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ODLIMITNÍ_NADLIMITNÍ_VZ_ZD\Křídlovická 54_56 _výměna výplní otvorů\1_PD\PD_okna_AKTUALNI\"/>
    </mc:Choice>
  </mc:AlternateContent>
  <bookViews>
    <workbookView xWindow="0" yWindow="0" windowWidth="28800" windowHeight="12315"/>
  </bookViews>
  <sheets>
    <sheet name="Rekapitulace stavby" sheetId="1" r:id="rId1"/>
    <sheet name="54.01 - Bourací práce" sheetId="2" r:id="rId2"/>
    <sheet name="54.02 - Nové konstrukce" sheetId="3" r:id="rId3"/>
    <sheet name="54.03 - Výrobky" sheetId="4" r:id="rId4"/>
    <sheet name="56.01 - Bourací práce" sheetId="5" r:id="rId5"/>
    <sheet name="56.02 - Nové konstrukce" sheetId="6" r:id="rId6"/>
    <sheet name="56.03 - Výrobky" sheetId="7" r:id="rId7"/>
    <sheet name="58.01 - Bourací práce" sheetId="8" r:id="rId8"/>
    <sheet name="58.02 - Nové konstrukce" sheetId="9" r:id="rId9"/>
    <sheet name="58.03 - Výrobky" sheetId="10" r:id="rId10"/>
    <sheet name="60.01 - Bourací práce" sheetId="11" r:id="rId11"/>
    <sheet name="60.02 - Nové konstrukce" sheetId="12" r:id="rId12"/>
    <sheet name="60.03 - Výrobky" sheetId="13" r:id="rId13"/>
    <sheet name="62.01 - Bourací práce" sheetId="14" r:id="rId14"/>
    <sheet name="62.02 - Nové konstrukce" sheetId="15" r:id="rId15"/>
    <sheet name="62.03 - Výrobky" sheetId="16" r:id="rId16"/>
    <sheet name="64.01 - Bourací práce" sheetId="17" r:id="rId17"/>
    <sheet name="64.02 - Nové konstrukce" sheetId="18" r:id="rId18"/>
    <sheet name="64.03 - Výrobky" sheetId="19" r:id="rId19"/>
    <sheet name="66.01 - Bourací práce" sheetId="20" r:id="rId20"/>
    <sheet name="66.02 - Nové konstrukce" sheetId="21" r:id="rId21"/>
    <sheet name="66.03 - Výrobky" sheetId="22" r:id="rId22"/>
    <sheet name="VRN - Vedlejší rozpočtové..." sheetId="23" r:id="rId23"/>
  </sheets>
  <definedNames>
    <definedName name="_xlnm._FilterDatabase" localSheetId="1" hidden="1">'54.01 - Bourací práce'!$C$127:$K$309</definedName>
    <definedName name="_xlnm._FilterDatabase" localSheetId="2" hidden="1">'54.02 - Nové konstrukce'!$C$126:$K$460</definedName>
    <definedName name="_xlnm._FilterDatabase" localSheetId="3" hidden="1">'54.03 - Výrobky'!$C$123:$K$287</definedName>
    <definedName name="_xlnm._FilterDatabase" localSheetId="4" hidden="1">'56.01 - Bourací práce'!$C$127:$K$284</definedName>
    <definedName name="_xlnm._FilterDatabase" localSheetId="5" hidden="1">'56.02 - Nové konstrukce'!$C$126:$K$330</definedName>
    <definedName name="_xlnm._FilterDatabase" localSheetId="6" hidden="1">'56.03 - Výrobky'!$C$124:$K$261</definedName>
    <definedName name="_xlnm._FilterDatabase" localSheetId="7" hidden="1">'58.01 - Bourací práce'!$C$127:$K$290</definedName>
    <definedName name="_xlnm._FilterDatabase" localSheetId="8" hidden="1">'58.02 - Nové konstrukce'!$C$126:$K$332</definedName>
    <definedName name="_xlnm._FilterDatabase" localSheetId="9" hidden="1">'58.03 - Výrobky'!$C$124:$K$269</definedName>
    <definedName name="_xlnm._FilterDatabase" localSheetId="10" hidden="1">'60.01 - Bourací práce'!$C$127:$K$280</definedName>
    <definedName name="_xlnm._FilterDatabase" localSheetId="11" hidden="1">'60.02 - Nové konstrukce'!$C$126:$K$322</definedName>
    <definedName name="_xlnm._FilterDatabase" localSheetId="12" hidden="1">'60.03 - Výrobky'!$C$124:$K$254</definedName>
    <definedName name="_xlnm._FilterDatabase" localSheetId="13" hidden="1">'62.01 - Bourací práce'!$C$127:$K$302</definedName>
    <definedName name="_xlnm._FilterDatabase" localSheetId="14" hidden="1">'62.02 - Nové konstrukce'!$C$126:$K$342</definedName>
    <definedName name="_xlnm._FilterDatabase" localSheetId="15" hidden="1">'62.03 - Výrobky'!$C$124:$K$277</definedName>
    <definedName name="_xlnm._FilterDatabase" localSheetId="16" hidden="1">'64.01 - Bourací práce'!$C$127:$K$282</definedName>
    <definedName name="_xlnm._FilterDatabase" localSheetId="17" hidden="1">'64.02 - Nové konstrukce'!$C$126:$K$322</definedName>
    <definedName name="_xlnm._FilterDatabase" localSheetId="18" hidden="1">'64.03 - Výrobky'!$C$124:$K$261</definedName>
    <definedName name="_xlnm._FilterDatabase" localSheetId="19" hidden="1">'66.01 - Bourací práce'!$C$127:$K$298</definedName>
    <definedName name="_xlnm._FilterDatabase" localSheetId="20" hidden="1">'66.02 - Nové konstrukce'!$C$126:$K$344</definedName>
    <definedName name="_xlnm._FilterDatabase" localSheetId="21" hidden="1">'66.03 - Výrobky'!$C$124:$K$277</definedName>
    <definedName name="_xlnm._FilterDatabase" localSheetId="22" hidden="1">'VRN - Vedlejší rozpočtové...'!$C$120:$K$140</definedName>
    <definedName name="_xlnm.Print_Titles" localSheetId="1">'54.01 - Bourací práce'!$127:$127</definedName>
    <definedName name="_xlnm.Print_Titles" localSheetId="2">'54.02 - Nové konstrukce'!$126:$126</definedName>
    <definedName name="_xlnm.Print_Titles" localSheetId="3">'54.03 - Výrobky'!$123:$123</definedName>
    <definedName name="_xlnm.Print_Titles" localSheetId="4">'56.01 - Bourací práce'!$127:$127</definedName>
    <definedName name="_xlnm.Print_Titles" localSheetId="5">'56.02 - Nové konstrukce'!$126:$126</definedName>
    <definedName name="_xlnm.Print_Titles" localSheetId="6">'56.03 - Výrobky'!$124:$124</definedName>
    <definedName name="_xlnm.Print_Titles" localSheetId="7">'58.01 - Bourací práce'!$127:$127</definedName>
    <definedName name="_xlnm.Print_Titles" localSheetId="8">'58.02 - Nové konstrukce'!$126:$126</definedName>
    <definedName name="_xlnm.Print_Titles" localSheetId="9">'58.03 - Výrobky'!$124:$124</definedName>
    <definedName name="_xlnm.Print_Titles" localSheetId="10">'60.01 - Bourací práce'!$127:$127</definedName>
    <definedName name="_xlnm.Print_Titles" localSheetId="11">'60.02 - Nové konstrukce'!$126:$126</definedName>
    <definedName name="_xlnm.Print_Titles" localSheetId="12">'60.03 - Výrobky'!$124:$124</definedName>
    <definedName name="_xlnm.Print_Titles" localSheetId="13">'62.01 - Bourací práce'!$127:$127</definedName>
    <definedName name="_xlnm.Print_Titles" localSheetId="14">'62.02 - Nové konstrukce'!$126:$126</definedName>
    <definedName name="_xlnm.Print_Titles" localSheetId="15">'62.03 - Výrobky'!$124:$124</definedName>
    <definedName name="_xlnm.Print_Titles" localSheetId="16">'64.01 - Bourací práce'!$127:$127</definedName>
    <definedName name="_xlnm.Print_Titles" localSheetId="17">'64.02 - Nové konstrukce'!$126:$126</definedName>
    <definedName name="_xlnm.Print_Titles" localSheetId="18">'64.03 - Výrobky'!$124:$124</definedName>
    <definedName name="_xlnm.Print_Titles" localSheetId="19">'66.01 - Bourací práce'!$127:$127</definedName>
    <definedName name="_xlnm.Print_Titles" localSheetId="20">'66.02 - Nové konstrukce'!$126:$126</definedName>
    <definedName name="_xlnm.Print_Titles" localSheetId="21">'66.03 - Výrobky'!$124:$124</definedName>
    <definedName name="_xlnm.Print_Titles" localSheetId="0">'Rekapitulace stavby'!$92:$92</definedName>
    <definedName name="_xlnm.Print_Titles" localSheetId="22">'VRN - Vedlejší rozpočtové...'!$120:$120</definedName>
    <definedName name="_xlnm.Print_Area" localSheetId="1">'54.01 - Bourací práce'!$C$4:$J$76,'54.01 - Bourací práce'!$C$82:$J$107,'54.01 - Bourací práce'!$C$113:$K$309</definedName>
    <definedName name="_xlnm.Print_Area" localSheetId="2">'54.02 - Nové konstrukce'!$C$4:$J$76,'54.02 - Nové konstrukce'!$C$82:$J$106,'54.02 - Nové konstrukce'!$C$112:$K$460</definedName>
    <definedName name="_xlnm.Print_Area" localSheetId="3">'54.03 - Výrobky'!$C$4:$J$76,'54.03 - Výrobky'!$C$82:$J$103,'54.03 - Výrobky'!$C$109:$K$287</definedName>
    <definedName name="_xlnm.Print_Area" localSheetId="4">'56.01 - Bourací práce'!$C$4:$J$76,'56.01 - Bourací práce'!$C$82:$J$107,'56.01 - Bourací práce'!$C$113:$K$284</definedName>
    <definedName name="_xlnm.Print_Area" localSheetId="5">'56.02 - Nové konstrukce'!$C$4:$J$76,'56.02 - Nové konstrukce'!$C$82:$J$106,'56.02 - Nové konstrukce'!$C$112:$K$330</definedName>
    <definedName name="_xlnm.Print_Area" localSheetId="6">'56.03 - Výrobky'!$C$4:$J$76,'56.03 - Výrobky'!$C$82:$J$104,'56.03 - Výrobky'!$C$110:$K$261</definedName>
    <definedName name="_xlnm.Print_Area" localSheetId="7">'58.01 - Bourací práce'!$C$4:$J$76,'58.01 - Bourací práce'!$C$82:$J$107,'58.01 - Bourací práce'!$C$113:$K$290</definedName>
    <definedName name="_xlnm.Print_Area" localSheetId="8">'58.02 - Nové konstrukce'!$C$4:$J$76,'58.02 - Nové konstrukce'!$C$82:$J$106,'58.02 - Nové konstrukce'!$C$112:$K$332</definedName>
    <definedName name="_xlnm.Print_Area" localSheetId="9">'58.03 - Výrobky'!$C$4:$J$76,'58.03 - Výrobky'!$C$82:$J$104,'58.03 - Výrobky'!$C$110:$K$269</definedName>
    <definedName name="_xlnm.Print_Area" localSheetId="10">'60.01 - Bourací práce'!$C$4:$J$76,'60.01 - Bourací práce'!$C$82:$J$107,'60.01 - Bourací práce'!$C$113:$K$280</definedName>
    <definedName name="_xlnm.Print_Area" localSheetId="11">'60.02 - Nové konstrukce'!$C$4:$J$76,'60.02 - Nové konstrukce'!$C$82:$J$106,'60.02 - Nové konstrukce'!$C$112:$K$322</definedName>
    <definedName name="_xlnm.Print_Area" localSheetId="12">'60.03 - Výrobky'!$C$4:$J$76,'60.03 - Výrobky'!$C$82:$J$104,'60.03 - Výrobky'!$C$110:$K$254</definedName>
    <definedName name="_xlnm.Print_Area" localSheetId="13">'62.01 - Bourací práce'!$C$4:$J$76,'62.01 - Bourací práce'!$C$82:$J$107,'62.01 - Bourací práce'!$C$113:$K$302</definedName>
    <definedName name="_xlnm.Print_Area" localSheetId="14">'62.02 - Nové konstrukce'!$C$4:$J$76,'62.02 - Nové konstrukce'!$C$82:$J$106,'62.02 - Nové konstrukce'!$C$112:$K$342</definedName>
    <definedName name="_xlnm.Print_Area" localSheetId="15">'62.03 - Výrobky'!$C$4:$J$76,'62.03 - Výrobky'!$C$82:$J$104,'62.03 - Výrobky'!$C$110:$K$277</definedName>
    <definedName name="_xlnm.Print_Area" localSheetId="16">'64.01 - Bourací práce'!$C$4:$J$76,'64.01 - Bourací práce'!$C$82:$J$107,'64.01 - Bourací práce'!$C$113:$K$282</definedName>
    <definedName name="_xlnm.Print_Area" localSheetId="17">'64.02 - Nové konstrukce'!$C$4:$J$76,'64.02 - Nové konstrukce'!$C$82:$J$106,'64.02 - Nové konstrukce'!$C$112:$K$322</definedName>
    <definedName name="_xlnm.Print_Area" localSheetId="18">'64.03 - Výrobky'!$C$4:$J$76,'64.03 - Výrobky'!$C$82:$J$104,'64.03 - Výrobky'!$C$110:$K$261</definedName>
    <definedName name="_xlnm.Print_Area" localSheetId="19">'66.01 - Bourací práce'!$C$4:$J$76,'66.01 - Bourací práce'!$C$82:$J$107,'66.01 - Bourací práce'!$C$113:$K$298</definedName>
    <definedName name="_xlnm.Print_Area" localSheetId="20">'66.02 - Nové konstrukce'!$C$4:$J$76,'66.02 - Nové konstrukce'!$C$82:$J$106,'66.02 - Nové konstrukce'!$C$112:$K$344</definedName>
    <definedName name="_xlnm.Print_Area" localSheetId="21">'66.03 - Výrobky'!$C$4:$J$76,'66.03 - Výrobky'!$C$82:$J$104,'66.03 - Výrobky'!$C$110:$K$277</definedName>
    <definedName name="_xlnm.Print_Area" localSheetId="0">'Rekapitulace stavby'!$D$4:$AO$76,'Rekapitulace stavby'!$C$82:$AQ$124</definedName>
    <definedName name="_xlnm.Print_Area" localSheetId="22">'VRN - Vedlejší rozpočtové...'!$C$4:$J$76,'VRN - Vedlejší rozpočtové...'!$C$82:$J$102,'VRN - Vedlejší rozpočtové...'!$C$108:$K$140</definedName>
  </definedNames>
  <calcPr calcId="152511"/>
</workbook>
</file>

<file path=xl/calcChain.xml><?xml version="1.0" encoding="utf-8"?>
<calcChain xmlns="http://schemas.openxmlformats.org/spreadsheetml/2006/main">
  <c r="J37" i="23" l="1"/>
  <c r="J36" i="23"/>
  <c r="AY123" i="1"/>
  <c r="J35" i="23"/>
  <c r="AX123" i="1" s="1"/>
  <c r="BI140" i="23"/>
  <c r="BH140" i="23"/>
  <c r="BG140" i="23"/>
  <c r="BE140" i="23"/>
  <c r="BK140" i="23"/>
  <c r="J140" i="23"/>
  <c r="BF140" i="23"/>
  <c r="BI139" i="23"/>
  <c r="BH139" i="23"/>
  <c r="BG139" i="23"/>
  <c r="BE139" i="23"/>
  <c r="BK139" i="23"/>
  <c r="J139" i="23"/>
  <c r="BF139" i="23"/>
  <c r="BI138" i="23"/>
  <c r="BH138" i="23"/>
  <c r="BG138" i="23"/>
  <c r="BE138" i="23"/>
  <c r="BK138" i="23"/>
  <c r="J138" i="23" s="1"/>
  <c r="BF138" i="23" s="1"/>
  <c r="BI137" i="23"/>
  <c r="BH137" i="23"/>
  <c r="BG137" i="23"/>
  <c r="BE137" i="23"/>
  <c r="BK137" i="23"/>
  <c r="J137" i="23" s="1"/>
  <c r="BF137" i="23" s="1"/>
  <c r="BI136" i="23"/>
  <c r="BH136" i="23"/>
  <c r="BG136" i="23"/>
  <c r="BE136" i="23"/>
  <c r="BK136" i="23"/>
  <c r="J136" i="23" s="1"/>
  <c r="BF136" i="23" s="1"/>
  <c r="BI133" i="23"/>
  <c r="BH133" i="23"/>
  <c r="BG133" i="23"/>
  <c r="BE133" i="23"/>
  <c r="T133" i="23"/>
  <c r="T132" i="23"/>
  <c r="R133" i="23"/>
  <c r="R132" i="23" s="1"/>
  <c r="P133" i="23"/>
  <c r="P132" i="23"/>
  <c r="BI130" i="23"/>
  <c r="BH130" i="23"/>
  <c r="BG130" i="23"/>
  <c r="BE130" i="23"/>
  <c r="T130" i="23"/>
  <c r="R130" i="23"/>
  <c r="P130" i="23"/>
  <c r="BI128" i="23"/>
  <c r="BH128" i="23"/>
  <c r="BG128" i="23"/>
  <c r="BE128" i="23"/>
  <c r="T128" i="23"/>
  <c r="R128" i="23"/>
  <c r="P128" i="23"/>
  <c r="BI126" i="23"/>
  <c r="BH126" i="23"/>
  <c r="BG126" i="23"/>
  <c r="BE126" i="23"/>
  <c r="T126" i="23"/>
  <c r="R126" i="23"/>
  <c r="P126" i="23"/>
  <c r="BI124" i="23"/>
  <c r="BH124" i="23"/>
  <c r="BG124" i="23"/>
  <c r="BE124" i="23"/>
  <c r="T124" i="23"/>
  <c r="R124" i="23"/>
  <c r="P124" i="23"/>
  <c r="F115" i="23"/>
  <c r="E113" i="23"/>
  <c r="F89" i="23"/>
  <c r="E87" i="23"/>
  <c r="J24" i="23"/>
  <c r="E24" i="23"/>
  <c r="J118" i="23" s="1"/>
  <c r="J23" i="23"/>
  <c r="J21" i="23"/>
  <c r="E21" i="23"/>
  <c r="J91" i="23" s="1"/>
  <c r="J20" i="23"/>
  <c r="J18" i="23"/>
  <c r="E18" i="23"/>
  <c r="F118" i="23" s="1"/>
  <c r="J17" i="23"/>
  <c r="J15" i="23"/>
  <c r="E15" i="23"/>
  <c r="F91" i="23" s="1"/>
  <c r="J14" i="23"/>
  <c r="J12" i="23"/>
  <c r="J89" i="23"/>
  <c r="E7" i="23"/>
  <c r="E111" i="23"/>
  <c r="J39" i="22"/>
  <c r="J38" i="22"/>
  <c r="AY122" i="1" s="1"/>
  <c r="J37" i="22"/>
  <c r="AX122" i="1"/>
  <c r="BI277" i="22"/>
  <c r="BH277" i="22"/>
  <c r="BG277" i="22"/>
  <c r="BE277" i="22"/>
  <c r="BK277" i="22"/>
  <c r="J277" i="22" s="1"/>
  <c r="BF277" i="22" s="1"/>
  <c r="BI276" i="22"/>
  <c r="BH276" i="22"/>
  <c r="BG276" i="22"/>
  <c r="BE276" i="22"/>
  <c r="BK276" i="22"/>
  <c r="J276" i="22" s="1"/>
  <c r="BF276" i="22" s="1"/>
  <c r="BI275" i="22"/>
  <c r="BH275" i="22"/>
  <c r="BG275" i="22"/>
  <c r="BE275" i="22"/>
  <c r="BK275" i="22"/>
  <c r="J275" i="22" s="1"/>
  <c r="BF275" i="22" s="1"/>
  <c r="BI274" i="22"/>
  <c r="BH274" i="22"/>
  <c r="BG274" i="22"/>
  <c r="BE274" i="22"/>
  <c r="BK274" i="22"/>
  <c r="J274" i="22"/>
  <c r="BF274" i="22" s="1"/>
  <c r="BI273" i="22"/>
  <c r="BH273" i="22"/>
  <c r="BG273" i="22"/>
  <c r="BE273" i="22"/>
  <c r="BK273" i="22"/>
  <c r="J273" i="22" s="1"/>
  <c r="BF273" i="22" s="1"/>
  <c r="BI264" i="22"/>
  <c r="BH264" i="22"/>
  <c r="BG264" i="22"/>
  <c r="BE264" i="22"/>
  <c r="T264" i="22"/>
  <c r="T263" i="22"/>
  <c r="R264" i="22"/>
  <c r="R263" i="22"/>
  <c r="P264" i="22"/>
  <c r="P263" i="22" s="1"/>
  <c r="BI255" i="22"/>
  <c r="BH255" i="22"/>
  <c r="BG255" i="22"/>
  <c r="BE255" i="22"/>
  <c r="T255" i="22"/>
  <c r="R255" i="22"/>
  <c r="P255" i="22"/>
  <c r="BI247" i="22"/>
  <c r="BH247" i="22"/>
  <c r="BG247" i="22"/>
  <c r="BE247" i="22"/>
  <c r="T247" i="22"/>
  <c r="R247" i="22"/>
  <c r="P247" i="22"/>
  <c r="BI239" i="22"/>
  <c r="BH239" i="22"/>
  <c r="BG239" i="22"/>
  <c r="BE239" i="22"/>
  <c r="T239" i="22"/>
  <c r="R239" i="22"/>
  <c r="P239" i="22"/>
  <c r="BI231" i="22"/>
  <c r="BH231" i="22"/>
  <c r="BG231" i="22"/>
  <c r="BE231" i="22"/>
  <c r="T231" i="22"/>
  <c r="R231" i="22"/>
  <c r="P231" i="22"/>
  <c r="BI223" i="22"/>
  <c r="BH223" i="22"/>
  <c r="BG223" i="22"/>
  <c r="BE223" i="22"/>
  <c r="T223" i="22"/>
  <c r="R223" i="22"/>
  <c r="P223" i="22"/>
  <c r="BI215" i="22"/>
  <c r="BH215" i="22"/>
  <c r="BG215" i="22"/>
  <c r="BE215" i="22"/>
  <c r="T215" i="22"/>
  <c r="R215" i="22"/>
  <c r="P215" i="22"/>
  <c r="BI207" i="22"/>
  <c r="BH207" i="22"/>
  <c r="BG207" i="22"/>
  <c r="BE207" i="22"/>
  <c r="T207" i="22"/>
  <c r="R207" i="22"/>
  <c r="P207" i="22"/>
  <c r="BI199" i="22"/>
  <c r="BH199" i="22"/>
  <c r="BG199" i="22"/>
  <c r="BE199" i="22"/>
  <c r="T199" i="22"/>
  <c r="R199" i="22"/>
  <c r="P199" i="22"/>
  <c r="BI191" i="22"/>
  <c r="BH191" i="22"/>
  <c r="BG191" i="22"/>
  <c r="BE191" i="22"/>
  <c r="T191" i="22"/>
  <c r="R191" i="22"/>
  <c r="P191" i="22"/>
  <c r="BI183" i="22"/>
  <c r="BH183" i="22"/>
  <c r="BG183" i="22"/>
  <c r="BE183" i="22"/>
  <c r="T183" i="22"/>
  <c r="R183" i="22"/>
  <c r="P183" i="22"/>
  <c r="BI175" i="22"/>
  <c r="BH175" i="22"/>
  <c r="BG175" i="22"/>
  <c r="BE175" i="22"/>
  <c r="T175" i="22"/>
  <c r="R175" i="22"/>
  <c r="P175" i="22"/>
  <c r="BI167" i="22"/>
  <c r="BH167" i="22"/>
  <c r="BG167" i="22"/>
  <c r="BE167" i="22"/>
  <c r="T167" i="22"/>
  <c r="R167" i="22"/>
  <c r="P167" i="22"/>
  <c r="BI160" i="22"/>
  <c r="BH160" i="22"/>
  <c r="BG160" i="22"/>
  <c r="BE160" i="22"/>
  <c r="T160" i="22"/>
  <c r="R160" i="22"/>
  <c r="P160" i="22"/>
  <c r="BI147" i="22"/>
  <c r="BH147" i="22"/>
  <c r="BG147" i="22"/>
  <c r="BE147" i="22"/>
  <c r="T147" i="22"/>
  <c r="R147" i="22"/>
  <c r="P147" i="22"/>
  <c r="BI141" i="22"/>
  <c r="BH141" i="22"/>
  <c r="BG141" i="22"/>
  <c r="BE141" i="22"/>
  <c r="T141" i="22"/>
  <c r="T127" i="22" s="1"/>
  <c r="R141" i="22"/>
  <c r="P141" i="22"/>
  <c r="P127" i="22"/>
  <c r="BI128" i="22"/>
  <c r="BH128" i="22"/>
  <c r="BG128" i="22"/>
  <c r="BE128" i="22"/>
  <c r="T128" i="22"/>
  <c r="R128" i="22"/>
  <c r="R127" i="22" s="1"/>
  <c r="P128" i="22"/>
  <c r="F119" i="22"/>
  <c r="E117" i="22"/>
  <c r="F91" i="22"/>
  <c r="E89" i="22"/>
  <c r="J26" i="22"/>
  <c r="E26" i="22"/>
  <c r="J94" i="22"/>
  <c r="J25" i="22"/>
  <c r="J23" i="22"/>
  <c r="E23" i="22"/>
  <c r="J121" i="22"/>
  <c r="J22" i="22"/>
  <c r="J20" i="22"/>
  <c r="E20" i="22"/>
  <c r="F122" i="22"/>
  <c r="J19" i="22"/>
  <c r="J17" i="22"/>
  <c r="E17" i="22"/>
  <c r="F121" i="22"/>
  <c r="J16" i="22"/>
  <c r="J14" i="22"/>
  <c r="J91" i="22" s="1"/>
  <c r="E7" i="22"/>
  <c r="E113" i="22"/>
  <c r="J39" i="21"/>
  <c r="J38" i="21"/>
  <c r="AY121" i="1"/>
  <c r="J37" i="21"/>
  <c r="AX121" i="1" s="1"/>
  <c r="BI344" i="21"/>
  <c r="BH344" i="21"/>
  <c r="BG344" i="21"/>
  <c r="BE344" i="21"/>
  <c r="BK344" i="21"/>
  <c r="J344" i="21"/>
  <c r="BF344" i="21" s="1"/>
  <c r="BI343" i="21"/>
  <c r="BH343" i="21"/>
  <c r="BG343" i="21"/>
  <c r="BE343" i="21"/>
  <c r="BK343" i="21"/>
  <c r="J343" i="21" s="1"/>
  <c r="BF343" i="21" s="1"/>
  <c r="BI342" i="21"/>
  <c r="BH342" i="21"/>
  <c r="BG342" i="21"/>
  <c r="BE342" i="21"/>
  <c r="BK342" i="21"/>
  <c r="J342" i="21"/>
  <c r="BF342" i="21" s="1"/>
  <c r="BI341" i="21"/>
  <c r="BH341" i="21"/>
  <c r="BG341" i="21"/>
  <c r="BE341" i="21"/>
  <c r="BK341" i="21"/>
  <c r="J341" i="21"/>
  <c r="BF341" i="21"/>
  <c r="BI340" i="21"/>
  <c r="BH340" i="21"/>
  <c r="BG340" i="21"/>
  <c r="BE340" i="21"/>
  <c r="BK340" i="21"/>
  <c r="J340" i="21"/>
  <c r="BF340" i="21"/>
  <c r="BI338" i="21"/>
  <c r="BH338" i="21"/>
  <c r="BG338" i="21"/>
  <c r="BE338" i="21"/>
  <c r="T338" i="21"/>
  <c r="R338" i="21"/>
  <c r="P338" i="21"/>
  <c r="BI321" i="21"/>
  <c r="BH321" i="21"/>
  <c r="BG321" i="21"/>
  <c r="BE321" i="21"/>
  <c r="T321" i="21"/>
  <c r="R321" i="21"/>
  <c r="P321" i="21"/>
  <c r="BI319" i="21"/>
  <c r="BH319" i="21"/>
  <c r="BG319" i="21"/>
  <c r="BE319" i="21"/>
  <c r="T319" i="21"/>
  <c r="R319" i="21"/>
  <c r="P319" i="21"/>
  <c r="BI302" i="21"/>
  <c r="BH302" i="21"/>
  <c r="BG302" i="21"/>
  <c r="BE302" i="21"/>
  <c r="T302" i="21"/>
  <c r="R302" i="21"/>
  <c r="P302" i="21"/>
  <c r="BI285" i="21"/>
  <c r="BH285" i="21"/>
  <c r="BG285" i="21"/>
  <c r="BE285" i="21"/>
  <c r="T285" i="21"/>
  <c r="R285" i="21"/>
  <c r="P285" i="21"/>
  <c r="BI282" i="21"/>
  <c r="BH282" i="21"/>
  <c r="BG282" i="21"/>
  <c r="BE282" i="21"/>
  <c r="T282" i="21"/>
  <c r="T281" i="21"/>
  <c r="R282" i="21"/>
  <c r="R281" i="21"/>
  <c r="P282" i="21"/>
  <c r="P281" i="21" s="1"/>
  <c r="BI252" i="21"/>
  <c r="BH252" i="21"/>
  <c r="BG252" i="21"/>
  <c r="BE252" i="21"/>
  <c r="T252" i="21"/>
  <c r="R252" i="21"/>
  <c r="P252" i="21"/>
  <c r="BI250" i="21"/>
  <c r="BH250" i="21"/>
  <c r="BG250" i="21"/>
  <c r="BE250" i="21"/>
  <c r="T250" i="21"/>
  <c r="R250" i="21"/>
  <c r="P250" i="21"/>
  <c r="BI221" i="21"/>
  <c r="BH221" i="21"/>
  <c r="BG221" i="21"/>
  <c r="BE221" i="21"/>
  <c r="T221" i="21"/>
  <c r="R221" i="21"/>
  <c r="P22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60" i="21"/>
  <c r="BH160" i="21"/>
  <c r="BG160" i="21"/>
  <c r="BE160" i="21"/>
  <c r="T160" i="21"/>
  <c r="R160" i="21"/>
  <c r="P160" i="21"/>
  <c r="BI131" i="21"/>
  <c r="BH131" i="21"/>
  <c r="BG131" i="21"/>
  <c r="BE131" i="21"/>
  <c r="T131" i="21"/>
  <c r="R131" i="21"/>
  <c r="P131" i="21"/>
  <c r="F121" i="21"/>
  <c r="E119" i="21"/>
  <c r="F91" i="21"/>
  <c r="E89" i="21"/>
  <c r="J26" i="21"/>
  <c r="E26" i="21"/>
  <c r="J124" i="21" s="1"/>
  <c r="J25" i="21"/>
  <c r="J23" i="21"/>
  <c r="E23" i="21"/>
  <c r="J123" i="21"/>
  <c r="J22" i="21"/>
  <c r="J20" i="21"/>
  <c r="E20" i="21"/>
  <c r="F94" i="21" s="1"/>
  <c r="J19" i="21"/>
  <c r="J17" i="21"/>
  <c r="E17" i="21"/>
  <c r="F123" i="21"/>
  <c r="J16" i="21"/>
  <c r="J14" i="21"/>
  <c r="J91" i="21" s="1"/>
  <c r="E7" i="21"/>
  <c r="E115" i="21" s="1"/>
  <c r="J39" i="20"/>
  <c r="J38" i="20"/>
  <c r="AY120" i="1"/>
  <c r="J37" i="20"/>
  <c r="AX120" i="1"/>
  <c r="BI298" i="20"/>
  <c r="BH298" i="20"/>
  <c r="BG298" i="20"/>
  <c r="BE298" i="20"/>
  <c r="BK298" i="20"/>
  <c r="J298" i="20"/>
  <c r="BF298" i="20" s="1"/>
  <c r="BI297" i="20"/>
  <c r="BH297" i="20"/>
  <c r="BG297" i="20"/>
  <c r="BE297" i="20"/>
  <c r="BK297" i="20"/>
  <c r="J297" i="20"/>
  <c r="BF297" i="20"/>
  <c r="BI296" i="20"/>
  <c r="BH296" i="20"/>
  <c r="BG296" i="20"/>
  <c r="BE296" i="20"/>
  <c r="BK296" i="20"/>
  <c r="J296" i="20"/>
  <c r="BF296" i="20"/>
  <c r="BI295" i="20"/>
  <c r="BH295" i="20"/>
  <c r="BG295" i="20"/>
  <c r="BE295" i="20"/>
  <c r="BK295" i="20"/>
  <c r="J295" i="20" s="1"/>
  <c r="BF295" i="20" s="1"/>
  <c r="BI294" i="20"/>
  <c r="BH294" i="20"/>
  <c r="BG294" i="20"/>
  <c r="BE294" i="20"/>
  <c r="BK294" i="20"/>
  <c r="J294" i="20" s="1"/>
  <c r="BF294" i="20" s="1"/>
  <c r="BI288" i="20"/>
  <c r="BH288" i="20"/>
  <c r="BG288" i="20"/>
  <c r="BE288" i="20"/>
  <c r="T288" i="20"/>
  <c r="R288" i="20"/>
  <c r="P288" i="20"/>
  <c r="BI277" i="20"/>
  <c r="BH277" i="20"/>
  <c r="BG277" i="20"/>
  <c r="BE277" i="20"/>
  <c r="T277" i="20"/>
  <c r="R277" i="20"/>
  <c r="P277" i="20"/>
  <c r="BI262" i="20"/>
  <c r="BH262" i="20"/>
  <c r="BG262" i="20"/>
  <c r="BE262" i="20"/>
  <c r="T262" i="20"/>
  <c r="R262" i="20"/>
  <c r="P262" i="20"/>
  <c r="BI238" i="20"/>
  <c r="BH238" i="20"/>
  <c r="BG238" i="20"/>
  <c r="BE238" i="20"/>
  <c r="T238" i="20"/>
  <c r="T237" i="20"/>
  <c r="R238" i="20"/>
  <c r="R237" i="20"/>
  <c r="P238" i="20"/>
  <c r="P237" i="20" s="1"/>
  <c r="BI208" i="20"/>
  <c r="BH208" i="20"/>
  <c r="BG208" i="20"/>
  <c r="BE208" i="20"/>
  <c r="T208" i="20"/>
  <c r="T207" i="20"/>
  <c r="R208" i="20"/>
  <c r="R207" i="20" s="1"/>
  <c r="P208" i="20"/>
  <c r="P207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70" i="20"/>
  <c r="BH170" i="20"/>
  <c r="BG170" i="20"/>
  <c r="BE170" i="20"/>
  <c r="T170" i="20"/>
  <c r="R170" i="20"/>
  <c r="P170" i="20"/>
  <c r="BI165" i="20"/>
  <c r="BH165" i="20"/>
  <c r="BG165" i="20"/>
  <c r="BE165" i="20"/>
  <c r="T165" i="20"/>
  <c r="R165" i="20"/>
  <c r="P165" i="20"/>
  <c r="BI158" i="20"/>
  <c r="BH158" i="20"/>
  <c r="BG158" i="20"/>
  <c r="BE158" i="20"/>
  <c r="T158" i="20"/>
  <c r="R158" i="20"/>
  <c r="P158" i="20"/>
  <c r="BI149" i="20"/>
  <c r="BH149" i="20"/>
  <c r="BG149" i="20"/>
  <c r="BE149" i="20"/>
  <c r="T149" i="20"/>
  <c r="R149" i="20"/>
  <c r="P149" i="20"/>
  <c r="BI136" i="20"/>
  <c r="BH136" i="20"/>
  <c r="BG136" i="20"/>
  <c r="BE136" i="20"/>
  <c r="T136" i="20"/>
  <c r="R136" i="20"/>
  <c r="P136" i="20"/>
  <c r="BI131" i="20"/>
  <c r="BH131" i="20"/>
  <c r="BG131" i="20"/>
  <c r="BE131" i="20"/>
  <c r="T131" i="20"/>
  <c r="R131" i="20"/>
  <c r="P131" i="20"/>
  <c r="F122" i="20"/>
  <c r="E120" i="20"/>
  <c r="F91" i="20"/>
  <c r="E89" i="20"/>
  <c r="J26" i="20"/>
  <c r="E26" i="20"/>
  <c r="J94" i="20" s="1"/>
  <c r="J25" i="20"/>
  <c r="J23" i="20"/>
  <c r="E23" i="20"/>
  <c r="J124" i="20" s="1"/>
  <c r="J22" i="20"/>
  <c r="J20" i="20"/>
  <c r="E20" i="20"/>
  <c r="F125" i="20" s="1"/>
  <c r="J19" i="20"/>
  <c r="J17" i="20"/>
  <c r="E17" i="20"/>
  <c r="F124" i="20" s="1"/>
  <c r="J16" i="20"/>
  <c r="J14" i="20"/>
  <c r="J122" i="20"/>
  <c r="E7" i="20"/>
  <c r="E116" i="20"/>
  <c r="J39" i="19"/>
  <c r="J38" i="19"/>
  <c r="AY118" i="1" s="1"/>
  <c r="J37" i="19"/>
  <c r="AX118" i="1"/>
  <c r="BI261" i="19"/>
  <c r="BH261" i="19"/>
  <c r="BG261" i="19"/>
  <c r="BE261" i="19"/>
  <c r="BK261" i="19"/>
  <c r="J261" i="19" s="1"/>
  <c r="BF261" i="19" s="1"/>
  <c r="BI260" i="19"/>
  <c r="BH260" i="19"/>
  <c r="BG260" i="19"/>
  <c r="BE260" i="19"/>
  <c r="BK260" i="19"/>
  <c r="J260" i="19" s="1"/>
  <c r="BF260" i="19" s="1"/>
  <c r="BI259" i="19"/>
  <c r="BH259" i="19"/>
  <c r="BG259" i="19"/>
  <c r="BE259" i="19"/>
  <c r="BK259" i="19"/>
  <c r="J259" i="19" s="1"/>
  <c r="BF259" i="19" s="1"/>
  <c r="BI258" i="19"/>
  <c r="BH258" i="19"/>
  <c r="BG258" i="19"/>
  <c r="BE258" i="19"/>
  <c r="BK258" i="19"/>
  <c r="J258" i="19"/>
  <c r="BF258" i="19" s="1"/>
  <c r="BI257" i="19"/>
  <c r="BH257" i="19"/>
  <c r="BG257" i="19"/>
  <c r="BE257" i="19"/>
  <c r="BK257" i="19"/>
  <c r="J257" i="19" s="1"/>
  <c r="BF257" i="19" s="1"/>
  <c r="BI248" i="19"/>
  <c r="BH248" i="19"/>
  <c r="BG248" i="19"/>
  <c r="BE248" i="19"/>
  <c r="T248" i="19"/>
  <c r="T239" i="19"/>
  <c r="R248" i="19"/>
  <c r="P248" i="19"/>
  <c r="BI240" i="19"/>
  <c r="BH240" i="19"/>
  <c r="BG240" i="19"/>
  <c r="BE240" i="19"/>
  <c r="T240" i="19"/>
  <c r="R240" i="19"/>
  <c r="R239" i="19" s="1"/>
  <c r="P240" i="19"/>
  <c r="P239" i="19" s="1"/>
  <c r="BI231" i="19"/>
  <c r="BH231" i="19"/>
  <c r="BG231" i="19"/>
  <c r="BE231" i="19"/>
  <c r="T231" i="19"/>
  <c r="R231" i="19"/>
  <c r="P231" i="19"/>
  <c r="BI223" i="19"/>
  <c r="BH223" i="19"/>
  <c r="BG223" i="19"/>
  <c r="BE223" i="19"/>
  <c r="T223" i="19"/>
  <c r="R223" i="19"/>
  <c r="P223" i="19"/>
  <c r="BI215" i="19"/>
  <c r="BH215" i="19"/>
  <c r="BG215" i="19"/>
  <c r="BE215" i="19"/>
  <c r="T215" i="19"/>
  <c r="R215" i="19"/>
  <c r="P215" i="19"/>
  <c r="BI207" i="19"/>
  <c r="BH207" i="19"/>
  <c r="BG207" i="19"/>
  <c r="BE207" i="19"/>
  <c r="T207" i="19"/>
  <c r="R207" i="19"/>
  <c r="P207" i="19"/>
  <c r="BI199" i="19"/>
  <c r="BH199" i="19"/>
  <c r="BG199" i="19"/>
  <c r="BE199" i="19"/>
  <c r="T199" i="19"/>
  <c r="R199" i="19"/>
  <c r="P199" i="19"/>
  <c r="BI191" i="19"/>
  <c r="BH191" i="19"/>
  <c r="BG191" i="19"/>
  <c r="BE191" i="19"/>
  <c r="T191" i="19"/>
  <c r="R191" i="19"/>
  <c r="P191" i="19"/>
  <c r="BI183" i="19"/>
  <c r="BH183" i="19"/>
  <c r="BG183" i="19"/>
  <c r="BE183" i="19"/>
  <c r="T183" i="19"/>
  <c r="R183" i="19"/>
  <c r="P183" i="19"/>
  <c r="BI175" i="19"/>
  <c r="BH175" i="19"/>
  <c r="BG175" i="19"/>
  <c r="BE175" i="19"/>
  <c r="T175" i="19"/>
  <c r="R175" i="19"/>
  <c r="P175" i="19"/>
  <c r="BI167" i="19"/>
  <c r="BH167" i="19"/>
  <c r="BG167" i="19"/>
  <c r="BE167" i="19"/>
  <c r="T167" i="19"/>
  <c r="R167" i="19"/>
  <c r="P167" i="19"/>
  <c r="BI160" i="19"/>
  <c r="BH160" i="19"/>
  <c r="BG160" i="19"/>
  <c r="BE160" i="19"/>
  <c r="T160" i="19"/>
  <c r="R160" i="19"/>
  <c r="P160" i="19"/>
  <c r="BI147" i="19"/>
  <c r="BH147" i="19"/>
  <c r="BG147" i="19"/>
  <c r="BE147" i="19"/>
  <c r="T147" i="19"/>
  <c r="R147" i="19"/>
  <c r="P147" i="19"/>
  <c r="BI141" i="19"/>
  <c r="BH141" i="19"/>
  <c r="BG141" i="19"/>
  <c r="BE141" i="19"/>
  <c r="T141" i="19"/>
  <c r="R141" i="19"/>
  <c r="P141" i="19"/>
  <c r="P127" i="19"/>
  <c r="BI128" i="19"/>
  <c r="BH128" i="19"/>
  <c r="BG128" i="19"/>
  <c r="BE128" i="19"/>
  <c r="T128" i="19"/>
  <c r="T127" i="19" s="1"/>
  <c r="R128" i="19"/>
  <c r="R127" i="19" s="1"/>
  <c r="P128" i="19"/>
  <c r="F119" i="19"/>
  <c r="E117" i="19"/>
  <c r="F91" i="19"/>
  <c r="E89" i="19"/>
  <c r="J26" i="19"/>
  <c r="E26" i="19"/>
  <c r="J94" i="19"/>
  <c r="J25" i="19"/>
  <c r="J23" i="19"/>
  <c r="E23" i="19"/>
  <c r="J121" i="19" s="1"/>
  <c r="J22" i="19"/>
  <c r="J20" i="19"/>
  <c r="E20" i="19"/>
  <c r="F94" i="19"/>
  <c r="J19" i="19"/>
  <c r="J17" i="19"/>
  <c r="E17" i="19"/>
  <c r="F121" i="19" s="1"/>
  <c r="J16" i="19"/>
  <c r="J14" i="19"/>
  <c r="J91" i="19"/>
  <c r="E7" i="19"/>
  <c r="E113" i="19" s="1"/>
  <c r="J39" i="18"/>
  <c r="J38" i="18"/>
  <c r="AY117" i="1" s="1"/>
  <c r="J37" i="18"/>
  <c r="AX117" i="1"/>
  <c r="BI322" i="18"/>
  <c r="BH322" i="18"/>
  <c r="BG322" i="18"/>
  <c r="BE322" i="18"/>
  <c r="BK322" i="18"/>
  <c r="J322" i="18" s="1"/>
  <c r="BF322" i="18" s="1"/>
  <c r="BI321" i="18"/>
  <c r="BH321" i="18"/>
  <c r="BG321" i="18"/>
  <c r="BE321" i="18"/>
  <c r="BK321" i="18"/>
  <c r="J321" i="18" s="1"/>
  <c r="BF321" i="18" s="1"/>
  <c r="BI320" i="18"/>
  <c r="BH320" i="18"/>
  <c r="BG320" i="18"/>
  <c r="BE320" i="18"/>
  <c r="BK320" i="18"/>
  <c r="J320" i="18"/>
  <c r="BF320" i="18" s="1"/>
  <c r="BI319" i="18"/>
  <c r="BH319" i="18"/>
  <c r="BG319" i="18"/>
  <c r="BE319" i="18"/>
  <c r="BK319" i="18"/>
  <c r="J319" i="18" s="1"/>
  <c r="BF319" i="18" s="1"/>
  <c r="BI318" i="18"/>
  <c r="BH318" i="18"/>
  <c r="BG318" i="18"/>
  <c r="BE318" i="18"/>
  <c r="BK318" i="18"/>
  <c r="J318" i="18"/>
  <c r="BF318" i="18" s="1"/>
  <c r="BI316" i="18"/>
  <c r="BH316" i="18"/>
  <c r="BG316" i="18"/>
  <c r="BE316" i="18"/>
  <c r="T316" i="18"/>
  <c r="R316" i="18"/>
  <c r="P316" i="18"/>
  <c r="BI299" i="18"/>
  <c r="BH299" i="18"/>
  <c r="BG299" i="18"/>
  <c r="BE299" i="18"/>
  <c r="T299" i="18"/>
  <c r="R299" i="18"/>
  <c r="P299" i="18"/>
  <c r="BI297" i="18"/>
  <c r="BH297" i="18"/>
  <c r="BG297" i="18"/>
  <c r="BE297" i="18"/>
  <c r="T297" i="18"/>
  <c r="R297" i="18"/>
  <c r="P297" i="18"/>
  <c r="BI280" i="18"/>
  <c r="BH280" i="18"/>
  <c r="BG280" i="18"/>
  <c r="BE280" i="18"/>
  <c r="T280" i="18"/>
  <c r="R280" i="18"/>
  <c r="P280" i="18"/>
  <c r="BI263" i="18"/>
  <c r="BH263" i="18"/>
  <c r="BG263" i="18"/>
  <c r="BE263" i="18"/>
  <c r="T263" i="18"/>
  <c r="R263" i="18"/>
  <c r="P263" i="18"/>
  <c r="BI260" i="18"/>
  <c r="BH260" i="18"/>
  <c r="BG260" i="18"/>
  <c r="BE260" i="18"/>
  <c r="T260" i="18"/>
  <c r="T259" i="18"/>
  <c r="R260" i="18"/>
  <c r="R259" i="18" s="1"/>
  <c r="P260" i="18"/>
  <c r="P259" i="18" s="1"/>
  <c r="BI234" i="18"/>
  <c r="BH234" i="18"/>
  <c r="BG234" i="18"/>
  <c r="BE234" i="18"/>
  <c r="T234" i="18"/>
  <c r="R234" i="18"/>
  <c r="P234" i="18"/>
  <c r="BI232" i="18"/>
  <c r="BH232" i="18"/>
  <c r="BG232" i="18"/>
  <c r="BE232" i="18"/>
  <c r="T232" i="18"/>
  <c r="R232" i="18"/>
  <c r="P232" i="18"/>
  <c r="BI207" i="18"/>
  <c r="BH207" i="18"/>
  <c r="BG207" i="18"/>
  <c r="BE207" i="18"/>
  <c r="T207" i="18"/>
  <c r="R207" i="18"/>
  <c r="P207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56" i="18"/>
  <c r="BH156" i="18"/>
  <c r="BG156" i="18"/>
  <c r="BE156" i="18"/>
  <c r="T156" i="18"/>
  <c r="R156" i="18"/>
  <c r="P156" i="18"/>
  <c r="BI131" i="18"/>
  <c r="BH131" i="18"/>
  <c r="BG131" i="18"/>
  <c r="BE131" i="18"/>
  <c r="T131" i="18"/>
  <c r="R131" i="18"/>
  <c r="P131" i="18"/>
  <c r="F121" i="18"/>
  <c r="E119" i="18"/>
  <c r="F91" i="18"/>
  <c r="E89" i="18"/>
  <c r="J26" i="18"/>
  <c r="E26" i="18"/>
  <c r="J94" i="18" s="1"/>
  <c r="J25" i="18"/>
  <c r="J23" i="18"/>
  <c r="E23" i="18"/>
  <c r="J93" i="18"/>
  <c r="J22" i="18"/>
  <c r="J20" i="18"/>
  <c r="E20" i="18"/>
  <c r="F124" i="18" s="1"/>
  <c r="J19" i="18"/>
  <c r="J17" i="18"/>
  <c r="E17" i="18"/>
  <c r="F123" i="18"/>
  <c r="J16" i="18"/>
  <c r="J14" i="18"/>
  <c r="J121" i="18"/>
  <c r="E7" i="18"/>
  <c r="E85" i="18"/>
  <c r="J39" i="17"/>
  <c r="J38" i="17"/>
  <c r="AY116" i="1"/>
  <c r="J37" i="17"/>
  <c r="AX116" i="1" s="1"/>
  <c r="BI282" i="17"/>
  <c r="BH282" i="17"/>
  <c r="BG282" i="17"/>
  <c r="BE282" i="17"/>
  <c r="BK282" i="17"/>
  <c r="J282" i="17"/>
  <c r="BF282" i="17" s="1"/>
  <c r="BI281" i="17"/>
  <c r="BH281" i="17"/>
  <c r="BG281" i="17"/>
  <c r="BE281" i="17"/>
  <c r="BK281" i="17"/>
  <c r="J281" i="17" s="1"/>
  <c r="BF281" i="17" s="1"/>
  <c r="BI280" i="17"/>
  <c r="BH280" i="17"/>
  <c r="BG280" i="17"/>
  <c r="BE280" i="17"/>
  <c r="BK280" i="17"/>
  <c r="J280" i="17"/>
  <c r="BF280" i="17" s="1"/>
  <c r="BI279" i="17"/>
  <c r="BH279" i="17"/>
  <c r="BG279" i="17"/>
  <c r="BE279" i="17"/>
  <c r="BK279" i="17"/>
  <c r="J279" i="17"/>
  <c r="BF279" i="17"/>
  <c r="BI278" i="17"/>
  <c r="BH278" i="17"/>
  <c r="BG278" i="17"/>
  <c r="BE278" i="17"/>
  <c r="BK278" i="17"/>
  <c r="J278" i="17" s="1"/>
  <c r="BF278" i="17" s="1"/>
  <c r="BI270" i="17"/>
  <c r="BH270" i="17"/>
  <c r="BG270" i="17"/>
  <c r="BE270" i="17"/>
  <c r="T270" i="17"/>
  <c r="R270" i="17"/>
  <c r="P270" i="17"/>
  <c r="BI263" i="17"/>
  <c r="BH263" i="17"/>
  <c r="BG263" i="17"/>
  <c r="BE263" i="17"/>
  <c r="T263" i="17"/>
  <c r="R263" i="17"/>
  <c r="P263" i="17"/>
  <c r="BI248" i="17"/>
  <c r="BH248" i="17"/>
  <c r="BG248" i="17"/>
  <c r="BE248" i="17"/>
  <c r="T248" i="17"/>
  <c r="R248" i="17"/>
  <c r="P248" i="17"/>
  <c r="BI226" i="17"/>
  <c r="BH226" i="17"/>
  <c r="BG226" i="17"/>
  <c r="BE226" i="17"/>
  <c r="T226" i="17"/>
  <c r="T225" i="17"/>
  <c r="R226" i="17"/>
  <c r="R225" i="17" s="1"/>
  <c r="P226" i="17"/>
  <c r="P225" i="17" s="1"/>
  <c r="BI200" i="17"/>
  <c r="BH200" i="17"/>
  <c r="BG200" i="17"/>
  <c r="BE200" i="17"/>
  <c r="T200" i="17"/>
  <c r="T199" i="17" s="1"/>
  <c r="R200" i="17"/>
  <c r="R199" i="17" s="1"/>
  <c r="P200" i="17"/>
  <c r="P199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66" i="17"/>
  <c r="BH166" i="17"/>
  <c r="BG166" i="17"/>
  <c r="BE166" i="17"/>
  <c r="T166" i="17"/>
  <c r="R166" i="17"/>
  <c r="P166" i="17"/>
  <c r="BI159" i="17"/>
  <c r="BH159" i="17"/>
  <c r="BG159" i="17"/>
  <c r="BE159" i="17"/>
  <c r="T159" i="17"/>
  <c r="R159" i="17"/>
  <c r="P159" i="17"/>
  <c r="BI152" i="17"/>
  <c r="BH152" i="17"/>
  <c r="BG152" i="17"/>
  <c r="BE152" i="17"/>
  <c r="T152" i="17"/>
  <c r="R152" i="17"/>
  <c r="P152" i="17"/>
  <c r="BI143" i="17"/>
  <c r="BH143" i="17"/>
  <c r="BG143" i="17"/>
  <c r="BE143" i="17"/>
  <c r="T143" i="17"/>
  <c r="R143" i="17"/>
  <c r="P143" i="17"/>
  <c r="BI136" i="17"/>
  <c r="BH136" i="17"/>
  <c r="BG136" i="17"/>
  <c r="BE136" i="17"/>
  <c r="T136" i="17"/>
  <c r="R136" i="17"/>
  <c r="P136" i="17"/>
  <c r="BI131" i="17"/>
  <c r="BH131" i="17"/>
  <c r="BG131" i="17"/>
  <c r="BE131" i="17"/>
  <c r="T131" i="17"/>
  <c r="R131" i="17"/>
  <c r="P131" i="17"/>
  <c r="F122" i="17"/>
  <c r="E120" i="17"/>
  <c r="F91" i="17"/>
  <c r="E89" i="17"/>
  <c r="J26" i="17"/>
  <c r="E26" i="17"/>
  <c r="J125" i="17" s="1"/>
  <c r="J25" i="17"/>
  <c r="J23" i="17"/>
  <c r="E23" i="17"/>
  <c r="J93" i="17"/>
  <c r="J22" i="17"/>
  <c r="J20" i="17"/>
  <c r="E20" i="17"/>
  <c r="F125" i="17" s="1"/>
  <c r="J19" i="17"/>
  <c r="J17" i="17"/>
  <c r="E17" i="17"/>
  <c r="F124" i="17"/>
  <c r="J16" i="17"/>
  <c r="J14" i="17"/>
  <c r="J122" i="17"/>
  <c r="E7" i="17"/>
  <c r="E116" i="17" s="1"/>
  <c r="J39" i="16"/>
  <c r="J38" i="16"/>
  <c r="AY114" i="1"/>
  <c r="J37" i="16"/>
  <c r="AX114" i="1" s="1"/>
  <c r="BI277" i="16"/>
  <c r="BH277" i="16"/>
  <c r="BG277" i="16"/>
  <c r="BE277" i="16"/>
  <c r="BK277" i="16"/>
  <c r="J277" i="16"/>
  <c r="BF277" i="16"/>
  <c r="BI276" i="16"/>
  <c r="BH276" i="16"/>
  <c r="BG276" i="16"/>
  <c r="BE276" i="16"/>
  <c r="BK276" i="16"/>
  <c r="J276" i="16" s="1"/>
  <c r="BF276" i="16" s="1"/>
  <c r="BI275" i="16"/>
  <c r="BH275" i="16"/>
  <c r="BG275" i="16"/>
  <c r="BE275" i="16"/>
  <c r="BK275" i="16"/>
  <c r="J275" i="16"/>
  <c r="BF275" i="16" s="1"/>
  <c r="BI274" i="16"/>
  <c r="BH274" i="16"/>
  <c r="BG274" i="16"/>
  <c r="BE274" i="16"/>
  <c r="BK274" i="16"/>
  <c r="J274" i="16" s="1"/>
  <c r="BF274" i="16" s="1"/>
  <c r="BI273" i="16"/>
  <c r="BH273" i="16"/>
  <c r="BG273" i="16"/>
  <c r="BE273" i="16"/>
  <c r="BK273" i="16"/>
  <c r="J273" i="16" s="1"/>
  <c r="BF273" i="16" s="1"/>
  <c r="BI264" i="16"/>
  <c r="BH264" i="16"/>
  <c r="BG264" i="16"/>
  <c r="BE264" i="16"/>
  <c r="T264" i="16"/>
  <c r="T263" i="16"/>
  <c r="R264" i="16"/>
  <c r="R263" i="16"/>
  <c r="P264" i="16"/>
  <c r="P263" i="16"/>
  <c r="BI255" i="16"/>
  <c r="BH255" i="16"/>
  <c r="BG255" i="16"/>
  <c r="BE255" i="16"/>
  <c r="T255" i="16"/>
  <c r="R255" i="16"/>
  <c r="P255" i="16"/>
  <c r="BI247" i="16"/>
  <c r="BH247" i="16"/>
  <c r="BG247" i="16"/>
  <c r="BE247" i="16"/>
  <c r="T247" i="16"/>
  <c r="R247" i="16"/>
  <c r="P247" i="16"/>
  <c r="BI239" i="16"/>
  <c r="BH239" i="16"/>
  <c r="BG239" i="16"/>
  <c r="BE239" i="16"/>
  <c r="T239" i="16"/>
  <c r="R239" i="16"/>
  <c r="P239" i="16"/>
  <c r="BI231" i="16"/>
  <c r="BH231" i="16"/>
  <c r="BG231" i="16"/>
  <c r="BE231" i="16"/>
  <c r="T231" i="16"/>
  <c r="R231" i="16"/>
  <c r="P231" i="16"/>
  <c r="BI223" i="16"/>
  <c r="BH223" i="16"/>
  <c r="BG223" i="16"/>
  <c r="BE223" i="16"/>
  <c r="T223" i="16"/>
  <c r="R223" i="16"/>
  <c r="P223" i="16"/>
  <c r="BI215" i="16"/>
  <c r="BH215" i="16"/>
  <c r="BG215" i="16"/>
  <c r="BE215" i="16"/>
  <c r="T215" i="16"/>
  <c r="R215" i="16"/>
  <c r="P215" i="16"/>
  <c r="BI207" i="16"/>
  <c r="BH207" i="16"/>
  <c r="BG207" i="16"/>
  <c r="BE207" i="16"/>
  <c r="T207" i="16"/>
  <c r="R207" i="16"/>
  <c r="P207" i="16"/>
  <c r="BI199" i="16"/>
  <c r="BH199" i="16"/>
  <c r="BG199" i="16"/>
  <c r="BE199" i="16"/>
  <c r="T199" i="16"/>
  <c r="R199" i="16"/>
  <c r="P199" i="16"/>
  <c r="BI191" i="16"/>
  <c r="BH191" i="16"/>
  <c r="BG191" i="16"/>
  <c r="BE191" i="16"/>
  <c r="T191" i="16"/>
  <c r="R191" i="16"/>
  <c r="P191" i="16"/>
  <c r="BI183" i="16"/>
  <c r="BH183" i="16"/>
  <c r="BG183" i="16"/>
  <c r="BE183" i="16"/>
  <c r="T183" i="16"/>
  <c r="R183" i="16"/>
  <c r="P183" i="16"/>
  <c r="BI175" i="16"/>
  <c r="BH175" i="16"/>
  <c r="BG175" i="16"/>
  <c r="BE175" i="16"/>
  <c r="T175" i="16"/>
  <c r="R175" i="16"/>
  <c r="P175" i="16"/>
  <c r="BI167" i="16"/>
  <c r="BH167" i="16"/>
  <c r="BG167" i="16"/>
  <c r="BE167" i="16"/>
  <c r="T167" i="16"/>
  <c r="R167" i="16"/>
  <c r="P167" i="16"/>
  <c r="BI160" i="16"/>
  <c r="BH160" i="16"/>
  <c r="BG160" i="16"/>
  <c r="BE160" i="16"/>
  <c r="T160" i="16"/>
  <c r="R160" i="16"/>
  <c r="P160" i="16"/>
  <c r="BI147" i="16"/>
  <c r="BH147" i="16"/>
  <c r="BG147" i="16"/>
  <c r="BE147" i="16"/>
  <c r="T147" i="16"/>
  <c r="R147" i="16"/>
  <c r="P147" i="16"/>
  <c r="BI141" i="16"/>
  <c r="BH141" i="16"/>
  <c r="BG141" i="16"/>
  <c r="BE141" i="16"/>
  <c r="T141" i="16"/>
  <c r="R141" i="16"/>
  <c r="P141" i="16"/>
  <c r="P127" i="16"/>
  <c r="BI128" i="16"/>
  <c r="BH128" i="16"/>
  <c r="BG128" i="16"/>
  <c r="BE128" i="16"/>
  <c r="T128" i="16"/>
  <c r="T127" i="16" s="1"/>
  <c r="R128" i="16"/>
  <c r="R127" i="16" s="1"/>
  <c r="P128" i="16"/>
  <c r="F119" i="16"/>
  <c r="E117" i="16"/>
  <c r="F91" i="16"/>
  <c r="E89" i="16"/>
  <c r="J26" i="16"/>
  <c r="E26" i="16"/>
  <c r="J122" i="16"/>
  <c r="J25" i="16"/>
  <c r="J23" i="16"/>
  <c r="E23" i="16"/>
  <c r="J121" i="16" s="1"/>
  <c r="J22" i="16"/>
  <c r="J20" i="16"/>
  <c r="E20" i="16"/>
  <c r="F122" i="16"/>
  <c r="J19" i="16"/>
  <c r="J17" i="16"/>
  <c r="E17" i="16"/>
  <c r="F93" i="16" s="1"/>
  <c r="J16" i="16"/>
  <c r="J14" i="16"/>
  <c r="J119" i="16" s="1"/>
  <c r="E7" i="16"/>
  <c r="E113" i="16" s="1"/>
  <c r="J39" i="15"/>
  <c r="J38" i="15"/>
  <c r="AY113" i="1" s="1"/>
  <c r="J37" i="15"/>
  <c r="AX113" i="1" s="1"/>
  <c r="BI342" i="15"/>
  <c r="BH342" i="15"/>
  <c r="BG342" i="15"/>
  <c r="BE342" i="15"/>
  <c r="BK342" i="15"/>
  <c r="J342" i="15" s="1"/>
  <c r="BF342" i="15" s="1"/>
  <c r="BI341" i="15"/>
  <c r="BH341" i="15"/>
  <c r="BG341" i="15"/>
  <c r="BE341" i="15"/>
  <c r="BK341" i="15"/>
  <c r="J341" i="15" s="1"/>
  <c r="BF341" i="15" s="1"/>
  <c r="BI340" i="15"/>
  <c r="BH340" i="15"/>
  <c r="BG340" i="15"/>
  <c r="BE340" i="15"/>
  <c r="BK340" i="15"/>
  <c r="J340" i="15"/>
  <c r="BF340" i="15" s="1"/>
  <c r="BI339" i="15"/>
  <c r="BH339" i="15"/>
  <c r="BG339" i="15"/>
  <c r="BE339" i="15"/>
  <c r="BK339" i="15"/>
  <c r="J339" i="15" s="1"/>
  <c r="BF339" i="15" s="1"/>
  <c r="BI338" i="15"/>
  <c r="BH338" i="15"/>
  <c r="BG338" i="15"/>
  <c r="BE338" i="15"/>
  <c r="BK338" i="15"/>
  <c r="J338" i="15"/>
  <c r="BF338" i="15" s="1"/>
  <c r="BI336" i="15"/>
  <c r="BH336" i="15"/>
  <c r="BG336" i="15"/>
  <c r="BE336" i="15"/>
  <c r="T336" i="15"/>
  <c r="R336" i="15"/>
  <c r="P336" i="15"/>
  <c r="BI319" i="15"/>
  <c r="BH319" i="15"/>
  <c r="BG319" i="15"/>
  <c r="BE319" i="15"/>
  <c r="T319" i="15"/>
  <c r="R319" i="15"/>
  <c r="P319" i="15"/>
  <c r="BI317" i="15"/>
  <c r="BH317" i="15"/>
  <c r="BG317" i="15"/>
  <c r="BE317" i="15"/>
  <c r="T317" i="15"/>
  <c r="R317" i="15"/>
  <c r="P317" i="15"/>
  <c r="BI300" i="15"/>
  <c r="BH300" i="15"/>
  <c r="BG300" i="15"/>
  <c r="BE300" i="15"/>
  <c r="T300" i="15"/>
  <c r="R300" i="15"/>
  <c r="P300" i="15"/>
  <c r="BI283" i="15"/>
  <c r="BH283" i="15"/>
  <c r="BG283" i="15"/>
  <c r="BE283" i="15"/>
  <c r="T283" i="15"/>
  <c r="R283" i="15"/>
  <c r="P283" i="15"/>
  <c r="BI280" i="15"/>
  <c r="BH280" i="15"/>
  <c r="BG280" i="15"/>
  <c r="BE280" i="15"/>
  <c r="T280" i="15"/>
  <c r="T279" i="15"/>
  <c r="R280" i="15"/>
  <c r="R279" i="15" s="1"/>
  <c r="P280" i="15"/>
  <c r="P279" i="15"/>
  <c r="BI250" i="15"/>
  <c r="BH250" i="15"/>
  <c r="BG250" i="15"/>
  <c r="BE250" i="15"/>
  <c r="T250" i="15"/>
  <c r="R250" i="15"/>
  <c r="P250" i="15"/>
  <c r="BI248" i="15"/>
  <c r="BH248" i="15"/>
  <c r="BG248" i="15"/>
  <c r="BE248" i="15"/>
  <c r="T248" i="15"/>
  <c r="R248" i="15"/>
  <c r="P248" i="15"/>
  <c r="BI219" i="15"/>
  <c r="BH219" i="15"/>
  <c r="BG219" i="15"/>
  <c r="BE219" i="15"/>
  <c r="T219" i="15"/>
  <c r="R219" i="15"/>
  <c r="P219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60" i="15"/>
  <c r="BH160" i="15"/>
  <c r="BG160" i="15"/>
  <c r="BE160" i="15"/>
  <c r="T160" i="15"/>
  <c r="R160" i="15"/>
  <c r="P160" i="15"/>
  <c r="BI131" i="15"/>
  <c r="BH131" i="15"/>
  <c r="BG131" i="15"/>
  <c r="BE131" i="15"/>
  <c r="T131" i="15"/>
  <c r="R131" i="15"/>
  <c r="P131" i="15"/>
  <c r="F121" i="15"/>
  <c r="E119" i="15"/>
  <c r="F91" i="15"/>
  <c r="E89" i="15"/>
  <c r="J26" i="15"/>
  <c r="E26" i="15"/>
  <c r="J124" i="15" s="1"/>
  <c r="J25" i="15"/>
  <c r="J23" i="15"/>
  <c r="E23" i="15"/>
  <c r="J123" i="15"/>
  <c r="J22" i="15"/>
  <c r="J20" i="15"/>
  <c r="E20" i="15"/>
  <c r="F94" i="15" s="1"/>
  <c r="J19" i="15"/>
  <c r="J17" i="15"/>
  <c r="E17" i="15"/>
  <c r="F123" i="15"/>
  <c r="J16" i="15"/>
  <c r="J14" i="15"/>
  <c r="J121" i="15" s="1"/>
  <c r="E7" i="15"/>
  <c r="E115" i="15"/>
  <c r="J39" i="14"/>
  <c r="J38" i="14"/>
  <c r="AY112" i="1"/>
  <c r="J37" i="14"/>
  <c r="AX112" i="1"/>
  <c r="BI302" i="14"/>
  <c r="BH302" i="14"/>
  <c r="BG302" i="14"/>
  <c r="BE302" i="14"/>
  <c r="BK302" i="14"/>
  <c r="J302" i="14"/>
  <c r="BF302" i="14" s="1"/>
  <c r="BI301" i="14"/>
  <c r="BH301" i="14"/>
  <c r="BG301" i="14"/>
  <c r="BE301" i="14"/>
  <c r="BK301" i="14"/>
  <c r="J301" i="14" s="1"/>
  <c r="BF301" i="14" s="1"/>
  <c r="BI300" i="14"/>
  <c r="BH300" i="14"/>
  <c r="BG300" i="14"/>
  <c r="BE300" i="14"/>
  <c r="BK300" i="14"/>
  <c r="J300" i="14"/>
  <c r="BF300" i="14" s="1"/>
  <c r="BI299" i="14"/>
  <c r="BH299" i="14"/>
  <c r="BG299" i="14"/>
  <c r="BE299" i="14"/>
  <c r="BK299" i="14"/>
  <c r="J299" i="14"/>
  <c r="BF299" i="14"/>
  <c r="BI298" i="14"/>
  <c r="BH298" i="14"/>
  <c r="BG298" i="14"/>
  <c r="BE298" i="14"/>
  <c r="BK298" i="14"/>
  <c r="J298" i="14" s="1"/>
  <c r="BF298" i="14" s="1"/>
  <c r="BI292" i="14"/>
  <c r="BH292" i="14"/>
  <c r="BG292" i="14"/>
  <c r="BE292" i="14"/>
  <c r="T292" i="14"/>
  <c r="R292" i="14"/>
  <c r="P292" i="14"/>
  <c r="BI279" i="14"/>
  <c r="BH279" i="14"/>
  <c r="BG279" i="14"/>
  <c r="BE279" i="14"/>
  <c r="T279" i="14"/>
  <c r="R279" i="14"/>
  <c r="P279" i="14"/>
  <c r="BI264" i="14"/>
  <c r="BH264" i="14"/>
  <c r="BG264" i="14"/>
  <c r="BE264" i="14"/>
  <c r="T264" i="14"/>
  <c r="R264" i="14"/>
  <c r="P264" i="14"/>
  <c r="BI238" i="14"/>
  <c r="BH238" i="14"/>
  <c r="BG238" i="14"/>
  <c r="BE238" i="14"/>
  <c r="T238" i="14"/>
  <c r="T237" i="14"/>
  <c r="R238" i="14"/>
  <c r="R237" i="14" s="1"/>
  <c r="P238" i="14"/>
  <c r="P237" i="14"/>
  <c r="BI208" i="14"/>
  <c r="BH208" i="14"/>
  <c r="BG208" i="14"/>
  <c r="BE208" i="14"/>
  <c r="T208" i="14"/>
  <c r="T207" i="14" s="1"/>
  <c r="R208" i="14"/>
  <c r="R207" i="14"/>
  <c r="P208" i="14"/>
  <c r="P207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70" i="14"/>
  <c r="BH170" i="14"/>
  <c r="BG170" i="14"/>
  <c r="BE170" i="14"/>
  <c r="T170" i="14"/>
  <c r="R170" i="14"/>
  <c r="P170" i="14"/>
  <c r="BI165" i="14"/>
  <c r="BH165" i="14"/>
  <c r="BG165" i="14"/>
  <c r="BE165" i="14"/>
  <c r="T165" i="14"/>
  <c r="R165" i="14"/>
  <c r="P165" i="14"/>
  <c r="BI158" i="14"/>
  <c r="BH158" i="14"/>
  <c r="BG158" i="14"/>
  <c r="BE158" i="14"/>
  <c r="T158" i="14"/>
  <c r="R158" i="14"/>
  <c r="P158" i="14"/>
  <c r="BI149" i="14"/>
  <c r="BH149" i="14"/>
  <c r="BG149" i="14"/>
  <c r="BE149" i="14"/>
  <c r="T149" i="14"/>
  <c r="R149" i="14"/>
  <c r="P149" i="14"/>
  <c r="BI136" i="14"/>
  <c r="BH136" i="14"/>
  <c r="BG136" i="14"/>
  <c r="BE136" i="14"/>
  <c r="T136" i="14"/>
  <c r="R136" i="14"/>
  <c r="P136" i="14"/>
  <c r="BI131" i="14"/>
  <c r="BH131" i="14"/>
  <c r="BG131" i="14"/>
  <c r="BE131" i="14"/>
  <c r="T131" i="14"/>
  <c r="R131" i="14"/>
  <c r="P131" i="14"/>
  <c r="F122" i="14"/>
  <c r="E120" i="14"/>
  <c r="F91" i="14"/>
  <c r="E89" i="14"/>
  <c r="J26" i="14"/>
  <c r="E26" i="14"/>
  <c r="J125" i="14" s="1"/>
  <c r="J25" i="14"/>
  <c r="J23" i="14"/>
  <c r="E23" i="14"/>
  <c r="J124" i="14" s="1"/>
  <c r="J22" i="14"/>
  <c r="J20" i="14"/>
  <c r="E20" i="14"/>
  <c r="F125" i="14" s="1"/>
  <c r="J19" i="14"/>
  <c r="J17" i="14"/>
  <c r="E17" i="14"/>
  <c r="F93" i="14" s="1"/>
  <c r="J16" i="14"/>
  <c r="J14" i="14"/>
  <c r="J122" i="14"/>
  <c r="E7" i="14"/>
  <c r="E85" i="14"/>
  <c r="J39" i="13"/>
  <c r="J38" i="13"/>
  <c r="AY110" i="1"/>
  <c r="J37" i="13"/>
  <c r="AX110" i="1" s="1"/>
  <c r="BI254" i="13"/>
  <c r="BH254" i="13"/>
  <c r="BG254" i="13"/>
  <c r="BE254" i="13"/>
  <c r="BK254" i="13"/>
  <c r="J254" i="13"/>
  <c r="BF254" i="13"/>
  <c r="BI253" i="13"/>
  <c r="BH253" i="13"/>
  <c r="BG253" i="13"/>
  <c r="BE253" i="13"/>
  <c r="BK253" i="13"/>
  <c r="J253" i="13" s="1"/>
  <c r="BF253" i="13" s="1"/>
  <c r="BI252" i="13"/>
  <c r="BH252" i="13"/>
  <c r="BG252" i="13"/>
  <c r="BE252" i="13"/>
  <c r="BK252" i="13"/>
  <c r="J252" i="13" s="1"/>
  <c r="BF252" i="13" s="1"/>
  <c r="BI251" i="13"/>
  <c r="BH251" i="13"/>
  <c r="BG251" i="13"/>
  <c r="BE251" i="13"/>
  <c r="BK251" i="13"/>
  <c r="J251" i="13" s="1"/>
  <c r="BF251" i="13" s="1"/>
  <c r="BI250" i="13"/>
  <c r="BH250" i="13"/>
  <c r="BG250" i="13"/>
  <c r="BE250" i="13"/>
  <c r="BK250" i="13"/>
  <c r="J250" i="13" s="1"/>
  <c r="BF250" i="13" s="1"/>
  <c r="BI241" i="13"/>
  <c r="BH241" i="13"/>
  <c r="BG241" i="13"/>
  <c r="BE241" i="13"/>
  <c r="T241" i="13"/>
  <c r="R241" i="13"/>
  <c r="P241" i="13"/>
  <c r="BI233" i="13"/>
  <c r="BH233" i="13"/>
  <c r="BG233" i="13"/>
  <c r="BE233" i="13"/>
  <c r="T233" i="13"/>
  <c r="R233" i="13"/>
  <c r="P233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15" i="13"/>
  <c r="BH215" i="13"/>
  <c r="BG215" i="13"/>
  <c r="BE215" i="13"/>
  <c r="T215" i="13"/>
  <c r="R215" i="13"/>
  <c r="P215" i="13"/>
  <c r="BI207" i="13"/>
  <c r="BH207" i="13"/>
  <c r="BG207" i="13"/>
  <c r="BE207" i="13"/>
  <c r="T207" i="13"/>
  <c r="R207" i="13"/>
  <c r="P207" i="13"/>
  <c r="BI199" i="13"/>
  <c r="BH199" i="13"/>
  <c r="BG199" i="13"/>
  <c r="BE199" i="13"/>
  <c r="T199" i="13"/>
  <c r="R199" i="13"/>
  <c r="P199" i="13"/>
  <c r="BI191" i="13"/>
  <c r="BH191" i="13"/>
  <c r="BG191" i="13"/>
  <c r="BE191" i="13"/>
  <c r="T191" i="13"/>
  <c r="R191" i="13"/>
  <c r="P191" i="13"/>
  <c r="BI183" i="13"/>
  <c r="BH183" i="13"/>
  <c r="BG183" i="13"/>
  <c r="BE183" i="13"/>
  <c r="T183" i="13"/>
  <c r="R183" i="13"/>
  <c r="P183" i="13"/>
  <c r="BI175" i="13"/>
  <c r="BH175" i="13"/>
  <c r="BG175" i="13"/>
  <c r="BE175" i="13"/>
  <c r="T175" i="13"/>
  <c r="R175" i="13"/>
  <c r="P175" i="13"/>
  <c r="BI167" i="13"/>
  <c r="BH167" i="13"/>
  <c r="BG167" i="13"/>
  <c r="BE167" i="13"/>
  <c r="T167" i="13"/>
  <c r="R167" i="13"/>
  <c r="P167" i="13"/>
  <c r="BI160" i="13"/>
  <c r="BH160" i="13"/>
  <c r="BG160" i="13"/>
  <c r="BE160" i="13"/>
  <c r="T160" i="13"/>
  <c r="R160" i="13"/>
  <c r="P160" i="13"/>
  <c r="BI147" i="13"/>
  <c r="BH147" i="13"/>
  <c r="BG147" i="13"/>
  <c r="BE147" i="13"/>
  <c r="T147" i="13"/>
  <c r="R147" i="13"/>
  <c r="P147" i="13"/>
  <c r="BI141" i="13"/>
  <c r="BH141" i="13"/>
  <c r="BG141" i="13"/>
  <c r="BE141" i="13"/>
  <c r="T141" i="13"/>
  <c r="R141" i="13"/>
  <c r="P141" i="13"/>
  <c r="BI128" i="13"/>
  <c r="BH128" i="13"/>
  <c r="BG128" i="13"/>
  <c r="BE128" i="13"/>
  <c r="T128" i="13"/>
  <c r="T127" i="13" s="1"/>
  <c r="R128" i="13"/>
  <c r="R127" i="13" s="1"/>
  <c r="P128" i="13"/>
  <c r="P127" i="13" s="1"/>
  <c r="F119" i="13"/>
  <c r="E117" i="13"/>
  <c r="F91" i="13"/>
  <c r="E89" i="13"/>
  <c r="J26" i="13"/>
  <c r="E26" i="13"/>
  <c r="J122" i="13" s="1"/>
  <c r="J25" i="13"/>
  <c r="J23" i="13"/>
  <c r="E23" i="13"/>
  <c r="J121" i="13" s="1"/>
  <c r="J22" i="13"/>
  <c r="J20" i="13"/>
  <c r="E20" i="13"/>
  <c r="F94" i="13" s="1"/>
  <c r="J19" i="13"/>
  <c r="J17" i="13"/>
  <c r="E17" i="13"/>
  <c r="F121" i="13" s="1"/>
  <c r="J16" i="13"/>
  <c r="J14" i="13"/>
  <c r="J119" i="13"/>
  <c r="E7" i="13"/>
  <c r="E113" i="13"/>
  <c r="J39" i="12"/>
  <c r="J38" i="12"/>
  <c r="AY109" i="1" s="1"/>
  <c r="J37" i="12"/>
  <c r="AX109" i="1" s="1"/>
  <c r="BI322" i="12"/>
  <c r="BH322" i="12"/>
  <c r="BG322" i="12"/>
  <c r="BE322" i="12"/>
  <c r="BK322" i="12"/>
  <c r="J322" i="12" s="1"/>
  <c r="BF322" i="12" s="1"/>
  <c r="BI321" i="12"/>
  <c r="BH321" i="12"/>
  <c r="BG321" i="12"/>
  <c r="BE321" i="12"/>
  <c r="BK321" i="12"/>
  <c r="J321" i="12"/>
  <c r="BF321" i="12" s="1"/>
  <c r="BI320" i="12"/>
  <c r="BH320" i="12"/>
  <c r="BG320" i="12"/>
  <c r="BE320" i="12"/>
  <c r="BK320" i="12"/>
  <c r="J320" i="12" s="1"/>
  <c r="BF320" i="12" s="1"/>
  <c r="BI319" i="12"/>
  <c r="BH319" i="12"/>
  <c r="BG319" i="12"/>
  <c r="BE319" i="12"/>
  <c r="BK319" i="12"/>
  <c r="J319" i="12"/>
  <c r="BF319" i="12" s="1"/>
  <c r="BI318" i="12"/>
  <c r="BH318" i="12"/>
  <c r="BG318" i="12"/>
  <c r="BE318" i="12"/>
  <c r="BK318" i="12"/>
  <c r="J318" i="12" s="1"/>
  <c r="BF318" i="12" s="1"/>
  <c r="BI316" i="12"/>
  <c r="BH316" i="12"/>
  <c r="BG316" i="12"/>
  <c r="BE316" i="12"/>
  <c r="T316" i="12"/>
  <c r="R316" i="12"/>
  <c r="P316" i="12"/>
  <c r="BI299" i="12"/>
  <c r="BH299" i="12"/>
  <c r="BG299" i="12"/>
  <c r="BE299" i="12"/>
  <c r="T299" i="12"/>
  <c r="R299" i="12"/>
  <c r="P299" i="12"/>
  <c r="BI297" i="12"/>
  <c r="BH297" i="12"/>
  <c r="BG297" i="12"/>
  <c r="BE297" i="12"/>
  <c r="T297" i="12"/>
  <c r="R297" i="12"/>
  <c r="P297" i="12"/>
  <c r="BI280" i="12"/>
  <c r="BH280" i="12"/>
  <c r="BG280" i="12"/>
  <c r="BE280" i="12"/>
  <c r="T280" i="12"/>
  <c r="R280" i="12"/>
  <c r="P280" i="12"/>
  <c r="BI263" i="12"/>
  <c r="BH263" i="12"/>
  <c r="BG263" i="12"/>
  <c r="BE263" i="12"/>
  <c r="T263" i="12"/>
  <c r="R263" i="12"/>
  <c r="P263" i="12"/>
  <c r="BI260" i="12"/>
  <c r="BH260" i="12"/>
  <c r="BG260" i="12"/>
  <c r="BE260" i="12"/>
  <c r="T260" i="12"/>
  <c r="T259" i="12" s="1"/>
  <c r="R260" i="12"/>
  <c r="R259" i="12" s="1"/>
  <c r="P260" i="12"/>
  <c r="P259" i="12" s="1"/>
  <c r="BI234" i="12"/>
  <c r="BH234" i="12"/>
  <c r="BG234" i="12"/>
  <c r="BE234" i="12"/>
  <c r="T234" i="12"/>
  <c r="R234" i="12"/>
  <c r="P234" i="12"/>
  <c r="BI232" i="12"/>
  <c r="BH232" i="12"/>
  <c r="BG232" i="12"/>
  <c r="BE232" i="12"/>
  <c r="T232" i="12"/>
  <c r="R232" i="12"/>
  <c r="P232" i="12"/>
  <c r="BI207" i="12"/>
  <c r="BH207" i="12"/>
  <c r="BG207" i="12"/>
  <c r="BE207" i="12"/>
  <c r="T207" i="12"/>
  <c r="R207" i="12"/>
  <c r="P207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56" i="12"/>
  <c r="BH156" i="12"/>
  <c r="BG156" i="12"/>
  <c r="BE156" i="12"/>
  <c r="T156" i="12"/>
  <c r="R156" i="12"/>
  <c r="P156" i="12"/>
  <c r="BI131" i="12"/>
  <c r="BH131" i="12"/>
  <c r="BG131" i="12"/>
  <c r="BE131" i="12"/>
  <c r="T131" i="12"/>
  <c r="R131" i="12"/>
  <c r="P131" i="12"/>
  <c r="F121" i="12"/>
  <c r="E119" i="12"/>
  <c r="F91" i="12"/>
  <c r="E89" i="12"/>
  <c r="J26" i="12"/>
  <c r="E26" i="12"/>
  <c r="J94" i="12" s="1"/>
  <c r="J25" i="12"/>
  <c r="J23" i="12"/>
  <c r="E23" i="12"/>
  <c r="J123" i="12" s="1"/>
  <c r="J22" i="12"/>
  <c r="J20" i="12"/>
  <c r="E20" i="12"/>
  <c r="F124" i="12" s="1"/>
  <c r="J19" i="12"/>
  <c r="J17" i="12"/>
  <c r="E17" i="12"/>
  <c r="F93" i="12" s="1"/>
  <c r="J16" i="12"/>
  <c r="J14" i="12"/>
  <c r="J121" i="12" s="1"/>
  <c r="E7" i="12"/>
  <c r="E85" i="12" s="1"/>
  <c r="J39" i="11"/>
  <c r="J38" i="11"/>
  <c r="AY108" i="1" s="1"/>
  <c r="J37" i="11"/>
  <c r="AX108" i="1" s="1"/>
  <c r="BI280" i="11"/>
  <c r="BH280" i="11"/>
  <c r="BG280" i="11"/>
  <c r="BE280" i="11"/>
  <c r="BK280" i="11"/>
  <c r="J280" i="11" s="1"/>
  <c r="BF280" i="11" s="1"/>
  <c r="BI279" i="11"/>
  <c r="BH279" i="11"/>
  <c r="BG279" i="11"/>
  <c r="BE279" i="11"/>
  <c r="BK279" i="11"/>
  <c r="J279" i="11"/>
  <c r="BF279" i="11" s="1"/>
  <c r="BI278" i="11"/>
  <c r="BH278" i="11"/>
  <c r="BG278" i="11"/>
  <c r="BE278" i="11"/>
  <c r="BK278" i="11"/>
  <c r="J278" i="11" s="1"/>
  <c r="BF278" i="11" s="1"/>
  <c r="BI277" i="11"/>
  <c r="BH277" i="11"/>
  <c r="BG277" i="11"/>
  <c r="BE277" i="11"/>
  <c r="BK277" i="11"/>
  <c r="J277" i="11" s="1"/>
  <c r="BF277" i="11" s="1"/>
  <c r="BI276" i="11"/>
  <c r="BH276" i="11"/>
  <c r="BG276" i="11"/>
  <c r="BE276" i="11"/>
  <c r="BK276" i="11"/>
  <c r="J276" i="11"/>
  <c r="BF276" i="11" s="1"/>
  <c r="BI268" i="11"/>
  <c r="BH268" i="11"/>
  <c r="BG268" i="11"/>
  <c r="BE268" i="11"/>
  <c r="T268" i="11"/>
  <c r="R268" i="11"/>
  <c r="P268" i="11"/>
  <c r="BI261" i="11"/>
  <c r="BH261" i="11"/>
  <c r="BG261" i="11"/>
  <c r="BE261" i="11"/>
  <c r="T261" i="11"/>
  <c r="R261" i="11"/>
  <c r="P261" i="11"/>
  <c r="BI246" i="11"/>
  <c r="BH246" i="11"/>
  <c r="BG246" i="11"/>
  <c r="BE246" i="11"/>
  <c r="T246" i="11"/>
  <c r="R246" i="11"/>
  <c r="P246" i="11"/>
  <c r="BI226" i="11"/>
  <c r="BH226" i="11"/>
  <c r="BG226" i="11"/>
  <c r="BE226" i="11"/>
  <c r="T226" i="11"/>
  <c r="T225" i="11" s="1"/>
  <c r="R226" i="11"/>
  <c r="R225" i="11" s="1"/>
  <c r="P226" i="11"/>
  <c r="P225" i="11"/>
  <c r="BI200" i="11"/>
  <c r="BH200" i="11"/>
  <c r="BG200" i="11"/>
  <c r="BE200" i="11"/>
  <c r="T200" i="11"/>
  <c r="T199" i="11" s="1"/>
  <c r="R200" i="11"/>
  <c r="R199" i="11"/>
  <c r="P200" i="11"/>
  <c r="P199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66" i="11"/>
  <c r="BH166" i="11"/>
  <c r="BG166" i="11"/>
  <c r="BE166" i="11"/>
  <c r="T166" i="11"/>
  <c r="R166" i="11"/>
  <c r="P166" i="11"/>
  <c r="BI159" i="11"/>
  <c r="BH159" i="11"/>
  <c r="BG159" i="11"/>
  <c r="BE159" i="11"/>
  <c r="T159" i="11"/>
  <c r="R159" i="11"/>
  <c r="P159" i="11"/>
  <c r="BI152" i="11"/>
  <c r="BH152" i="11"/>
  <c r="BG152" i="11"/>
  <c r="BE152" i="11"/>
  <c r="T152" i="11"/>
  <c r="R152" i="11"/>
  <c r="P152" i="11"/>
  <c r="BI143" i="11"/>
  <c r="BH143" i="11"/>
  <c r="BG143" i="11"/>
  <c r="BE143" i="11"/>
  <c r="T143" i="11"/>
  <c r="R143" i="11"/>
  <c r="P143" i="11"/>
  <c r="BI136" i="11"/>
  <c r="BH136" i="11"/>
  <c r="BG136" i="11"/>
  <c r="BE136" i="11"/>
  <c r="T136" i="11"/>
  <c r="R136" i="11"/>
  <c r="P136" i="11"/>
  <c r="BI131" i="11"/>
  <c r="BH131" i="11"/>
  <c r="BG131" i="11"/>
  <c r="BE131" i="11"/>
  <c r="T131" i="11"/>
  <c r="R131" i="11"/>
  <c r="P131" i="11"/>
  <c r="F122" i="11"/>
  <c r="E120" i="11"/>
  <c r="F91" i="11"/>
  <c r="E89" i="11"/>
  <c r="J26" i="11"/>
  <c r="E26" i="11"/>
  <c r="J125" i="11"/>
  <c r="J25" i="11"/>
  <c r="J23" i="11"/>
  <c r="E23" i="11"/>
  <c r="J93" i="11" s="1"/>
  <c r="J22" i="11"/>
  <c r="J20" i="11"/>
  <c r="E20" i="11"/>
  <c r="F94" i="11"/>
  <c r="J19" i="11"/>
  <c r="J17" i="11"/>
  <c r="E17" i="11"/>
  <c r="F124" i="11" s="1"/>
  <c r="J16" i="11"/>
  <c r="J14" i="11"/>
  <c r="J91" i="11" s="1"/>
  <c r="E7" i="11"/>
  <c r="E116" i="11" s="1"/>
  <c r="J39" i="10"/>
  <c r="J38" i="10"/>
  <c r="AY106" i="1" s="1"/>
  <c r="J37" i="10"/>
  <c r="AX106" i="1"/>
  <c r="BI269" i="10"/>
  <c r="BH269" i="10"/>
  <c r="BG269" i="10"/>
  <c r="BE269" i="10"/>
  <c r="BK269" i="10"/>
  <c r="J269" i="10" s="1"/>
  <c r="BF269" i="10" s="1"/>
  <c r="BI268" i="10"/>
  <c r="BH268" i="10"/>
  <c r="BG268" i="10"/>
  <c r="BE268" i="10"/>
  <c r="BK268" i="10"/>
  <c r="J268" i="10"/>
  <c r="BF268" i="10"/>
  <c r="BI267" i="10"/>
  <c r="BH267" i="10"/>
  <c r="BG267" i="10"/>
  <c r="BE267" i="10"/>
  <c r="BK267" i="10"/>
  <c r="J267" i="10" s="1"/>
  <c r="BF267" i="10" s="1"/>
  <c r="BI266" i="10"/>
  <c r="BH266" i="10"/>
  <c r="BG266" i="10"/>
  <c r="BE266" i="10"/>
  <c r="BK266" i="10"/>
  <c r="J266" i="10" s="1"/>
  <c r="BF266" i="10" s="1"/>
  <c r="BI265" i="10"/>
  <c r="BH265" i="10"/>
  <c r="BG265" i="10"/>
  <c r="BE265" i="10"/>
  <c r="BK265" i="10"/>
  <c r="J265" i="10"/>
  <c r="BF265" i="10" s="1"/>
  <c r="BI256" i="10"/>
  <c r="BH256" i="10"/>
  <c r="BG256" i="10"/>
  <c r="BE256" i="10"/>
  <c r="T256" i="10"/>
  <c r="T255" i="10" s="1"/>
  <c r="R256" i="10"/>
  <c r="R255" i="10" s="1"/>
  <c r="P256" i="10"/>
  <c r="P255" i="10"/>
  <c r="BI247" i="10"/>
  <c r="BH247" i="10"/>
  <c r="BG247" i="10"/>
  <c r="BE247" i="10"/>
  <c r="T247" i="10"/>
  <c r="R247" i="10"/>
  <c r="P247" i="10"/>
  <c r="BI239" i="10"/>
  <c r="BH239" i="10"/>
  <c r="BG239" i="10"/>
  <c r="BE239" i="10"/>
  <c r="T239" i="10"/>
  <c r="R239" i="10"/>
  <c r="P239" i="10"/>
  <c r="BI231" i="10"/>
  <c r="BH231" i="10"/>
  <c r="BG231" i="10"/>
  <c r="BE231" i="10"/>
  <c r="T231" i="10"/>
  <c r="R231" i="10"/>
  <c r="P231" i="10"/>
  <c r="BI223" i="10"/>
  <c r="BH223" i="10"/>
  <c r="BG223" i="10"/>
  <c r="BE223" i="10"/>
  <c r="T223" i="10"/>
  <c r="R223" i="10"/>
  <c r="P223" i="10"/>
  <c r="BI215" i="10"/>
  <c r="BH215" i="10"/>
  <c r="BG215" i="10"/>
  <c r="BE215" i="10"/>
  <c r="T215" i="10"/>
  <c r="R215" i="10"/>
  <c r="P215" i="10"/>
  <c r="BI207" i="10"/>
  <c r="BH207" i="10"/>
  <c r="BG207" i="10"/>
  <c r="BE207" i="10"/>
  <c r="T207" i="10"/>
  <c r="R207" i="10"/>
  <c r="P207" i="10"/>
  <c r="BI199" i="10"/>
  <c r="BH199" i="10"/>
  <c r="BG199" i="10"/>
  <c r="BE199" i="10"/>
  <c r="T199" i="10"/>
  <c r="R199" i="10"/>
  <c r="P199" i="10"/>
  <c r="BI191" i="10"/>
  <c r="BH191" i="10"/>
  <c r="BG191" i="10"/>
  <c r="BE191" i="10"/>
  <c r="T191" i="10"/>
  <c r="R191" i="10"/>
  <c r="P191" i="10"/>
  <c r="BI183" i="10"/>
  <c r="BH183" i="10"/>
  <c r="BG183" i="10"/>
  <c r="BE183" i="10"/>
  <c r="T183" i="10"/>
  <c r="R183" i="10"/>
  <c r="P183" i="10"/>
  <c r="BI175" i="10"/>
  <c r="BH175" i="10"/>
  <c r="BG175" i="10"/>
  <c r="BE175" i="10"/>
  <c r="T175" i="10"/>
  <c r="R175" i="10"/>
  <c r="P175" i="10"/>
  <c r="BI167" i="10"/>
  <c r="BH167" i="10"/>
  <c r="BG167" i="10"/>
  <c r="BE167" i="10"/>
  <c r="T167" i="10"/>
  <c r="R167" i="10"/>
  <c r="P167" i="10"/>
  <c r="BI160" i="10"/>
  <c r="BH160" i="10"/>
  <c r="BG160" i="10"/>
  <c r="BE160" i="10"/>
  <c r="T160" i="10"/>
  <c r="R160" i="10"/>
  <c r="P160" i="10"/>
  <c r="BI147" i="10"/>
  <c r="BH147" i="10"/>
  <c r="BG147" i="10"/>
  <c r="BE147" i="10"/>
  <c r="T147" i="10"/>
  <c r="R147" i="10"/>
  <c r="P147" i="10"/>
  <c r="BI141" i="10"/>
  <c r="BH141" i="10"/>
  <c r="BG141" i="10"/>
  <c r="BE141" i="10"/>
  <c r="T141" i="10"/>
  <c r="R141" i="10"/>
  <c r="R127" i="10"/>
  <c r="P141" i="10"/>
  <c r="P127" i="10"/>
  <c r="BI128" i="10"/>
  <c r="BH128" i="10"/>
  <c r="BG128" i="10"/>
  <c r="BE128" i="10"/>
  <c r="T128" i="10"/>
  <c r="T127" i="10" s="1"/>
  <c r="R128" i="10"/>
  <c r="P128" i="10"/>
  <c r="F119" i="10"/>
  <c r="E117" i="10"/>
  <c r="F91" i="10"/>
  <c r="E89" i="10"/>
  <c r="J26" i="10"/>
  <c r="E26" i="10"/>
  <c r="J94" i="10"/>
  <c r="J25" i="10"/>
  <c r="J23" i="10"/>
  <c r="E23" i="10"/>
  <c r="J121" i="10" s="1"/>
  <c r="J22" i="10"/>
  <c r="J20" i="10"/>
  <c r="E20" i="10"/>
  <c r="F94" i="10"/>
  <c r="J19" i="10"/>
  <c r="J17" i="10"/>
  <c r="E17" i="10"/>
  <c r="F121" i="10" s="1"/>
  <c r="J16" i="10"/>
  <c r="J14" i="10"/>
  <c r="J119" i="10"/>
  <c r="E7" i="10"/>
  <c r="E85" i="10"/>
  <c r="J39" i="9"/>
  <c r="J38" i="9"/>
  <c r="AY105" i="1" s="1"/>
  <c r="J37" i="9"/>
  <c r="AX105" i="1"/>
  <c r="BI332" i="9"/>
  <c r="BH332" i="9"/>
  <c r="BG332" i="9"/>
  <c r="BE332" i="9"/>
  <c r="BK332" i="9"/>
  <c r="J332" i="9" s="1"/>
  <c r="BF332" i="9" s="1"/>
  <c r="BI331" i="9"/>
  <c r="BH331" i="9"/>
  <c r="BG331" i="9"/>
  <c r="BE331" i="9"/>
  <c r="BK331" i="9"/>
  <c r="J331" i="9" s="1"/>
  <c r="BF331" i="9" s="1"/>
  <c r="BI330" i="9"/>
  <c r="BH330" i="9"/>
  <c r="BG330" i="9"/>
  <c r="BE330" i="9"/>
  <c r="BK330" i="9"/>
  <c r="J330" i="9"/>
  <c r="BF330" i="9" s="1"/>
  <c r="BI329" i="9"/>
  <c r="BH329" i="9"/>
  <c r="BG329" i="9"/>
  <c r="BE329" i="9"/>
  <c r="BK329" i="9"/>
  <c r="J329" i="9"/>
  <c r="BF329" i="9"/>
  <c r="BI328" i="9"/>
  <c r="BH328" i="9"/>
  <c r="BG328" i="9"/>
  <c r="BE328" i="9"/>
  <c r="BK328" i="9"/>
  <c r="J328" i="9"/>
  <c r="BF328" i="9"/>
  <c r="BI326" i="9"/>
  <c r="BH326" i="9"/>
  <c r="BG326" i="9"/>
  <c r="BE326" i="9"/>
  <c r="T326" i="9"/>
  <c r="R326" i="9"/>
  <c r="P326" i="9"/>
  <c r="BI309" i="9"/>
  <c r="BH309" i="9"/>
  <c r="BG309" i="9"/>
  <c r="BE309" i="9"/>
  <c r="T309" i="9"/>
  <c r="R309" i="9"/>
  <c r="P309" i="9"/>
  <c r="BI307" i="9"/>
  <c r="BH307" i="9"/>
  <c r="BG307" i="9"/>
  <c r="BE307" i="9"/>
  <c r="T307" i="9"/>
  <c r="R307" i="9"/>
  <c r="P307" i="9"/>
  <c r="BI290" i="9"/>
  <c r="BH290" i="9"/>
  <c r="BG290" i="9"/>
  <c r="BE290" i="9"/>
  <c r="T290" i="9"/>
  <c r="R290" i="9"/>
  <c r="P290" i="9"/>
  <c r="BI273" i="9"/>
  <c r="BH273" i="9"/>
  <c r="BG273" i="9"/>
  <c r="BE273" i="9"/>
  <c r="T273" i="9"/>
  <c r="R273" i="9"/>
  <c r="P273" i="9"/>
  <c r="BI270" i="9"/>
  <c r="BH270" i="9"/>
  <c r="BG270" i="9"/>
  <c r="BE270" i="9"/>
  <c r="T270" i="9"/>
  <c r="T269" i="9"/>
  <c r="R270" i="9"/>
  <c r="R269" i="9" s="1"/>
  <c r="P270" i="9"/>
  <c r="P269" i="9" s="1"/>
  <c r="BI242" i="9"/>
  <c r="BH242" i="9"/>
  <c r="BG242" i="9"/>
  <c r="BE242" i="9"/>
  <c r="T242" i="9"/>
  <c r="R242" i="9"/>
  <c r="P242" i="9"/>
  <c r="BI240" i="9"/>
  <c r="BH240" i="9"/>
  <c r="BG240" i="9"/>
  <c r="BE240" i="9"/>
  <c r="T240" i="9"/>
  <c r="R240" i="9"/>
  <c r="P240" i="9"/>
  <c r="BI213" i="9"/>
  <c r="BH213" i="9"/>
  <c r="BG213" i="9"/>
  <c r="BE213" i="9"/>
  <c r="T213" i="9"/>
  <c r="R213" i="9"/>
  <c r="P213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58" i="9"/>
  <c r="BH158" i="9"/>
  <c r="BG158" i="9"/>
  <c r="BE158" i="9"/>
  <c r="T158" i="9"/>
  <c r="R158" i="9"/>
  <c r="P158" i="9"/>
  <c r="BI131" i="9"/>
  <c r="BH131" i="9"/>
  <c r="BG131" i="9"/>
  <c r="BE131" i="9"/>
  <c r="T131" i="9"/>
  <c r="R131" i="9"/>
  <c r="P131" i="9"/>
  <c r="F121" i="9"/>
  <c r="E119" i="9"/>
  <c r="F91" i="9"/>
  <c r="E89" i="9"/>
  <c r="J26" i="9"/>
  <c r="E26" i="9"/>
  <c r="J124" i="9" s="1"/>
  <c r="J25" i="9"/>
  <c r="J23" i="9"/>
  <c r="E23" i="9"/>
  <c r="J123" i="9"/>
  <c r="J22" i="9"/>
  <c r="J20" i="9"/>
  <c r="E20" i="9"/>
  <c r="F124" i="9" s="1"/>
  <c r="J19" i="9"/>
  <c r="J17" i="9"/>
  <c r="E17" i="9"/>
  <c r="F93" i="9"/>
  <c r="J16" i="9"/>
  <c r="J14" i="9"/>
  <c r="J121" i="9"/>
  <c r="E7" i="9"/>
  <c r="E85" i="9" s="1"/>
  <c r="J39" i="8"/>
  <c r="J38" i="8"/>
  <c r="AY104" i="1"/>
  <c r="J37" i="8"/>
  <c r="AX104" i="1" s="1"/>
  <c r="BI290" i="8"/>
  <c r="BH290" i="8"/>
  <c r="BG290" i="8"/>
  <c r="BE290" i="8"/>
  <c r="BK290" i="8"/>
  <c r="J290" i="8"/>
  <c r="BF290" i="8" s="1"/>
  <c r="BI289" i="8"/>
  <c r="BH289" i="8"/>
  <c r="BG289" i="8"/>
  <c r="BE289" i="8"/>
  <c r="BK289" i="8"/>
  <c r="J289" i="8"/>
  <c r="BF289" i="8"/>
  <c r="BI288" i="8"/>
  <c r="BH288" i="8"/>
  <c r="BG288" i="8"/>
  <c r="BE288" i="8"/>
  <c r="BK288" i="8"/>
  <c r="J288" i="8"/>
  <c r="BF288" i="8"/>
  <c r="BI287" i="8"/>
  <c r="BH287" i="8"/>
  <c r="BG287" i="8"/>
  <c r="BE287" i="8"/>
  <c r="BK287" i="8"/>
  <c r="J287" i="8" s="1"/>
  <c r="BF287" i="8" s="1"/>
  <c r="BI286" i="8"/>
  <c r="BH286" i="8"/>
  <c r="BG286" i="8"/>
  <c r="BE286" i="8"/>
  <c r="BK286" i="8"/>
  <c r="J286" i="8" s="1"/>
  <c r="BF286" i="8" s="1"/>
  <c r="BI280" i="8"/>
  <c r="BH280" i="8"/>
  <c r="BG280" i="8"/>
  <c r="BE280" i="8"/>
  <c r="T280" i="8"/>
  <c r="R280" i="8"/>
  <c r="P280" i="8"/>
  <c r="BI271" i="8"/>
  <c r="BH271" i="8"/>
  <c r="BG271" i="8"/>
  <c r="BE271" i="8"/>
  <c r="T271" i="8"/>
  <c r="R271" i="8"/>
  <c r="P271" i="8"/>
  <c r="BI256" i="8"/>
  <c r="BH256" i="8"/>
  <c r="BG256" i="8"/>
  <c r="BE256" i="8"/>
  <c r="T256" i="8"/>
  <c r="R256" i="8"/>
  <c r="P256" i="8"/>
  <c r="BI232" i="8"/>
  <c r="BH232" i="8"/>
  <c r="BG232" i="8"/>
  <c r="BE232" i="8"/>
  <c r="T232" i="8"/>
  <c r="T231" i="8"/>
  <c r="R232" i="8"/>
  <c r="R231" i="8" s="1"/>
  <c r="P232" i="8"/>
  <c r="P231" i="8"/>
  <c r="BI204" i="8"/>
  <c r="BH204" i="8"/>
  <c r="BG204" i="8"/>
  <c r="BE204" i="8"/>
  <c r="T204" i="8"/>
  <c r="T203" i="8" s="1"/>
  <c r="R204" i="8"/>
  <c r="R203" i="8"/>
  <c r="P204" i="8"/>
  <c r="P203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68" i="8"/>
  <c r="BH168" i="8"/>
  <c r="BG168" i="8"/>
  <c r="BE168" i="8"/>
  <c r="T168" i="8"/>
  <c r="R168" i="8"/>
  <c r="P168" i="8"/>
  <c r="BI163" i="8"/>
  <c r="BH163" i="8"/>
  <c r="BG163" i="8"/>
  <c r="BE163" i="8"/>
  <c r="T163" i="8"/>
  <c r="R163" i="8"/>
  <c r="P163" i="8"/>
  <c r="BI156" i="8"/>
  <c r="BH156" i="8"/>
  <c r="BG156" i="8"/>
  <c r="BE156" i="8"/>
  <c r="T156" i="8"/>
  <c r="R156" i="8"/>
  <c r="P156" i="8"/>
  <c r="BI147" i="8"/>
  <c r="BH147" i="8"/>
  <c r="BG147" i="8"/>
  <c r="BE147" i="8"/>
  <c r="T147" i="8"/>
  <c r="R147" i="8"/>
  <c r="P147" i="8"/>
  <c r="BI136" i="8"/>
  <c r="BH136" i="8"/>
  <c r="BG136" i="8"/>
  <c r="BE136" i="8"/>
  <c r="T136" i="8"/>
  <c r="R136" i="8"/>
  <c r="P136" i="8"/>
  <c r="BI131" i="8"/>
  <c r="BH131" i="8"/>
  <c r="BG131" i="8"/>
  <c r="BE131" i="8"/>
  <c r="T131" i="8"/>
  <c r="R131" i="8"/>
  <c r="P131" i="8"/>
  <c r="F122" i="8"/>
  <c r="E120" i="8"/>
  <c r="F91" i="8"/>
  <c r="E89" i="8"/>
  <c r="J26" i="8"/>
  <c r="E26" i="8"/>
  <c r="J125" i="8" s="1"/>
  <c r="J25" i="8"/>
  <c r="J23" i="8"/>
  <c r="E23" i="8"/>
  <c r="J124" i="8" s="1"/>
  <c r="J22" i="8"/>
  <c r="J20" i="8"/>
  <c r="E20" i="8"/>
  <c r="F125" i="8" s="1"/>
  <c r="J19" i="8"/>
  <c r="J17" i="8"/>
  <c r="E17" i="8"/>
  <c r="F93" i="8" s="1"/>
  <c r="J16" i="8"/>
  <c r="J14" i="8"/>
  <c r="J91" i="8"/>
  <c r="E7" i="8"/>
  <c r="E116" i="8"/>
  <c r="J39" i="7"/>
  <c r="J38" i="7"/>
  <c r="AY102" i="1" s="1"/>
  <c r="J37" i="7"/>
  <c r="AX102" i="1"/>
  <c r="BI261" i="7"/>
  <c r="BH261" i="7"/>
  <c r="BG261" i="7"/>
  <c r="BE261" i="7"/>
  <c r="BK261" i="7"/>
  <c r="J261" i="7" s="1"/>
  <c r="BF261" i="7" s="1"/>
  <c r="BI260" i="7"/>
  <c r="BH260" i="7"/>
  <c r="BG260" i="7"/>
  <c r="BE260" i="7"/>
  <c r="BK260" i="7"/>
  <c r="J260" i="7" s="1"/>
  <c r="BF260" i="7" s="1"/>
  <c r="BI259" i="7"/>
  <c r="BH259" i="7"/>
  <c r="BG259" i="7"/>
  <c r="BE259" i="7"/>
  <c r="BK259" i="7"/>
  <c r="J259" i="7"/>
  <c r="BF259" i="7" s="1"/>
  <c r="BI258" i="7"/>
  <c r="BH258" i="7"/>
  <c r="BG258" i="7"/>
  <c r="BE258" i="7"/>
  <c r="BK258" i="7"/>
  <c r="J258" i="7" s="1"/>
  <c r="BF258" i="7" s="1"/>
  <c r="BI257" i="7"/>
  <c r="BH257" i="7"/>
  <c r="BG257" i="7"/>
  <c r="BE257" i="7"/>
  <c r="BK257" i="7"/>
  <c r="J257" i="7" s="1"/>
  <c r="BF257" i="7" s="1"/>
  <c r="BI248" i="7"/>
  <c r="BH248" i="7"/>
  <c r="BG248" i="7"/>
  <c r="BE248" i="7"/>
  <c r="T248" i="7"/>
  <c r="T239" i="7"/>
  <c r="R248" i="7"/>
  <c r="P248" i="7"/>
  <c r="BI240" i="7"/>
  <c r="BH240" i="7"/>
  <c r="BG240" i="7"/>
  <c r="BE240" i="7"/>
  <c r="T240" i="7"/>
  <c r="R240" i="7"/>
  <c r="R239" i="7" s="1"/>
  <c r="P240" i="7"/>
  <c r="P239" i="7" s="1"/>
  <c r="BI231" i="7"/>
  <c r="BH231" i="7"/>
  <c r="BG231" i="7"/>
  <c r="BE231" i="7"/>
  <c r="T231" i="7"/>
  <c r="R231" i="7"/>
  <c r="P231" i="7"/>
  <c r="BI223" i="7"/>
  <c r="BH223" i="7"/>
  <c r="BG223" i="7"/>
  <c r="BE223" i="7"/>
  <c r="T223" i="7"/>
  <c r="R223" i="7"/>
  <c r="P223" i="7"/>
  <c r="BI215" i="7"/>
  <c r="BH215" i="7"/>
  <c r="BG215" i="7"/>
  <c r="BE215" i="7"/>
  <c r="T215" i="7"/>
  <c r="R215" i="7"/>
  <c r="P215" i="7"/>
  <c r="BI207" i="7"/>
  <c r="BH207" i="7"/>
  <c r="BG207" i="7"/>
  <c r="BE207" i="7"/>
  <c r="T207" i="7"/>
  <c r="R207" i="7"/>
  <c r="P207" i="7"/>
  <c r="BI199" i="7"/>
  <c r="BH199" i="7"/>
  <c r="BG199" i="7"/>
  <c r="BE199" i="7"/>
  <c r="T199" i="7"/>
  <c r="R199" i="7"/>
  <c r="P199" i="7"/>
  <c r="BI191" i="7"/>
  <c r="BH191" i="7"/>
  <c r="BG191" i="7"/>
  <c r="BE191" i="7"/>
  <c r="T191" i="7"/>
  <c r="R191" i="7"/>
  <c r="P191" i="7"/>
  <c r="BI183" i="7"/>
  <c r="BH183" i="7"/>
  <c r="BG183" i="7"/>
  <c r="BE183" i="7"/>
  <c r="T183" i="7"/>
  <c r="R183" i="7"/>
  <c r="P183" i="7"/>
  <c r="BI175" i="7"/>
  <c r="BH175" i="7"/>
  <c r="BG175" i="7"/>
  <c r="BE175" i="7"/>
  <c r="T175" i="7"/>
  <c r="R175" i="7"/>
  <c r="P175" i="7"/>
  <c r="BI167" i="7"/>
  <c r="BH167" i="7"/>
  <c r="BG167" i="7"/>
  <c r="BE167" i="7"/>
  <c r="T167" i="7"/>
  <c r="R167" i="7"/>
  <c r="P167" i="7"/>
  <c r="BI160" i="7"/>
  <c r="BH160" i="7"/>
  <c r="BG160" i="7"/>
  <c r="BE160" i="7"/>
  <c r="T160" i="7"/>
  <c r="R160" i="7"/>
  <c r="P160" i="7"/>
  <c r="BI147" i="7"/>
  <c r="BH147" i="7"/>
  <c r="BG147" i="7"/>
  <c r="BE147" i="7"/>
  <c r="T147" i="7"/>
  <c r="R147" i="7"/>
  <c r="P147" i="7"/>
  <c r="BI141" i="7"/>
  <c r="BH141" i="7"/>
  <c r="BG141" i="7"/>
  <c r="BE141" i="7"/>
  <c r="T141" i="7"/>
  <c r="R141" i="7"/>
  <c r="P141" i="7"/>
  <c r="BI128" i="7"/>
  <c r="BH128" i="7"/>
  <c r="BG128" i="7"/>
  <c r="BE128" i="7"/>
  <c r="T128" i="7"/>
  <c r="T127" i="7" s="1"/>
  <c r="R128" i="7"/>
  <c r="R127" i="7" s="1"/>
  <c r="P128" i="7"/>
  <c r="P127" i="7" s="1"/>
  <c r="F119" i="7"/>
  <c r="E117" i="7"/>
  <c r="F91" i="7"/>
  <c r="E89" i="7"/>
  <c r="J26" i="7"/>
  <c r="E26" i="7"/>
  <c r="J94" i="7"/>
  <c r="J25" i="7"/>
  <c r="J23" i="7"/>
  <c r="E23" i="7"/>
  <c r="J121" i="7" s="1"/>
  <c r="J22" i="7"/>
  <c r="J20" i="7"/>
  <c r="E20" i="7"/>
  <c r="F94" i="7"/>
  <c r="J19" i="7"/>
  <c r="J17" i="7"/>
  <c r="E17" i="7"/>
  <c r="F121" i="7" s="1"/>
  <c r="J16" i="7"/>
  <c r="J14" i="7"/>
  <c r="J91" i="7"/>
  <c r="E7" i="7"/>
  <c r="E85" i="7" s="1"/>
  <c r="J39" i="6"/>
  <c r="J38" i="6"/>
  <c r="AY101" i="1" s="1"/>
  <c r="J37" i="6"/>
  <c r="AX101" i="1"/>
  <c r="BI330" i="6"/>
  <c r="BH330" i="6"/>
  <c r="BG330" i="6"/>
  <c r="BE330" i="6"/>
  <c r="BK330" i="6"/>
  <c r="J330" i="6" s="1"/>
  <c r="BF330" i="6" s="1"/>
  <c r="BI329" i="6"/>
  <c r="BH329" i="6"/>
  <c r="BG329" i="6"/>
  <c r="BE329" i="6"/>
  <c r="BK329" i="6"/>
  <c r="J329" i="6"/>
  <c r="BF329" i="6" s="1"/>
  <c r="BI328" i="6"/>
  <c r="BH328" i="6"/>
  <c r="BG328" i="6"/>
  <c r="BE328" i="6"/>
  <c r="BK328" i="6"/>
  <c r="J328" i="6" s="1"/>
  <c r="BF328" i="6" s="1"/>
  <c r="BI327" i="6"/>
  <c r="BH327" i="6"/>
  <c r="BG327" i="6"/>
  <c r="BE327" i="6"/>
  <c r="BK327" i="6"/>
  <c r="J327" i="6" s="1"/>
  <c r="BF327" i="6" s="1"/>
  <c r="BI326" i="6"/>
  <c r="BH326" i="6"/>
  <c r="BG326" i="6"/>
  <c r="BE326" i="6"/>
  <c r="BK326" i="6"/>
  <c r="J326" i="6"/>
  <c r="BF326" i="6" s="1"/>
  <c r="BI324" i="6"/>
  <c r="BH324" i="6"/>
  <c r="BG324" i="6"/>
  <c r="BE324" i="6"/>
  <c r="T324" i="6"/>
  <c r="R324" i="6"/>
  <c r="P324" i="6"/>
  <c r="BI307" i="6"/>
  <c r="BH307" i="6"/>
  <c r="BG307" i="6"/>
  <c r="BE307" i="6"/>
  <c r="T307" i="6"/>
  <c r="R307" i="6"/>
  <c r="P307" i="6"/>
  <c r="BI305" i="6"/>
  <c r="BH305" i="6"/>
  <c r="BG305" i="6"/>
  <c r="BE305" i="6"/>
  <c r="T305" i="6"/>
  <c r="R305" i="6"/>
  <c r="P305" i="6"/>
  <c r="BI286" i="6"/>
  <c r="BH286" i="6"/>
  <c r="BG286" i="6"/>
  <c r="BE286" i="6"/>
  <c r="T286" i="6"/>
  <c r="R286" i="6"/>
  <c r="P286" i="6"/>
  <c r="BI269" i="6"/>
  <c r="BH269" i="6"/>
  <c r="BG269" i="6"/>
  <c r="BE269" i="6"/>
  <c r="T269" i="6"/>
  <c r="R269" i="6"/>
  <c r="P269" i="6"/>
  <c r="BI266" i="6"/>
  <c r="BH266" i="6"/>
  <c r="BG266" i="6"/>
  <c r="BE266" i="6"/>
  <c r="T266" i="6"/>
  <c r="T265" i="6" s="1"/>
  <c r="R266" i="6"/>
  <c r="R265" i="6" s="1"/>
  <c r="P266" i="6"/>
  <c r="P265" i="6"/>
  <c r="BI240" i="6"/>
  <c r="BH240" i="6"/>
  <c r="BG240" i="6"/>
  <c r="BE240" i="6"/>
  <c r="T240" i="6"/>
  <c r="R240" i="6"/>
  <c r="P240" i="6"/>
  <c r="BI238" i="6"/>
  <c r="BH238" i="6"/>
  <c r="BG238" i="6"/>
  <c r="BE238" i="6"/>
  <c r="T238" i="6"/>
  <c r="R238" i="6"/>
  <c r="P238" i="6"/>
  <c r="BI213" i="6"/>
  <c r="BH213" i="6"/>
  <c r="BG213" i="6"/>
  <c r="BE213" i="6"/>
  <c r="T213" i="6"/>
  <c r="R213" i="6"/>
  <c r="P21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56" i="6"/>
  <c r="BH156" i="6"/>
  <c r="BG156" i="6"/>
  <c r="BE156" i="6"/>
  <c r="T156" i="6"/>
  <c r="R156" i="6"/>
  <c r="P156" i="6"/>
  <c r="BI131" i="6"/>
  <c r="BH131" i="6"/>
  <c r="BG131" i="6"/>
  <c r="BE131" i="6"/>
  <c r="T131" i="6"/>
  <c r="R131" i="6"/>
  <c r="P131" i="6"/>
  <c r="F121" i="6"/>
  <c r="E119" i="6"/>
  <c r="F91" i="6"/>
  <c r="E89" i="6"/>
  <c r="J26" i="6"/>
  <c r="E26" i="6"/>
  <c r="J94" i="6"/>
  <c r="J25" i="6"/>
  <c r="J23" i="6"/>
  <c r="E23" i="6"/>
  <c r="J93" i="6" s="1"/>
  <c r="J22" i="6"/>
  <c r="J20" i="6"/>
  <c r="E20" i="6"/>
  <c r="F94" i="6"/>
  <c r="J19" i="6"/>
  <c r="J17" i="6"/>
  <c r="E17" i="6"/>
  <c r="F123" i="6" s="1"/>
  <c r="J16" i="6"/>
  <c r="J14" i="6"/>
  <c r="J121" i="6" s="1"/>
  <c r="E7" i="6"/>
  <c r="E115" i="6"/>
  <c r="J39" i="5"/>
  <c r="J38" i="5"/>
  <c r="AY100" i="1"/>
  <c r="J37" i="5"/>
  <c r="AX100" i="1" s="1"/>
  <c r="BI284" i="5"/>
  <c r="BH284" i="5"/>
  <c r="BG284" i="5"/>
  <c r="BE284" i="5"/>
  <c r="BK284" i="5"/>
  <c r="J284" i="5"/>
  <c r="BF284" i="5"/>
  <c r="BI283" i="5"/>
  <c r="BH283" i="5"/>
  <c r="BG283" i="5"/>
  <c r="BE283" i="5"/>
  <c r="BK283" i="5"/>
  <c r="J283" i="5" s="1"/>
  <c r="BF283" i="5" s="1"/>
  <c r="BI282" i="5"/>
  <c r="BH282" i="5"/>
  <c r="BG282" i="5"/>
  <c r="BE282" i="5"/>
  <c r="BK282" i="5"/>
  <c r="J282" i="5"/>
  <c r="BF282" i="5" s="1"/>
  <c r="BI281" i="5"/>
  <c r="BH281" i="5"/>
  <c r="BG281" i="5"/>
  <c r="BE281" i="5"/>
  <c r="BK281" i="5"/>
  <c r="J281" i="5"/>
  <c r="BF281" i="5"/>
  <c r="BI280" i="5"/>
  <c r="BH280" i="5"/>
  <c r="BG280" i="5"/>
  <c r="BE280" i="5"/>
  <c r="BK280" i="5"/>
  <c r="J280" i="5"/>
  <c r="BF280" i="5"/>
  <c r="BI272" i="5"/>
  <c r="BH272" i="5"/>
  <c r="BG272" i="5"/>
  <c r="BE272" i="5"/>
  <c r="T272" i="5"/>
  <c r="R272" i="5"/>
  <c r="P272" i="5"/>
  <c r="BI261" i="5"/>
  <c r="BH261" i="5"/>
  <c r="BG261" i="5"/>
  <c r="BE261" i="5"/>
  <c r="T261" i="5"/>
  <c r="R261" i="5"/>
  <c r="P261" i="5"/>
  <c r="BI250" i="5"/>
  <c r="BH250" i="5"/>
  <c r="BG250" i="5"/>
  <c r="BE250" i="5"/>
  <c r="T250" i="5"/>
  <c r="R250" i="5"/>
  <c r="P250" i="5"/>
  <c r="BI226" i="5"/>
  <c r="BH226" i="5"/>
  <c r="BG226" i="5"/>
  <c r="BE226" i="5"/>
  <c r="T226" i="5"/>
  <c r="T225" i="5"/>
  <c r="R226" i="5"/>
  <c r="R225" i="5"/>
  <c r="P226" i="5"/>
  <c r="P225" i="5"/>
  <c r="BI200" i="5"/>
  <c r="BH200" i="5"/>
  <c r="BG200" i="5"/>
  <c r="BE200" i="5"/>
  <c r="T200" i="5"/>
  <c r="T199" i="5"/>
  <c r="R200" i="5"/>
  <c r="R199" i="5"/>
  <c r="P200" i="5"/>
  <c r="P199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66" i="5"/>
  <c r="BH166" i="5"/>
  <c r="BG166" i="5"/>
  <c r="BE166" i="5"/>
  <c r="T166" i="5"/>
  <c r="R166" i="5"/>
  <c r="P166" i="5"/>
  <c r="BI159" i="5"/>
  <c r="BH159" i="5"/>
  <c r="BG159" i="5"/>
  <c r="BE159" i="5"/>
  <c r="T159" i="5"/>
  <c r="R159" i="5"/>
  <c r="P159" i="5"/>
  <c r="BI152" i="5"/>
  <c r="BH152" i="5"/>
  <c r="BG152" i="5"/>
  <c r="BE152" i="5"/>
  <c r="T152" i="5"/>
  <c r="R152" i="5"/>
  <c r="P152" i="5"/>
  <c r="BI143" i="5"/>
  <c r="BH143" i="5"/>
  <c r="BG143" i="5"/>
  <c r="BE143" i="5"/>
  <c r="T143" i="5"/>
  <c r="R143" i="5"/>
  <c r="P143" i="5"/>
  <c r="BI136" i="5"/>
  <c r="BH136" i="5"/>
  <c r="BG136" i="5"/>
  <c r="BE136" i="5"/>
  <c r="T136" i="5"/>
  <c r="R136" i="5"/>
  <c r="P136" i="5"/>
  <c r="BI131" i="5"/>
  <c r="BH131" i="5"/>
  <c r="BG131" i="5"/>
  <c r="BE131" i="5"/>
  <c r="T131" i="5"/>
  <c r="R131" i="5"/>
  <c r="P131" i="5"/>
  <c r="F122" i="5"/>
  <c r="E120" i="5"/>
  <c r="F91" i="5"/>
  <c r="E89" i="5"/>
  <c r="J26" i="5"/>
  <c r="E26" i="5"/>
  <c r="J125" i="5" s="1"/>
  <c r="J25" i="5"/>
  <c r="J23" i="5"/>
  <c r="E23" i="5"/>
  <c r="J93" i="5"/>
  <c r="J22" i="5"/>
  <c r="J20" i="5"/>
  <c r="E20" i="5"/>
  <c r="F125" i="5" s="1"/>
  <c r="J19" i="5"/>
  <c r="J17" i="5"/>
  <c r="E17" i="5"/>
  <c r="F124" i="5"/>
  <c r="J16" i="5"/>
  <c r="J14" i="5"/>
  <c r="J122" i="5" s="1"/>
  <c r="E7" i="5"/>
  <c r="E85" i="5"/>
  <c r="J39" i="4"/>
  <c r="J38" i="4"/>
  <c r="AY98" i="1"/>
  <c r="J37" i="4"/>
  <c r="AX98" i="1" s="1"/>
  <c r="BI287" i="4"/>
  <c r="BH287" i="4"/>
  <c r="BG287" i="4"/>
  <c r="BE287" i="4"/>
  <c r="BK287" i="4"/>
  <c r="J287" i="4"/>
  <c r="BF287" i="4"/>
  <c r="BI286" i="4"/>
  <c r="BH286" i="4"/>
  <c r="BG286" i="4"/>
  <c r="BE286" i="4"/>
  <c r="BK286" i="4"/>
  <c r="J286" i="4"/>
  <c r="BF286" i="4"/>
  <c r="BI285" i="4"/>
  <c r="BH285" i="4"/>
  <c r="BG285" i="4"/>
  <c r="BE285" i="4"/>
  <c r="BK285" i="4"/>
  <c r="J285" i="4" s="1"/>
  <c r="BF285" i="4" s="1"/>
  <c r="BI284" i="4"/>
  <c r="BH284" i="4"/>
  <c r="BG284" i="4"/>
  <c r="BE284" i="4"/>
  <c r="BK284" i="4"/>
  <c r="J284" i="4"/>
  <c r="BF284" i="4"/>
  <c r="BI283" i="4"/>
  <c r="BH283" i="4"/>
  <c r="BG283" i="4"/>
  <c r="BE283" i="4"/>
  <c r="BK283" i="4"/>
  <c r="J283" i="4" s="1"/>
  <c r="BF283" i="4" s="1"/>
  <c r="BI274" i="4"/>
  <c r="BH274" i="4"/>
  <c r="BG274" i="4"/>
  <c r="BE274" i="4"/>
  <c r="T274" i="4"/>
  <c r="T273" i="4"/>
  <c r="R274" i="4"/>
  <c r="R273" i="4"/>
  <c r="P274" i="4"/>
  <c r="P273" i="4"/>
  <c r="BI265" i="4"/>
  <c r="BH265" i="4"/>
  <c r="BG265" i="4"/>
  <c r="BE265" i="4"/>
  <c r="T265" i="4"/>
  <c r="R265" i="4"/>
  <c r="P265" i="4"/>
  <c r="BI257" i="4"/>
  <c r="BH257" i="4"/>
  <c r="BG257" i="4"/>
  <c r="BE257" i="4"/>
  <c r="T257" i="4"/>
  <c r="R257" i="4"/>
  <c r="P257" i="4"/>
  <c r="BI249" i="4"/>
  <c r="BH249" i="4"/>
  <c r="BG249" i="4"/>
  <c r="BE249" i="4"/>
  <c r="T249" i="4"/>
  <c r="R249" i="4"/>
  <c r="P249" i="4"/>
  <c r="BI241" i="4"/>
  <c r="BH241" i="4"/>
  <c r="BG241" i="4"/>
  <c r="BE241" i="4"/>
  <c r="T241" i="4"/>
  <c r="R241" i="4"/>
  <c r="P241" i="4"/>
  <c r="BI233" i="4"/>
  <c r="BH233" i="4"/>
  <c r="BG233" i="4"/>
  <c r="BE233" i="4"/>
  <c r="T233" i="4"/>
  <c r="R233" i="4"/>
  <c r="P233" i="4"/>
  <c r="BI225" i="4"/>
  <c r="BH225" i="4"/>
  <c r="BG225" i="4"/>
  <c r="BE225" i="4"/>
  <c r="T225" i="4"/>
  <c r="R225" i="4"/>
  <c r="P225" i="4"/>
  <c r="BI217" i="4"/>
  <c r="BH217" i="4"/>
  <c r="BG217" i="4"/>
  <c r="BE217" i="4"/>
  <c r="T217" i="4"/>
  <c r="R217" i="4"/>
  <c r="P217" i="4"/>
  <c r="BI209" i="4"/>
  <c r="BH209" i="4"/>
  <c r="BG209" i="4"/>
  <c r="BE209" i="4"/>
  <c r="T209" i="4"/>
  <c r="R209" i="4"/>
  <c r="P209" i="4"/>
  <c r="BI201" i="4"/>
  <c r="BH201" i="4"/>
  <c r="BG201" i="4"/>
  <c r="BE201" i="4"/>
  <c r="T201" i="4"/>
  <c r="R201" i="4"/>
  <c r="P201" i="4"/>
  <c r="BI193" i="4"/>
  <c r="BH193" i="4"/>
  <c r="BG193" i="4"/>
  <c r="BE193" i="4"/>
  <c r="T193" i="4"/>
  <c r="R193" i="4"/>
  <c r="P193" i="4"/>
  <c r="BI185" i="4"/>
  <c r="BH185" i="4"/>
  <c r="BG185" i="4"/>
  <c r="BE185" i="4"/>
  <c r="T185" i="4"/>
  <c r="R185" i="4"/>
  <c r="P185" i="4"/>
  <c r="BI177" i="4"/>
  <c r="BH177" i="4"/>
  <c r="BG177" i="4"/>
  <c r="BE177" i="4"/>
  <c r="T177" i="4"/>
  <c r="R177" i="4"/>
  <c r="P177" i="4"/>
  <c r="BI169" i="4"/>
  <c r="BH169" i="4"/>
  <c r="BG169" i="4"/>
  <c r="BE169" i="4"/>
  <c r="T169" i="4"/>
  <c r="R169" i="4"/>
  <c r="P169" i="4"/>
  <c r="BI162" i="4"/>
  <c r="BH162" i="4"/>
  <c r="BG162" i="4"/>
  <c r="BE162" i="4"/>
  <c r="T162" i="4"/>
  <c r="R162" i="4"/>
  <c r="P162" i="4"/>
  <c r="BI147" i="4"/>
  <c r="BH147" i="4"/>
  <c r="BG147" i="4"/>
  <c r="BE147" i="4"/>
  <c r="T147" i="4"/>
  <c r="R147" i="4"/>
  <c r="P147" i="4"/>
  <c r="BI141" i="4"/>
  <c r="BH141" i="4"/>
  <c r="BG141" i="4"/>
  <c r="BE141" i="4"/>
  <c r="T141" i="4"/>
  <c r="R141" i="4"/>
  <c r="R125" i="4"/>
  <c r="P141" i="4"/>
  <c r="BI126" i="4"/>
  <c r="BH126" i="4"/>
  <c r="BG126" i="4"/>
  <c r="BE126" i="4"/>
  <c r="T126" i="4"/>
  <c r="T125" i="4" s="1"/>
  <c r="R126" i="4"/>
  <c r="P126" i="4"/>
  <c r="P125" i="4" s="1"/>
  <c r="F118" i="4"/>
  <c r="E116" i="4"/>
  <c r="F91" i="4"/>
  <c r="E89" i="4"/>
  <c r="J26" i="4"/>
  <c r="E26" i="4"/>
  <c r="J94" i="4"/>
  <c r="J25" i="4"/>
  <c r="J23" i="4"/>
  <c r="E23" i="4"/>
  <c r="J120" i="4" s="1"/>
  <c r="J22" i="4"/>
  <c r="J20" i="4"/>
  <c r="E20" i="4"/>
  <c r="F121" i="4"/>
  <c r="J19" i="4"/>
  <c r="J17" i="4"/>
  <c r="E17" i="4"/>
  <c r="F93" i="4" s="1"/>
  <c r="J16" i="4"/>
  <c r="J14" i="4"/>
  <c r="J118" i="4"/>
  <c r="E7" i="4"/>
  <c r="E112" i="4"/>
  <c r="J39" i="3"/>
  <c r="J38" i="3"/>
  <c r="AY97" i="1" s="1"/>
  <c r="J37" i="3"/>
  <c r="AX97" i="1" s="1"/>
  <c r="BI460" i="3"/>
  <c r="BH460" i="3"/>
  <c r="BG460" i="3"/>
  <c r="BE460" i="3"/>
  <c r="BK460" i="3"/>
  <c r="J460" i="3" s="1"/>
  <c r="BF460" i="3" s="1"/>
  <c r="BI459" i="3"/>
  <c r="BH459" i="3"/>
  <c r="BG459" i="3"/>
  <c r="BE459" i="3"/>
  <c r="BK459" i="3"/>
  <c r="J459" i="3"/>
  <c r="BF459" i="3" s="1"/>
  <c r="BI458" i="3"/>
  <c r="BH458" i="3"/>
  <c r="BG458" i="3"/>
  <c r="BE458" i="3"/>
  <c r="BK458" i="3"/>
  <c r="J458" i="3" s="1"/>
  <c r="BF458" i="3" s="1"/>
  <c r="BI457" i="3"/>
  <c r="BH457" i="3"/>
  <c r="BG457" i="3"/>
  <c r="BE457" i="3"/>
  <c r="BK457" i="3"/>
  <c r="J457" i="3"/>
  <c r="BF457" i="3" s="1"/>
  <c r="BI456" i="3"/>
  <c r="BH456" i="3"/>
  <c r="BG456" i="3"/>
  <c r="BE456" i="3"/>
  <c r="BK456" i="3"/>
  <c r="J456" i="3"/>
  <c r="BF456" i="3"/>
  <c r="BI454" i="3"/>
  <c r="BH454" i="3"/>
  <c r="BG454" i="3"/>
  <c r="BE454" i="3"/>
  <c r="T454" i="3"/>
  <c r="R454" i="3"/>
  <c r="P454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310" i="3"/>
  <c r="BH310" i="3"/>
  <c r="BG310" i="3"/>
  <c r="BE310" i="3"/>
  <c r="T310" i="3"/>
  <c r="R310" i="3"/>
  <c r="P310" i="3"/>
  <c r="BI293" i="3"/>
  <c r="BH293" i="3"/>
  <c r="BG293" i="3"/>
  <c r="BE293" i="3"/>
  <c r="T293" i="3"/>
  <c r="R293" i="3"/>
  <c r="P293" i="3"/>
  <c r="BI290" i="3"/>
  <c r="BH290" i="3"/>
  <c r="BG290" i="3"/>
  <c r="BE290" i="3"/>
  <c r="T290" i="3"/>
  <c r="T289" i="3" s="1"/>
  <c r="R290" i="3"/>
  <c r="R289" i="3" s="1"/>
  <c r="P290" i="3"/>
  <c r="P289" i="3" s="1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R256" i="3"/>
  <c r="P256" i="3"/>
  <c r="BI225" i="3"/>
  <c r="BH225" i="3"/>
  <c r="BG225" i="3"/>
  <c r="BE225" i="3"/>
  <c r="T225" i="3"/>
  <c r="R225" i="3"/>
  <c r="P22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62" i="3"/>
  <c r="BH162" i="3"/>
  <c r="BG162" i="3"/>
  <c r="BE162" i="3"/>
  <c r="T162" i="3"/>
  <c r="R162" i="3"/>
  <c r="P162" i="3"/>
  <c r="BI131" i="3"/>
  <c r="BH131" i="3"/>
  <c r="BG131" i="3"/>
  <c r="BE131" i="3"/>
  <c r="T131" i="3"/>
  <c r="R131" i="3"/>
  <c r="P131" i="3"/>
  <c r="F121" i="3"/>
  <c r="E119" i="3"/>
  <c r="F91" i="3"/>
  <c r="E89" i="3"/>
  <c r="J26" i="3"/>
  <c r="E26" i="3"/>
  <c r="J94" i="3" s="1"/>
  <c r="J25" i="3"/>
  <c r="J23" i="3"/>
  <c r="E23" i="3"/>
  <c r="J93" i="3" s="1"/>
  <c r="J22" i="3"/>
  <c r="J20" i="3"/>
  <c r="E20" i="3"/>
  <c r="F124" i="3" s="1"/>
  <c r="J19" i="3"/>
  <c r="J17" i="3"/>
  <c r="E17" i="3"/>
  <c r="F123" i="3" s="1"/>
  <c r="J16" i="3"/>
  <c r="J14" i="3"/>
  <c r="J91" i="3" s="1"/>
  <c r="E7" i="3"/>
  <c r="E85" i="3"/>
  <c r="T240" i="2"/>
  <c r="R240" i="2"/>
  <c r="J39" i="2"/>
  <c r="J38" i="2"/>
  <c r="AY96" i="1"/>
  <c r="J37" i="2"/>
  <c r="AX96" i="1" s="1"/>
  <c r="BI309" i="2"/>
  <c r="BH309" i="2"/>
  <c r="BG309" i="2"/>
  <c r="BE309" i="2"/>
  <c r="BK309" i="2"/>
  <c r="J309" i="2"/>
  <c r="BF309" i="2"/>
  <c r="BI308" i="2"/>
  <c r="BH308" i="2"/>
  <c r="BG308" i="2"/>
  <c r="BE308" i="2"/>
  <c r="BK308" i="2"/>
  <c r="J308" i="2"/>
  <c r="BF308" i="2"/>
  <c r="BI307" i="2"/>
  <c r="BH307" i="2"/>
  <c r="BG307" i="2"/>
  <c r="BE307" i="2"/>
  <c r="BK307" i="2"/>
  <c r="J307" i="2" s="1"/>
  <c r="BF307" i="2" s="1"/>
  <c r="BI306" i="2"/>
  <c r="BH306" i="2"/>
  <c r="BG306" i="2"/>
  <c r="BE306" i="2"/>
  <c r="BK306" i="2"/>
  <c r="J306" i="2" s="1"/>
  <c r="BF306" i="2" s="1"/>
  <c r="BI305" i="2"/>
  <c r="BH305" i="2"/>
  <c r="BG305" i="2"/>
  <c r="BE305" i="2"/>
  <c r="BK305" i="2"/>
  <c r="J305" i="2" s="1"/>
  <c r="BF305" i="2" s="1"/>
  <c r="BI299" i="2"/>
  <c r="BH299" i="2"/>
  <c r="BG299" i="2"/>
  <c r="BE299" i="2"/>
  <c r="T299" i="2"/>
  <c r="R299" i="2"/>
  <c r="P299" i="2"/>
  <c r="BI286" i="2"/>
  <c r="BH286" i="2"/>
  <c r="BG286" i="2"/>
  <c r="BE286" i="2"/>
  <c r="T286" i="2"/>
  <c r="R286" i="2"/>
  <c r="P286" i="2"/>
  <c r="BI269" i="2"/>
  <c r="BH269" i="2"/>
  <c r="BG269" i="2"/>
  <c r="BE269" i="2"/>
  <c r="T269" i="2"/>
  <c r="R269" i="2"/>
  <c r="P269" i="2"/>
  <c r="BI241" i="2"/>
  <c r="BH241" i="2"/>
  <c r="BG241" i="2"/>
  <c r="BE241" i="2"/>
  <c r="T241" i="2"/>
  <c r="R241" i="2"/>
  <c r="P241" i="2"/>
  <c r="P240" i="2" s="1"/>
  <c r="BI210" i="2"/>
  <c r="BH210" i="2"/>
  <c r="BG210" i="2"/>
  <c r="BE210" i="2"/>
  <c r="T210" i="2"/>
  <c r="T209" i="2"/>
  <c r="R210" i="2"/>
  <c r="R209" i="2"/>
  <c r="P210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72" i="2"/>
  <c r="BH172" i="2"/>
  <c r="BG172" i="2"/>
  <c r="BE172" i="2"/>
  <c r="T172" i="2"/>
  <c r="R172" i="2"/>
  <c r="P172" i="2"/>
  <c r="BI167" i="2"/>
  <c r="BH167" i="2"/>
  <c r="BG167" i="2"/>
  <c r="BE167" i="2"/>
  <c r="T167" i="2"/>
  <c r="R167" i="2"/>
  <c r="P167" i="2"/>
  <c r="BI160" i="2"/>
  <c r="BH160" i="2"/>
  <c r="BG160" i="2"/>
  <c r="BE160" i="2"/>
  <c r="T160" i="2"/>
  <c r="R160" i="2"/>
  <c r="P160" i="2"/>
  <c r="BI149" i="2"/>
  <c r="BH149" i="2"/>
  <c r="BG149" i="2"/>
  <c r="BE149" i="2"/>
  <c r="T149" i="2"/>
  <c r="R149" i="2"/>
  <c r="P149" i="2"/>
  <c r="BI136" i="2"/>
  <c r="BH136" i="2"/>
  <c r="BG136" i="2"/>
  <c r="BE136" i="2"/>
  <c r="T136" i="2"/>
  <c r="R136" i="2"/>
  <c r="P136" i="2"/>
  <c r="BI131" i="2"/>
  <c r="BH131" i="2"/>
  <c r="BG131" i="2"/>
  <c r="BE131" i="2"/>
  <c r="T131" i="2"/>
  <c r="R131" i="2"/>
  <c r="P131" i="2"/>
  <c r="F122" i="2"/>
  <c r="E120" i="2"/>
  <c r="F91" i="2"/>
  <c r="E89" i="2"/>
  <c r="J26" i="2"/>
  <c r="E26" i="2"/>
  <c r="J125" i="2" s="1"/>
  <c r="J25" i="2"/>
  <c r="J23" i="2"/>
  <c r="E23" i="2"/>
  <c r="J124" i="2"/>
  <c r="J22" i="2"/>
  <c r="J20" i="2"/>
  <c r="E20" i="2"/>
  <c r="F125" i="2" s="1"/>
  <c r="J19" i="2"/>
  <c r="J17" i="2"/>
  <c r="E17" i="2"/>
  <c r="F93" i="2"/>
  <c r="J16" i="2"/>
  <c r="J14" i="2"/>
  <c r="J122" i="2"/>
  <c r="E7" i="2"/>
  <c r="E85" i="2" s="1"/>
  <c r="L90" i="1"/>
  <c r="AM90" i="1"/>
  <c r="AM89" i="1"/>
  <c r="L89" i="1"/>
  <c r="AM87" i="1"/>
  <c r="L87" i="1"/>
  <c r="L85" i="1"/>
  <c r="L84" i="1"/>
  <c r="BK299" i="2"/>
  <c r="BK206" i="2"/>
  <c r="BK160" i="2"/>
  <c r="AS107" i="1"/>
  <c r="BK207" i="2"/>
  <c r="J204" i="2"/>
  <c r="BK286" i="2"/>
  <c r="BK210" i="2"/>
  <c r="J203" i="2"/>
  <c r="BK136" i="2"/>
  <c r="AS95" i="1"/>
  <c r="AS119" i="1"/>
  <c r="BK193" i="3"/>
  <c r="J162" i="3"/>
  <c r="BK290" i="3"/>
  <c r="J290" i="3"/>
  <c r="BK256" i="3"/>
  <c r="J193" i="3"/>
  <c r="J225" i="4"/>
  <c r="BK147" i="4"/>
  <c r="J141" i="4"/>
  <c r="BK265" i="4"/>
  <c r="J257" i="4"/>
  <c r="BK241" i="4"/>
  <c r="J233" i="4"/>
  <c r="BK201" i="4"/>
  <c r="BK177" i="4"/>
  <c r="J126" i="4"/>
  <c r="BK193" i="4"/>
  <c r="BK272" i="5"/>
  <c r="BK250" i="5"/>
  <c r="J200" i="5"/>
  <c r="BK192" i="5"/>
  <c r="BK152" i="5"/>
  <c r="J261" i="5"/>
  <c r="J159" i="5"/>
  <c r="J196" i="5"/>
  <c r="J324" i="6"/>
  <c r="J266" i="6"/>
  <c r="J131" i="6"/>
  <c r="BK286" i="6"/>
  <c r="BK324" i="6"/>
  <c r="J307" i="6"/>
  <c r="J286" i="6"/>
  <c r="BK266" i="6"/>
  <c r="BK213" i="6"/>
  <c r="J156" i="6"/>
  <c r="J167" i="7"/>
  <c r="BK231" i="7"/>
  <c r="BK215" i="7"/>
  <c r="BK175" i="7"/>
  <c r="J240" i="7"/>
  <c r="J175" i="7"/>
  <c r="BK223" i="7"/>
  <c r="BK199" i="7"/>
  <c r="BK160" i="7"/>
  <c r="J271" i="8"/>
  <c r="J199" i="8"/>
  <c r="BK196" i="8"/>
  <c r="J196" i="8"/>
  <c r="BK204" i="8"/>
  <c r="BK199" i="8"/>
  <c r="BK163" i="8"/>
  <c r="BK136" i="8"/>
  <c r="J131" i="8"/>
  <c r="J200" i="8"/>
  <c r="J136" i="8"/>
  <c r="BK240" i="9"/>
  <c r="BK186" i="9"/>
  <c r="BK326" i="9"/>
  <c r="BK309" i="9"/>
  <c r="BK290" i="9"/>
  <c r="BK273" i="9"/>
  <c r="BK270" i="9"/>
  <c r="J240" i="9"/>
  <c r="BK131" i="9"/>
  <c r="BK215" i="10"/>
  <c r="J160" i="10"/>
  <c r="BK128" i="10"/>
  <c r="J247" i="10"/>
  <c r="J223" i="10"/>
  <c r="J175" i="10"/>
  <c r="BK247" i="10"/>
  <c r="BK223" i="10"/>
  <c r="BK199" i="10"/>
  <c r="J191" i="10"/>
  <c r="BK167" i="10"/>
  <c r="J147" i="10"/>
  <c r="J193" i="11"/>
  <c r="J261" i="11"/>
  <c r="J152" i="11"/>
  <c r="BK261" i="11"/>
  <c r="J200" i="11"/>
  <c r="BK226" i="11"/>
  <c r="BK197" i="11"/>
  <c r="J196" i="11"/>
  <c r="BK166" i="11"/>
  <c r="J143" i="11"/>
  <c r="BK268" i="11"/>
  <c r="BK131" i="11"/>
  <c r="J299" i="12"/>
  <c r="BK263" i="12"/>
  <c r="J234" i="12"/>
  <c r="BK207" i="12"/>
  <c r="BK299" i="12"/>
  <c r="J263" i="12"/>
  <c r="BK131" i="12"/>
  <c r="J232" i="12"/>
  <c r="BK156" i="12"/>
  <c r="J241" i="13"/>
  <c r="BK224" i="13"/>
  <c r="J191" i="13"/>
  <c r="BK147" i="13"/>
  <c r="J223" i="13"/>
  <c r="BK160" i="13"/>
  <c r="J199" i="13"/>
  <c r="J147" i="13"/>
  <c r="J224" i="13"/>
  <c r="BK191" i="13"/>
  <c r="BK167" i="13"/>
  <c r="J128" i="13"/>
  <c r="J208" i="14"/>
  <c r="BK204" i="14"/>
  <c r="J201" i="14"/>
  <c r="BK208" i="14"/>
  <c r="J203" i="14"/>
  <c r="BK170" i="14"/>
  <c r="BK136" i="14"/>
  <c r="J131" i="14"/>
  <c r="BK202" i="14"/>
  <c r="BK158" i="14"/>
  <c r="J238" i="14"/>
  <c r="BK200" i="14"/>
  <c r="J292" i="14"/>
  <c r="BK165" i="14"/>
  <c r="J319" i="15"/>
  <c r="J219" i="15"/>
  <c r="BK317" i="15"/>
  <c r="J189" i="15"/>
  <c r="BK319" i="15"/>
  <c r="BK283" i="15"/>
  <c r="J280" i="15"/>
  <c r="BK167" i="16"/>
  <c r="J195" i="17"/>
  <c r="BK192" i="17"/>
  <c r="J131" i="17"/>
  <c r="J159" i="17"/>
  <c r="J263" i="17"/>
  <c r="BK197" i="17"/>
  <c r="BK194" i="17"/>
  <c r="BK159" i="17"/>
  <c r="BK136" i="17"/>
  <c r="J197" i="17"/>
  <c r="BK152" i="17"/>
  <c r="BK299" i="18"/>
  <c r="J299" i="18"/>
  <c r="J260" i="18"/>
  <c r="BK232" i="18"/>
  <c r="J280" i="18"/>
  <c r="J297" i="18"/>
  <c r="BK131" i="18"/>
  <c r="BK207" i="19"/>
  <c r="BK141" i="19"/>
  <c r="J175" i="19"/>
  <c r="J223" i="19"/>
  <c r="BK183" i="19"/>
  <c r="J248" i="19"/>
  <c r="BK223" i="19"/>
  <c r="BK175" i="19"/>
  <c r="BK147" i="19"/>
  <c r="BK277" i="20"/>
  <c r="BK238" i="20"/>
  <c r="J203" i="20"/>
  <c r="BK149" i="20"/>
  <c r="BK158" i="20"/>
  <c r="BK204" i="20"/>
  <c r="J136" i="20"/>
  <c r="BK201" i="20"/>
  <c r="BK170" i="20"/>
  <c r="BK131" i="20"/>
  <c r="J319" i="21"/>
  <c r="J189" i="21"/>
  <c r="BK319" i="21"/>
  <c r="J250" i="21"/>
  <c r="BK160" i="21"/>
  <c r="J131" i="21"/>
  <c r="BK252" i="21"/>
  <c r="BK250" i="21"/>
  <c r="J160" i="21"/>
  <c r="J247" i="22"/>
  <c r="J239" i="22"/>
  <c r="J199" i="22"/>
  <c r="BK128" i="22"/>
  <c r="J191" i="22"/>
  <c r="J175" i="22"/>
  <c r="BK191" i="22"/>
  <c r="J255" i="22"/>
  <c r="BK175" i="22"/>
  <c r="J264" i="22"/>
  <c r="BK231" i="22"/>
  <c r="J207" i="22"/>
  <c r="J133" i="23"/>
  <c r="BK133" i="23"/>
  <c r="J126" i="23"/>
  <c r="BK128" i="23"/>
  <c r="J286" i="2"/>
  <c r="J207" i="2"/>
  <c r="J205" i="2"/>
  <c r="J149" i="2"/>
  <c r="AS103" i="1"/>
  <c r="J210" i="2"/>
  <c r="BK205" i="2"/>
  <c r="BK203" i="2"/>
  <c r="AS111" i="1"/>
  <c r="BK202" i="2"/>
  <c r="BK131" i="2"/>
  <c r="J167" i="2"/>
  <c r="J136" i="2"/>
  <c r="J454" i="3"/>
  <c r="J225" i="3"/>
  <c r="BK437" i="3"/>
  <c r="BK310" i="3"/>
  <c r="J258" i="3"/>
  <c r="BK225" i="3"/>
  <c r="J293" i="3"/>
  <c r="BK194" i="3"/>
  <c r="BK258" i="3"/>
  <c r="J194" i="3"/>
  <c r="J265" i="4"/>
  <c r="J209" i="4"/>
  <c r="BK185" i="4"/>
  <c r="J147" i="4"/>
  <c r="BK274" i="4"/>
  <c r="BK249" i="4"/>
  <c r="J241" i="4"/>
  <c r="J217" i="4"/>
  <c r="J201" i="4"/>
  <c r="J185" i="4"/>
  <c r="BK169" i="4"/>
  <c r="J274" i="4"/>
  <c r="BK162" i="4"/>
  <c r="BK261" i="5"/>
  <c r="J197" i="5"/>
  <c r="J194" i="5"/>
  <c r="BK166" i="5"/>
  <c r="J136" i="5"/>
  <c r="BK197" i="5"/>
  <c r="J152" i="5"/>
  <c r="J143" i="5"/>
  <c r="J166" i="5"/>
  <c r="J250" i="5"/>
  <c r="BK226" i="5"/>
  <c r="BK159" i="5"/>
  <c r="BK305" i="6"/>
  <c r="J240" i="6"/>
  <c r="BK156" i="6"/>
  <c r="BK238" i="6"/>
  <c r="J305" i="6"/>
  <c r="BK240" i="6"/>
  <c r="BK182" i="6"/>
  <c r="BK131" i="6"/>
  <c r="BK248" i="7"/>
  <c r="J223" i="7"/>
  <c r="BK183" i="7"/>
  <c r="J128" i="7"/>
  <c r="J191" i="7"/>
  <c r="J147" i="7"/>
  <c r="J207" i="7"/>
  <c r="BK191" i="7"/>
  <c r="J141" i="7"/>
  <c r="J201" i="8"/>
  <c r="J204" i="8"/>
  <c r="BK280" i="8"/>
  <c r="BK271" i="8"/>
  <c r="BK201" i="8"/>
  <c r="J198" i="8"/>
  <c r="BK156" i="8"/>
  <c r="BK131" i="8"/>
  <c r="J280" i="8"/>
  <c r="BK198" i="8"/>
  <c r="J147" i="8"/>
  <c r="J242" i="9"/>
  <c r="BK213" i="9"/>
  <c r="J186" i="9"/>
  <c r="J158" i="9"/>
  <c r="J326" i="9"/>
  <c r="J309" i="9"/>
  <c r="J290" i="9"/>
  <c r="J273" i="9"/>
  <c r="J270" i="9"/>
  <c r="BK185" i="9"/>
  <c r="J131" i="9"/>
  <c r="J183" i="10"/>
  <c r="BK141" i="10"/>
  <c r="BK256" i="10"/>
  <c r="J239" i="10"/>
  <c r="J215" i="10"/>
  <c r="J256" i="10"/>
  <c r="BK239" i="10"/>
  <c r="BK207" i="10"/>
  <c r="J207" i="10"/>
  <c r="BK191" i="10"/>
  <c r="BK175" i="10"/>
  <c r="BK160" i="10"/>
  <c r="BK195" i="11"/>
  <c r="J136" i="11"/>
  <c r="BK196" i="11"/>
  <c r="J192" i="11"/>
  <c r="J131" i="11"/>
  <c r="J226" i="11"/>
  <c r="J268" i="11"/>
  <c r="BK200" i="11"/>
  <c r="J197" i="11"/>
  <c r="BK193" i="11"/>
  <c r="J159" i="11"/>
  <c r="BK136" i="11"/>
  <c r="BK159" i="11"/>
  <c r="J260" i="12"/>
  <c r="BK232" i="12"/>
  <c r="BK181" i="12"/>
  <c r="J131" i="12"/>
  <c r="BK280" i="12"/>
  <c r="BK260" i="12"/>
  <c r="BK234" i="12"/>
  <c r="J181" i="12"/>
  <c r="J316" i="12"/>
  <c r="J233" i="13"/>
  <c r="BK215" i="13"/>
  <c r="BK183" i="13"/>
  <c r="J160" i="13"/>
  <c r="BK128" i="13"/>
  <c r="J215" i="13"/>
  <c r="BK141" i="13"/>
  <c r="J175" i="13"/>
  <c r="BK233" i="13"/>
  <c r="J207" i="13"/>
  <c r="BK175" i="13"/>
  <c r="J141" i="13"/>
  <c r="BK292" i="14"/>
  <c r="J205" i="14"/>
  <c r="J202" i="14"/>
  <c r="BK279" i="14"/>
  <c r="J204" i="14"/>
  <c r="BK201" i="14"/>
  <c r="J200" i="14"/>
  <c r="J165" i="14"/>
  <c r="J136" i="14"/>
  <c r="BK264" i="14"/>
  <c r="BK205" i="14"/>
  <c r="J170" i="14"/>
  <c r="J264" i="14"/>
  <c r="BK203" i="14"/>
  <c r="BK149" i="14"/>
  <c r="J131" i="15"/>
  <c r="BK280" i="15"/>
  <c r="J248" i="15"/>
  <c r="BK336" i="15"/>
  <c r="BK300" i="15"/>
  <c r="J250" i="15"/>
  <c r="BK248" i="15"/>
  <c r="J192" i="17"/>
  <c r="J248" i="17"/>
  <c r="BK193" i="17"/>
  <c r="J166" i="17"/>
  <c r="J136" i="17"/>
  <c r="BK182" i="18"/>
  <c r="J263" i="18"/>
  <c r="BK181" i="18"/>
  <c r="BK234" i="18"/>
  <c r="BK316" i="18"/>
  <c r="BK263" i="18"/>
  <c r="J234" i="18"/>
  <c r="BK156" i="18"/>
  <c r="J181" i="18"/>
  <c r="J232" i="18"/>
  <c r="BK215" i="19"/>
  <c r="J147" i="19"/>
  <c r="BK231" i="19"/>
  <c r="J231" i="19"/>
  <c r="J215" i="19"/>
  <c r="BK167" i="19"/>
  <c r="BK240" i="19"/>
  <c r="J191" i="19"/>
  <c r="J167" i="19"/>
  <c r="J141" i="19"/>
  <c r="J262" i="20"/>
  <c r="J208" i="20"/>
  <c r="J202" i="20"/>
  <c r="J158" i="20"/>
  <c r="J238" i="20"/>
  <c r="J277" i="20"/>
  <c r="J200" i="20"/>
  <c r="J131" i="20"/>
  <c r="BK205" i="20"/>
  <c r="BK203" i="20"/>
  <c r="BK200" i="20"/>
  <c r="J302" i="21"/>
  <c r="J221" i="21"/>
  <c r="BK189" i="21"/>
  <c r="BK321" i="21"/>
  <c r="BK282" i="21"/>
  <c r="J190" i="21"/>
  <c r="BK255" i="22"/>
  <c r="BK223" i="22"/>
  <c r="BK147" i="22"/>
  <c r="BK199" i="22"/>
  <c r="J183" i="22"/>
  <c r="J147" i="22"/>
  <c r="J128" i="22"/>
  <c r="BK183" i="22"/>
  <c r="J141" i="22"/>
  <c r="BK247" i="22"/>
  <c r="J215" i="22"/>
  <c r="BK141" i="22"/>
  <c r="BK130" i="23"/>
  <c r="J128" i="23"/>
  <c r="J130" i="23"/>
  <c r="BK124" i="23"/>
  <c r="BK241" i="2"/>
  <c r="BK240" i="2" s="1"/>
  <c r="J240" i="2" s="1"/>
  <c r="J104" i="2" s="1"/>
  <c r="J172" i="2"/>
  <c r="J299" i="2"/>
  <c r="J202" i="2"/>
  <c r="J206" i="2"/>
  <c r="BK149" i="2"/>
  <c r="BK454" i="3"/>
  <c r="BK293" i="3"/>
  <c r="J256" i="3"/>
  <c r="BK131" i="3"/>
  <c r="BK126" i="4"/>
  <c r="J249" i="4"/>
  <c r="BK209" i="4"/>
  <c r="J169" i="4"/>
  <c r="J272" i="5"/>
  <c r="BK193" i="5"/>
  <c r="BK143" i="5"/>
  <c r="J195" i="5"/>
  <c r="BK194" i="5"/>
  <c r="J213" i="6"/>
  <c r="BK269" i="6"/>
  <c r="J248" i="7"/>
  <c r="BK207" i="7"/>
  <c r="J183" i="7"/>
  <c r="BK147" i="7"/>
  <c r="BK232" i="8"/>
  <c r="J256" i="8"/>
  <c r="BK147" i="8"/>
  <c r="BK197" i="8"/>
  <c r="J213" i="9"/>
  <c r="J190" i="15"/>
  <c r="BK189" i="15"/>
  <c r="BK131" i="15"/>
  <c r="J283" i="15"/>
  <c r="BK190" i="15"/>
  <c r="BK264" i="16"/>
  <c r="BK247" i="16"/>
  <c r="J239" i="16"/>
  <c r="BK223" i="16"/>
  <c r="BK207" i="16"/>
  <c r="BK183" i="16"/>
  <c r="J167" i="16"/>
  <c r="BK147" i="16"/>
  <c r="J264" i="16"/>
  <c r="J215" i="16"/>
  <c r="BK175" i="16"/>
  <c r="J141" i="16"/>
  <c r="J199" i="16"/>
  <c r="J128" i="16"/>
  <c r="J193" i="17"/>
  <c r="J152" i="17"/>
  <c r="BK226" i="17"/>
  <c r="J196" i="17"/>
  <c r="BK143" i="17"/>
  <c r="J143" i="17"/>
  <c r="J156" i="18"/>
  <c r="J316" i="18"/>
  <c r="J131" i="18"/>
  <c r="J199" i="19"/>
  <c r="BK128" i="19"/>
  <c r="J160" i="19"/>
  <c r="J128" i="19"/>
  <c r="J201" i="20"/>
  <c r="BK262" i="20"/>
  <c r="J204" i="20"/>
  <c r="BK136" i="20"/>
  <c r="BK338" i="21"/>
  <c r="BK190" i="21"/>
  <c r="BK285" i="21"/>
  <c r="BK131" i="21"/>
  <c r="BK167" i="22"/>
  <c r="BK160" i="22"/>
  <c r="BK215" i="22"/>
  <c r="BK239" i="22"/>
  <c r="J124" i="23"/>
  <c r="BK126" i="23"/>
  <c r="BK269" i="2"/>
  <c r="BK204" i="2"/>
  <c r="AS99" i="1"/>
  <c r="BK167" i="2"/>
  <c r="J437" i="3"/>
  <c r="BK435" i="3"/>
  <c r="J435" i="3"/>
  <c r="J131" i="3"/>
  <c r="BK141" i="4"/>
  <c r="BK233" i="4"/>
  <c r="J193" i="4"/>
  <c r="J177" i="4"/>
  <c r="BK196" i="5"/>
  <c r="J131" i="5"/>
  <c r="BK200" i="5"/>
  <c r="BK195" i="5"/>
  <c r="J182" i="6"/>
  <c r="BK307" i="6"/>
  <c r="BK181" i="6"/>
  <c r="BK240" i="7"/>
  <c r="BK141" i="7"/>
  <c r="J215" i="7"/>
  <c r="BK128" i="7"/>
  <c r="J163" i="8"/>
  <c r="BK200" i="8"/>
  <c r="BK256" i="8"/>
  <c r="J168" i="8"/>
  <c r="J185" i="9"/>
  <c r="J307" i="9"/>
  <c r="BK158" i="9"/>
  <c r="BK147" i="10"/>
  <c r="J128" i="10"/>
  <c r="J199" i="10"/>
  <c r="J141" i="10"/>
  <c r="J194" i="11"/>
  <c r="BK246" i="11"/>
  <c r="J195" i="11"/>
  <c r="BK194" i="11"/>
  <c r="J280" i="12"/>
  <c r="J156" i="12"/>
  <c r="BK316" i="12"/>
  <c r="J297" i="12"/>
  <c r="BK199" i="13"/>
  <c r="BK207" i="13"/>
  <c r="BK241" i="13"/>
  <c r="J191" i="16"/>
  <c r="BK128" i="16"/>
  <c r="J223" i="16"/>
  <c r="BK191" i="16"/>
  <c r="J147" i="16"/>
  <c r="J231" i="16"/>
  <c r="J270" i="17"/>
  <c r="J226" i="17"/>
  <c r="BK248" i="17"/>
  <c r="BK195" i="17"/>
  <c r="BK131" i="17"/>
  <c r="J194" i="17"/>
  <c r="BK260" i="18"/>
  <c r="BK280" i="18"/>
  <c r="J182" i="18"/>
  <c r="J183" i="19"/>
  <c r="BK248" i="19"/>
  <c r="BK199" i="19"/>
  <c r="J288" i="20"/>
  <c r="BK165" i="20"/>
  <c r="J149" i="20"/>
  <c r="BK288" i="20"/>
  <c r="J165" i="20"/>
  <c r="J252" i="21"/>
  <c r="J282" i="21"/>
  <c r="J338" i="21"/>
  <c r="BK221" i="21"/>
  <c r="J231" i="22"/>
  <c r="BK207" i="22"/>
  <c r="J223" i="22"/>
  <c r="J167" i="22"/>
  <c r="J160" i="22"/>
  <c r="J241" i="2"/>
  <c r="J131" i="2"/>
  <c r="J269" i="2"/>
  <c r="BK172" i="2"/>
  <c r="J160" i="2"/>
  <c r="AS115" i="1"/>
  <c r="J310" i="3"/>
  <c r="BK162" i="3"/>
  <c r="J162" i="4"/>
  <c r="BK257" i="4"/>
  <c r="BK225" i="4"/>
  <c r="BK217" i="4"/>
  <c r="J226" i="5"/>
  <c r="J192" i="5"/>
  <c r="J193" i="5"/>
  <c r="BK131" i="5"/>
  <c r="BK136" i="5"/>
  <c r="J269" i="6"/>
  <c r="J181" i="6"/>
  <c r="J238" i="6"/>
  <c r="J199" i="7"/>
  <c r="J160" i="7"/>
  <c r="J231" i="7"/>
  <c r="BK167" i="7"/>
  <c r="J156" i="8"/>
  <c r="J197" i="8"/>
  <c r="BK168" i="8"/>
  <c r="J232" i="8"/>
  <c r="BK307" i="9"/>
  <c r="BK242" i="9"/>
  <c r="J167" i="10"/>
  <c r="J231" i="10"/>
  <c r="BK231" i="10"/>
  <c r="BK183" i="10"/>
  <c r="BK152" i="11"/>
  <c r="J166" i="11"/>
  <c r="BK143" i="11"/>
  <c r="BK192" i="11"/>
  <c r="J246" i="11"/>
  <c r="BK297" i="12"/>
  <c r="BK182" i="12"/>
  <c r="J182" i="12"/>
  <c r="J207" i="12"/>
  <c r="J167" i="13"/>
  <c r="J183" i="13"/>
  <c r="BK223" i="13"/>
  <c r="BK131" i="14"/>
  <c r="BK238" i="14"/>
  <c r="J158" i="14"/>
  <c r="J149" i="14"/>
  <c r="J279" i="14"/>
  <c r="J336" i="15"/>
  <c r="J317" i="15"/>
  <c r="BK219" i="15"/>
  <c r="J160" i="15"/>
  <c r="J300" i="15"/>
  <c r="BK250" i="15"/>
  <c r="BK160" i="15"/>
  <c r="J255" i="16"/>
  <c r="BK239" i="16"/>
  <c r="BK231" i="16"/>
  <c r="BK215" i="16"/>
  <c r="BK199" i="16"/>
  <c r="J175" i="16"/>
  <c r="J160" i="16"/>
  <c r="BK141" i="16"/>
  <c r="BK255" i="16"/>
  <c r="J207" i="16"/>
  <c r="BK160" i="16"/>
  <c r="J247" i="16"/>
  <c r="J183" i="16"/>
  <c r="BK196" i="17"/>
  <c r="BK270" i="17"/>
  <c r="BK263" i="17"/>
  <c r="BK200" i="17"/>
  <c r="BK166" i="17"/>
  <c r="J200" i="17"/>
  <c r="BK207" i="18"/>
  <c r="BK297" i="18"/>
  <c r="J207" i="18"/>
  <c r="J240" i="19"/>
  <c r="BK191" i="19"/>
  <c r="J207" i="19"/>
  <c r="BK160" i="19"/>
  <c r="J205" i="20"/>
  <c r="BK208" i="20"/>
  <c r="J170" i="20"/>
  <c r="BK202" i="20"/>
  <c r="J321" i="21"/>
  <c r="J285" i="21"/>
  <c r="BK302" i="21"/>
  <c r="BK264" i="22"/>
  <c r="R268" i="2" l="1"/>
  <c r="R208" i="2"/>
  <c r="BK292" i="3"/>
  <c r="J292" i="3"/>
  <c r="J104" i="3"/>
  <c r="T146" i="4"/>
  <c r="T124" i="4" s="1"/>
  <c r="BK191" i="5"/>
  <c r="J191" i="5" s="1"/>
  <c r="J101" i="5" s="1"/>
  <c r="BK279" i="5"/>
  <c r="J279" i="5"/>
  <c r="J106" i="5"/>
  <c r="BK268" i="6"/>
  <c r="BK267" i="6" s="1"/>
  <c r="J267" i="6" s="1"/>
  <c r="J103" i="6" s="1"/>
  <c r="BK255" i="8"/>
  <c r="J255" i="8"/>
  <c r="J105" i="8"/>
  <c r="BK272" i="9"/>
  <c r="J272" i="9"/>
  <c r="J104" i="9"/>
  <c r="BK146" i="10"/>
  <c r="J146" i="10"/>
  <c r="J101" i="10" s="1"/>
  <c r="R130" i="11"/>
  <c r="T245" i="11"/>
  <c r="T198" i="11"/>
  <c r="BK130" i="12"/>
  <c r="J130" i="12"/>
  <c r="J101" i="12" s="1"/>
  <c r="T262" i="12"/>
  <c r="T261" i="12" s="1"/>
  <c r="T130" i="2"/>
  <c r="P268" i="2"/>
  <c r="T130" i="3"/>
  <c r="T129" i="3"/>
  <c r="T128" i="3"/>
  <c r="BK455" i="3"/>
  <c r="J455" i="3"/>
  <c r="J105" i="3" s="1"/>
  <c r="BK146" i="4"/>
  <c r="J146" i="4"/>
  <c r="J100" i="4"/>
  <c r="T130" i="5"/>
  <c r="P249" i="5"/>
  <c r="P198" i="5" s="1"/>
  <c r="P128" i="5" s="1"/>
  <c r="AU100" i="1" s="1"/>
  <c r="BK130" i="6"/>
  <c r="J130" i="6" s="1"/>
  <c r="J101" i="6" s="1"/>
  <c r="P268" i="6"/>
  <c r="P267" i="6"/>
  <c r="T146" i="7"/>
  <c r="T126" i="7"/>
  <c r="T125" i="7" s="1"/>
  <c r="BK130" i="8"/>
  <c r="J130" i="8" s="1"/>
  <c r="J100" i="8" s="1"/>
  <c r="P255" i="8"/>
  <c r="P202" i="8"/>
  <c r="BK130" i="9"/>
  <c r="J130" i="9"/>
  <c r="J101" i="9"/>
  <c r="R272" i="9"/>
  <c r="R271" i="9" s="1"/>
  <c r="P146" i="10"/>
  <c r="P126" i="10" s="1"/>
  <c r="P125" i="10" s="1"/>
  <c r="AU106" i="1" s="1"/>
  <c r="BK130" i="11"/>
  <c r="T191" i="11"/>
  <c r="BK245" i="11"/>
  <c r="J245" i="11" s="1"/>
  <c r="J105" i="11" s="1"/>
  <c r="R262" i="12"/>
  <c r="R261" i="12"/>
  <c r="P232" i="13"/>
  <c r="P146" i="13"/>
  <c r="P126" i="13"/>
  <c r="P125" i="13"/>
  <c r="AU110" i="1" s="1"/>
  <c r="BK249" i="13"/>
  <c r="J249" i="13" s="1"/>
  <c r="J103" i="13" s="1"/>
  <c r="P130" i="14"/>
  <c r="T199" i="14"/>
  <c r="P263" i="14"/>
  <c r="P206" i="14"/>
  <c r="P130" i="15"/>
  <c r="P129" i="15"/>
  <c r="P128" i="15" s="1"/>
  <c r="R282" i="15"/>
  <c r="R281" i="15"/>
  <c r="P146" i="16"/>
  <c r="P126" i="16"/>
  <c r="P125" i="16"/>
  <c r="AU114" i="1" s="1"/>
  <c r="BK130" i="2"/>
  <c r="J130" i="2" s="1"/>
  <c r="J100" i="2" s="1"/>
  <c r="BK268" i="2"/>
  <c r="J268" i="2"/>
  <c r="J105" i="2"/>
  <c r="P292" i="3"/>
  <c r="P291" i="3" s="1"/>
  <c r="BK282" i="4"/>
  <c r="J282" i="4" s="1"/>
  <c r="J102" i="4" s="1"/>
  <c r="BK130" i="5"/>
  <c r="J130" i="5"/>
  <c r="J100" i="5"/>
  <c r="R191" i="5"/>
  <c r="BK249" i="5"/>
  <c r="J249" i="5"/>
  <c r="J105" i="5" s="1"/>
  <c r="R130" i="6"/>
  <c r="R129" i="6"/>
  <c r="R128" i="6"/>
  <c r="R127" i="6" s="1"/>
  <c r="BK325" i="6"/>
  <c r="J325" i="6"/>
  <c r="J105" i="6" s="1"/>
  <c r="BK146" i="7"/>
  <c r="J146" i="7" s="1"/>
  <c r="J101" i="7" s="1"/>
  <c r="P130" i="8"/>
  <c r="BK285" i="8"/>
  <c r="J285" i="8"/>
  <c r="J106" i="8"/>
  <c r="P130" i="9"/>
  <c r="P129" i="9"/>
  <c r="P128" i="9" s="1"/>
  <c r="BK275" i="11"/>
  <c r="J275" i="11"/>
  <c r="J106" i="11"/>
  <c r="T130" i="12"/>
  <c r="T129" i="12"/>
  <c r="T128" i="12" s="1"/>
  <c r="BK146" i="13"/>
  <c r="J146" i="13" s="1"/>
  <c r="J101" i="13" s="1"/>
  <c r="BK232" i="13"/>
  <c r="J232" i="13"/>
  <c r="J102" i="13"/>
  <c r="BK130" i="14"/>
  <c r="J130" i="14"/>
  <c r="J100" i="14"/>
  <c r="P199" i="14"/>
  <c r="BK263" i="14"/>
  <c r="J263" i="14" s="1"/>
  <c r="J105" i="14" s="1"/>
  <c r="BK130" i="15"/>
  <c r="J130" i="15"/>
  <c r="J101" i="15"/>
  <c r="BK282" i="15"/>
  <c r="J282" i="15" s="1"/>
  <c r="J104" i="15" s="1"/>
  <c r="BK146" i="16"/>
  <c r="J146" i="16"/>
  <c r="J101" i="16"/>
  <c r="BK191" i="17"/>
  <c r="J191" i="17"/>
  <c r="J101" i="17"/>
  <c r="P247" i="17"/>
  <c r="P198" i="17"/>
  <c r="R262" i="18"/>
  <c r="R261" i="18"/>
  <c r="T130" i="17"/>
  <c r="T191" i="17"/>
  <c r="T129" i="17" s="1"/>
  <c r="T128" i="17" s="1"/>
  <c r="T247" i="17"/>
  <c r="T198" i="17"/>
  <c r="BK130" i="18"/>
  <c r="J130" i="18"/>
  <c r="J101" i="18"/>
  <c r="R130" i="18"/>
  <c r="R129" i="18" s="1"/>
  <c r="R128" i="18" s="1"/>
  <c r="R127" i="18" s="1"/>
  <c r="T262" i="18"/>
  <c r="T261" i="18" s="1"/>
  <c r="P146" i="19"/>
  <c r="P126" i="19"/>
  <c r="P125" i="19"/>
  <c r="AU118" i="1" s="1"/>
  <c r="BK256" i="19"/>
  <c r="J256" i="19" s="1"/>
  <c r="J103" i="19" s="1"/>
  <c r="T130" i="20"/>
  <c r="R199" i="20"/>
  <c r="T261" i="20"/>
  <c r="T206" i="20"/>
  <c r="R130" i="21"/>
  <c r="R129" i="21"/>
  <c r="R128" i="21" s="1"/>
  <c r="P284" i="21"/>
  <c r="P283" i="21" s="1"/>
  <c r="P127" i="21" s="1"/>
  <c r="AU121" i="1" s="1"/>
  <c r="BK339" i="21"/>
  <c r="J339" i="21"/>
  <c r="J105" i="21"/>
  <c r="R146" i="22"/>
  <c r="R126" i="22"/>
  <c r="R125" i="22" s="1"/>
  <c r="BK272" i="22"/>
  <c r="J272" i="22" s="1"/>
  <c r="J103" i="22" s="1"/>
  <c r="P123" i="23"/>
  <c r="T146" i="19"/>
  <c r="T126" i="19"/>
  <c r="T125" i="19"/>
  <c r="BK261" i="20"/>
  <c r="J261" i="20"/>
  <c r="J105" i="20" s="1"/>
  <c r="P130" i="21"/>
  <c r="P129" i="21"/>
  <c r="P128" i="21"/>
  <c r="R130" i="2"/>
  <c r="P201" i="2"/>
  <c r="P129" i="2" s="1"/>
  <c r="P128" i="2" s="1"/>
  <c r="AU96" i="1" s="1"/>
  <c r="T201" i="2"/>
  <c r="T268" i="2"/>
  <c r="T208" i="2"/>
  <c r="BK130" i="3"/>
  <c r="J130" i="3" s="1"/>
  <c r="J101" i="3" s="1"/>
  <c r="R130" i="3"/>
  <c r="R129" i="3"/>
  <c r="R128" i="3" s="1"/>
  <c r="R127" i="3" s="1"/>
  <c r="R292" i="3"/>
  <c r="R291" i="3"/>
  <c r="R146" i="4"/>
  <c r="R124" i="4"/>
  <c r="R130" i="5"/>
  <c r="R129" i="5"/>
  <c r="P191" i="5"/>
  <c r="R249" i="5"/>
  <c r="R198" i="5"/>
  <c r="P130" i="6"/>
  <c r="P129" i="6" s="1"/>
  <c r="P128" i="6" s="1"/>
  <c r="R268" i="6"/>
  <c r="R267" i="6"/>
  <c r="P146" i="7"/>
  <c r="P126" i="7"/>
  <c r="P125" i="7"/>
  <c r="AU102" i="1" s="1"/>
  <c r="BK256" i="7"/>
  <c r="J256" i="7" s="1"/>
  <c r="J103" i="7" s="1"/>
  <c r="R130" i="8"/>
  <c r="BK195" i="8"/>
  <c r="J195" i="8" s="1"/>
  <c r="J101" i="8" s="1"/>
  <c r="R195" i="8"/>
  <c r="R129" i="8" s="1"/>
  <c r="R128" i="8" s="1"/>
  <c r="R255" i="8"/>
  <c r="R202" i="8" s="1"/>
  <c r="T130" i="9"/>
  <c r="T129" i="9"/>
  <c r="T128" i="9"/>
  <c r="T272" i="9"/>
  <c r="T271" i="9"/>
  <c r="T146" i="10"/>
  <c r="T126" i="10"/>
  <c r="T125" i="10" s="1"/>
  <c r="BK264" i="10"/>
  <c r="J264" i="10"/>
  <c r="J103" i="10"/>
  <c r="P130" i="11"/>
  <c r="BK191" i="11"/>
  <c r="J191" i="11" s="1"/>
  <c r="J101" i="11" s="1"/>
  <c r="P191" i="11"/>
  <c r="R245" i="11"/>
  <c r="R198" i="11"/>
  <c r="R130" i="12"/>
  <c r="R129" i="12" s="1"/>
  <c r="R128" i="12" s="1"/>
  <c r="P262" i="12"/>
  <c r="P261" i="12"/>
  <c r="T146" i="13"/>
  <c r="T232" i="13"/>
  <c r="T126" i="13" s="1"/>
  <c r="T125" i="13" s="1"/>
  <c r="R130" i="14"/>
  <c r="BK199" i="14"/>
  <c r="BK129" i="14" s="1"/>
  <c r="J129" i="14" s="1"/>
  <c r="J99" i="14" s="1"/>
  <c r="R263" i="14"/>
  <c r="R206" i="14"/>
  <c r="BK297" i="14"/>
  <c r="J297" i="14"/>
  <c r="J106" i="14" s="1"/>
  <c r="T130" i="15"/>
  <c r="T129" i="15" s="1"/>
  <c r="T128" i="15" s="1"/>
  <c r="P282" i="15"/>
  <c r="P281" i="15"/>
  <c r="BK337" i="15"/>
  <c r="J337" i="15"/>
  <c r="J105" i="15" s="1"/>
  <c r="T146" i="16"/>
  <c r="T126" i="16" s="1"/>
  <c r="T125" i="16" s="1"/>
  <c r="BK130" i="17"/>
  <c r="J130" i="17"/>
  <c r="J100" i="17"/>
  <c r="R191" i="17"/>
  <c r="BK247" i="17"/>
  <c r="J247" i="17"/>
  <c r="J105" i="17" s="1"/>
  <c r="T130" i="18"/>
  <c r="T129" i="18" s="1"/>
  <c r="T128" i="18" s="1"/>
  <c r="BK130" i="20"/>
  <c r="J130" i="20" s="1"/>
  <c r="J100" i="20" s="1"/>
  <c r="P199" i="20"/>
  <c r="BK293" i="20"/>
  <c r="J293" i="20" s="1"/>
  <c r="J106" i="20" s="1"/>
  <c r="BK284" i="21"/>
  <c r="J284" i="21"/>
  <c r="J104" i="21" s="1"/>
  <c r="BK146" i="22"/>
  <c r="J146" i="22" s="1"/>
  <c r="J101" i="22" s="1"/>
  <c r="P127" i="23"/>
  <c r="P130" i="2"/>
  <c r="BK201" i="2"/>
  <c r="J201" i="2" s="1"/>
  <c r="J101" i="2" s="1"/>
  <c r="R201" i="2"/>
  <c r="P209" i="2"/>
  <c r="P208" i="2"/>
  <c r="BK304" i="2"/>
  <c r="J304" i="2" s="1"/>
  <c r="J106" i="2" s="1"/>
  <c r="P130" i="3"/>
  <c r="P129" i="3"/>
  <c r="P128" i="3" s="1"/>
  <c r="P127" i="3" s="1"/>
  <c r="AU97" i="1" s="1"/>
  <c r="T292" i="3"/>
  <c r="T291" i="3" s="1"/>
  <c r="T127" i="3" s="1"/>
  <c r="P146" i="4"/>
  <c r="P124" i="4"/>
  <c r="AU98" i="1" s="1"/>
  <c r="P130" i="5"/>
  <c r="P129" i="5"/>
  <c r="T191" i="5"/>
  <c r="T249" i="5"/>
  <c r="T198" i="5"/>
  <c r="T130" i="6"/>
  <c r="T129" i="6"/>
  <c r="T128" i="6"/>
  <c r="T268" i="6"/>
  <c r="T267" i="6"/>
  <c r="T127" i="6" s="1"/>
  <c r="R146" i="7"/>
  <c r="R126" i="7"/>
  <c r="R125" i="7" s="1"/>
  <c r="T130" i="8"/>
  <c r="P195" i="8"/>
  <c r="T195" i="8"/>
  <c r="T255" i="8"/>
  <c r="T202" i="8"/>
  <c r="R130" i="9"/>
  <c r="R129" i="9"/>
  <c r="R128" i="9" s="1"/>
  <c r="P272" i="9"/>
  <c r="P271" i="9"/>
  <c r="BK327" i="9"/>
  <c r="J327" i="9" s="1"/>
  <c r="J105" i="9" s="1"/>
  <c r="R146" i="10"/>
  <c r="R126" i="10"/>
  <c r="R125" i="10" s="1"/>
  <c r="T130" i="11"/>
  <c r="T129" i="11"/>
  <c r="R191" i="11"/>
  <c r="P245" i="11"/>
  <c r="P198" i="11"/>
  <c r="P130" i="12"/>
  <c r="P129" i="12"/>
  <c r="P128" i="12" s="1"/>
  <c r="P127" i="12" s="1"/>
  <c r="AU109" i="1" s="1"/>
  <c r="BK262" i="12"/>
  <c r="BK261" i="12" s="1"/>
  <c r="J261" i="12" s="1"/>
  <c r="J103" i="12" s="1"/>
  <c r="BK317" i="12"/>
  <c r="J317" i="12" s="1"/>
  <c r="J105" i="12" s="1"/>
  <c r="R146" i="13"/>
  <c r="R232" i="13"/>
  <c r="R126" i="13" s="1"/>
  <c r="R125" i="13" s="1"/>
  <c r="T130" i="14"/>
  <c r="T129" i="14"/>
  <c r="R199" i="14"/>
  <c r="T263" i="14"/>
  <c r="T206" i="14"/>
  <c r="R130" i="15"/>
  <c r="R129" i="15" s="1"/>
  <c r="R128" i="15" s="1"/>
  <c r="R127" i="15" s="1"/>
  <c r="T282" i="15"/>
  <c r="T281" i="15" s="1"/>
  <c r="R146" i="16"/>
  <c r="R126" i="16"/>
  <c r="R125" i="16"/>
  <c r="BK272" i="16"/>
  <c r="J272" i="16"/>
  <c r="J103" i="16" s="1"/>
  <c r="R130" i="17"/>
  <c r="R129" i="17" s="1"/>
  <c r="P191" i="17"/>
  <c r="R247" i="17"/>
  <c r="R198" i="17" s="1"/>
  <c r="P130" i="18"/>
  <c r="P129" i="18" s="1"/>
  <c r="P128" i="18" s="1"/>
  <c r="BK262" i="18"/>
  <c r="J262" i="18"/>
  <c r="J104" i="18"/>
  <c r="BK317" i="18"/>
  <c r="J317" i="18" s="1"/>
  <c r="J105" i="18" s="1"/>
  <c r="R146" i="19"/>
  <c r="R126" i="19"/>
  <c r="R125" i="19" s="1"/>
  <c r="R130" i="20"/>
  <c r="R129" i="20"/>
  <c r="BK199" i="20"/>
  <c r="J199" i="20" s="1"/>
  <c r="J101" i="20" s="1"/>
  <c r="T199" i="20"/>
  <c r="P261" i="20"/>
  <c r="P206" i="20" s="1"/>
  <c r="T130" i="21"/>
  <c r="T129" i="21"/>
  <c r="T128" i="21"/>
  <c r="T284" i="21"/>
  <c r="T283" i="21" s="1"/>
  <c r="T146" i="22"/>
  <c r="T126" i="22" s="1"/>
  <c r="T125" i="22" s="1"/>
  <c r="BK123" i="23"/>
  <c r="R123" i="23"/>
  <c r="BK127" i="23"/>
  <c r="J127" i="23"/>
  <c r="J99" i="23" s="1"/>
  <c r="R127" i="23"/>
  <c r="T127" i="23"/>
  <c r="BK135" i="23"/>
  <c r="J135" i="23"/>
  <c r="J101" i="23"/>
  <c r="P130" i="17"/>
  <c r="P129" i="17"/>
  <c r="P128" i="17" s="1"/>
  <c r="AU116" i="1" s="1"/>
  <c r="BK277" i="17"/>
  <c r="J277" i="17"/>
  <c r="J106" i="17"/>
  <c r="P262" i="18"/>
  <c r="P261" i="18" s="1"/>
  <c r="BK146" i="19"/>
  <c r="J146" i="19" s="1"/>
  <c r="J101" i="19" s="1"/>
  <c r="P130" i="20"/>
  <c r="P129" i="20"/>
  <c r="R261" i="20"/>
  <c r="R206" i="20"/>
  <c r="R128" i="20" s="1"/>
  <c r="BK130" i="21"/>
  <c r="J130" i="21" s="1"/>
  <c r="J101" i="21" s="1"/>
  <c r="R284" i="21"/>
  <c r="R283" i="21" s="1"/>
  <c r="P146" i="22"/>
  <c r="P126" i="22"/>
  <c r="P125" i="22"/>
  <c r="AU122" i="1" s="1"/>
  <c r="T123" i="23"/>
  <c r="T122" i="23" s="1"/>
  <c r="T121" i="23" s="1"/>
  <c r="BK239" i="7"/>
  <c r="J239" i="7"/>
  <c r="J102" i="7"/>
  <c r="BK203" i="8"/>
  <c r="BK289" i="3"/>
  <c r="J289" i="3"/>
  <c r="J102" i="3" s="1"/>
  <c r="BK209" i="2"/>
  <c r="J209" i="2" s="1"/>
  <c r="J103" i="2" s="1"/>
  <c r="BK199" i="11"/>
  <c r="J199" i="11"/>
  <c r="J103" i="11" s="1"/>
  <c r="BK259" i="12"/>
  <c r="J259" i="12" s="1"/>
  <c r="J102" i="12" s="1"/>
  <c r="BK225" i="17"/>
  <c r="J225" i="17"/>
  <c r="J104" i="17"/>
  <c r="BK259" i="18"/>
  <c r="J259" i="18" s="1"/>
  <c r="J102" i="18" s="1"/>
  <c r="BK127" i="19"/>
  <c r="J127" i="19" s="1"/>
  <c r="J100" i="19" s="1"/>
  <c r="BK237" i="20"/>
  <c r="J237" i="20" s="1"/>
  <c r="J104" i="20" s="1"/>
  <c r="BK263" i="22"/>
  <c r="J263" i="22"/>
  <c r="J102" i="22" s="1"/>
  <c r="BK132" i="23"/>
  <c r="J132" i="23" s="1"/>
  <c r="J100" i="23" s="1"/>
  <c r="BK207" i="20"/>
  <c r="J207" i="20"/>
  <c r="J103" i="20"/>
  <c r="BK281" i="21"/>
  <c r="J281" i="21" s="1"/>
  <c r="J102" i="21" s="1"/>
  <c r="BK125" i="4"/>
  <c r="BK199" i="5"/>
  <c r="J199" i="5" s="1"/>
  <c r="J103" i="5" s="1"/>
  <c r="BK225" i="5"/>
  <c r="J225" i="5"/>
  <c r="J104" i="5" s="1"/>
  <c r="BK265" i="6"/>
  <c r="J265" i="6" s="1"/>
  <c r="J102" i="6" s="1"/>
  <c r="BK231" i="8"/>
  <c r="J231" i="8"/>
  <c r="J104" i="8"/>
  <c r="BK225" i="11"/>
  <c r="J225" i="11" s="1"/>
  <c r="J104" i="11" s="1"/>
  <c r="BK127" i="13"/>
  <c r="J127" i="13"/>
  <c r="J100" i="13" s="1"/>
  <c r="BK207" i="14"/>
  <c r="BK279" i="15"/>
  <c r="J279" i="15"/>
  <c r="J102" i="15" s="1"/>
  <c r="BK239" i="19"/>
  <c r="J239" i="19" s="1"/>
  <c r="J102" i="19" s="1"/>
  <c r="BK273" i="4"/>
  <c r="J273" i="4"/>
  <c r="J101" i="4"/>
  <c r="BK127" i="7"/>
  <c r="J127" i="7" s="1"/>
  <c r="J100" i="7" s="1"/>
  <c r="BK269" i="9"/>
  <c r="J269" i="9"/>
  <c r="J102" i="9" s="1"/>
  <c r="BK127" i="10"/>
  <c r="J127" i="10"/>
  <c r="J100" i="10"/>
  <c r="BK255" i="10"/>
  <c r="J255" i="10"/>
  <c r="J102" i="10" s="1"/>
  <c r="BK237" i="14"/>
  <c r="J237" i="14" s="1"/>
  <c r="J104" i="14" s="1"/>
  <c r="BK127" i="16"/>
  <c r="J127" i="16"/>
  <c r="J100" i="16" s="1"/>
  <c r="BK263" i="16"/>
  <c r="BK126" i="16" s="1"/>
  <c r="BK125" i="16" s="1"/>
  <c r="J125" i="16" s="1"/>
  <c r="J98" i="16" s="1"/>
  <c r="BK199" i="17"/>
  <c r="J199" i="17"/>
  <c r="J103" i="17"/>
  <c r="BK127" i="22"/>
  <c r="BK126" i="22" s="1"/>
  <c r="BK125" i="22" s="1"/>
  <c r="J125" i="22" s="1"/>
  <c r="J98" i="22" s="1"/>
  <c r="E85" i="23"/>
  <c r="F92" i="23"/>
  <c r="J117" i="23"/>
  <c r="F117" i="23"/>
  <c r="J92" i="23"/>
  <c r="BF133" i="23"/>
  <c r="J115" i="23"/>
  <c r="BF130" i="23"/>
  <c r="BF124" i="23"/>
  <c r="BF126" i="23"/>
  <c r="BF128" i="23"/>
  <c r="BK283" i="21"/>
  <c r="J283" i="21" s="1"/>
  <c r="J103" i="21" s="1"/>
  <c r="E85" i="22"/>
  <c r="F93" i="22"/>
  <c r="J93" i="22"/>
  <c r="J119" i="22"/>
  <c r="BF128" i="22"/>
  <c r="BF147" i="22"/>
  <c r="BF183" i="22"/>
  <c r="BF223" i="22"/>
  <c r="J122" i="22"/>
  <c r="BF199" i="22"/>
  <c r="BF239" i="22"/>
  <c r="BF141" i="22"/>
  <c r="BF160" i="22"/>
  <c r="BF207" i="22"/>
  <c r="F94" i="22"/>
  <c r="BF231" i="22"/>
  <c r="BF264" i="22"/>
  <c r="BF167" i="22"/>
  <c r="BF175" i="22"/>
  <c r="BF191" i="22"/>
  <c r="BF215" i="22"/>
  <c r="BF247" i="22"/>
  <c r="BF255" i="22"/>
  <c r="BK129" i="20"/>
  <c r="J129" i="20" s="1"/>
  <c r="J99" i="20" s="1"/>
  <c r="E85" i="21"/>
  <c r="J93" i="21"/>
  <c r="J94" i="21"/>
  <c r="J121" i="21"/>
  <c r="F124" i="21"/>
  <c r="BF189" i="21"/>
  <c r="BF252" i="21"/>
  <c r="BF285" i="21"/>
  <c r="BF321" i="21"/>
  <c r="BF160" i="21"/>
  <c r="BF190" i="21"/>
  <c r="BF250" i="21"/>
  <c r="BF302" i="21"/>
  <c r="BF319" i="21"/>
  <c r="F93" i="21"/>
  <c r="BF131" i="21"/>
  <c r="BF221" i="21"/>
  <c r="BF282" i="21"/>
  <c r="BF338" i="21"/>
  <c r="F94" i="20"/>
  <c r="J125" i="20"/>
  <c r="BF149" i="20"/>
  <c r="F93" i="20"/>
  <c r="BF170" i="20"/>
  <c r="BF201" i="20"/>
  <c r="BF158" i="20"/>
  <c r="BF165" i="20"/>
  <c r="BF208" i="20"/>
  <c r="BF288" i="20"/>
  <c r="BF203" i="20"/>
  <c r="J91" i="20"/>
  <c r="BF277" i="20"/>
  <c r="BF238" i="20"/>
  <c r="E85" i="20"/>
  <c r="BF131" i="20"/>
  <c r="BF200" i="20"/>
  <c r="BF204" i="20"/>
  <c r="BF136" i="20"/>
  <c r="BF202" i="20"/>
  <c r="J93" i="20"/>
  <c r="BF205" i="20"/>
  <c r="BF262" i="20"/>
  <c r="E85" i="19"/>
  <c r="J93" i="19"/>
  <c r="J119" i="19"/>
  <c r="F122" i="19"/>
  <c r="BF128" i="19"/>
  <c r="BF175" i="19"/>
  <c r="BF183" i="19"/>
  <c r="BF199" i="19"/>
  <c r="BF207" i="19"/>
  <c r="BF215" i="19"/>
  <c r="BF223" i="19"/>
  <c r="BF248" i="19"/>
  <c r="BF231" i="19"/>
  <c r="BF240" i="19"/>
  <c r="BK129" i="18"/>
  <c r="J129" i="18"/>
  <c r="J100" i="18" s="1"/>
  <c r="F93" i="19"/>
  <c r="J122" i="19"/>
  <c r="BF147" i="19"/>
  <c r="BF160" i="19"/>
  <c r="BF167" i="19"/>
  <c r="BF191" i="19"/>
  <c r="BK261" i="18"/>
  <c r="J261" i="18" s="1"/>
  <c r="J103" i="18" s="1"/>
  <c r="BF141" i="19"/>
  <c r="BK129" i="17"/>
  <c r="J129" i="17" s="1"/>
  <c r="J99" i="17" s="1"/>
  <c r="J91" i="18"/>
  <c r="BF260" i="18"/>
  <c r="F94" i="18"/>
  <c r="BF232" i="18"/>
  <c r="E115" i="18"/>
  <c r="J123" i="18"/>
  <c r="BF182" i="18"/>
  <c r="BF234" i="18"/>
  <c r="BF280" i="18"/>
  <c r="BF299" i="18"/>
  <c r="BF316" i="18"/>
  <c r="F93" i="18"/>
  <c r="J124" i="18"/>
  <c r="BF156" i="18"/>
  <c r="BF181" i="18"/>
  <c r="BF131" i="18"/>
  <c r="BF207" i="18"/>
  <c r="BF263" i="18"/>
  <c r="BF297" i="18"/>
  <c r="J94" i="17"/>
  <c r="J124" i="17"/>
  <c r="F93" i="17"/>
  <c r="BF196" i="17"/>
  <c r="BF263" i="17"/>
  <c r="E85" i="17"/>
  <c r="J91" i="17"/>
  <c r="F94" i="17"/>
  <c r="BF143" i="17"/>
  <c r="BF152" i="17"/>
  <c r="BF159" i="17"/>
  <c r="BF192" i="17"/>
  <c r="BF194" i="17"/>
  <c r="BF195" i="17"/>
  <c r="BF270" i="17"/>
  <c r="BF200" i="17"/>
  <c r="BF226" i="17"/>
  <c r="BF131" i="17"/>
  <c r="BF166" i="17"/>
  <c r="BF193" i="17"/>
  <c r="BF197" i="17"/>
  <c r="BF136" i="17"/>
  <c r="BF248" i="17"/>
  <c r="BK129" i="15"/>
  <c r="J129" i="15"/>
  <c r="J100" i="15" s="1"/>
  <c r="J94" i="16"/>
  <c r="F121" i="16"/>
  <c r="BF160" i="16"/>
  <c r="BF175" i="16"/>
  <c r="E85" i="16"/>
  <c r="F94" i="16"/>
  <c r="BF141" i="16"/>
  <c r="BF147" i="16"/>
  <c r="BF167" i="16"/>
  <c r="BF183" i="16"/>
  <c r="BF199" i="16"/>
  <c r="BF215" i="16"/>
  <c r="BF247" i="16"/>
  <c r="J91" i="16"/>
  <c r="J93" i="16"/>
  <c r="BF128" i="16"/>
  <c r="BF191" i="16"/>
  <c r="BF207" i="16"/>
  <c r="BF223" i="16"/>
  <c r="BF231" i="16"/>
  <c r="BF239" i="16"/>
  <c r="BF255" i="16"/>
  <c r="BF264" i="16"/>
  <c r="J207" i="14"/>
  <c r="J103" i="14"/>
  <c r="J93" i="15"/>
  <c r="BF219" i="15"/>
  <c r="E85" i="15"/>
  <c r="F93" i="15"/>
  <c r="J94" i="15"/>
  <c r="F124" i="15"/>
  <c r="BF131" i="15"/>
  <c r="BF248" i="15"/>
  <c r="BF250" i="15"/>
  <c r="BF280" i="15"/>
  <c r="BF283" i="15"/>
  <c r="BF317" i="15"/>
  <c r="BF336" i="15"/>
  <c r="BF319" i="15"/>
  <c r="BF160" i="15"/>
  <c r="BF189" i="15"/>
  <c r="BF190" i="15"/>
  <c r="BF300" i="15"/>
  <c r="J91" i="15"/>
  <c r="J93" i="14"/>
  <c r="BF149" i="14"/>
  <c r="BF208" i="14"/>
  <c r="BF238" i="14"/>
  <c r="E116" i="14"/>
  <c r="F124" i="14"/>
  <c r="BF165" i="14"/>
  <c r="BF170" i="14"/>
  <c r="BF205" i="14"/>
  <c r="BF292" i="14"/>
  <c r="J91" i="14"/>
  <c r="BF200" i="14"/>
  <c r="F94" i="14"/>
  <c r="BF131" i="14"/>
  <c r="BF136" i="14"/>
  <c r="BF158" i="14"/>
  <c r="BF201" i="14"/>
  <c r="BF202" i="14"/>
  <c r="BF203" i="14"/>
  <c r="BF204" i="14"/>
  <c r="BF279" i="14"/>
  <c r="J94" i="14"/>
  <c r="BF264" i="14"/>
  <c r="BK129" i="12"/>
  <c r="J129" i="12" s="1"/>
  <c r="J100" i="12" s="1"/>
  <c r="E85" i="13"/>
  <c r="J91" i="13"/>
  <c r="J94" i="13"/>
  <c r="F122" i="13"/>
  <c r="BF147" i="13"/>
  <c r="BF199" i="13"/>
  <c r="BF207" i="13"/>
  <c r="BF241" i="13"/>
  <c r="J262" i="12"/>
  <c r="J104" i="12"/>
  <c r="BF223" i="13"/>
  <c r="J93" i="13"/>
  <c r="BF167" i="13"/>
  <c r="BF215" i="13"/>
  <c r="BF141" i="13"/>
  <c r="BF175" i="13"/>
  <c r="BF191" i="13"/>
  <c r="BF233" i="13"/>
  <c r="F93" i="13"/>
  <c r="BF128" i="13"/>
  <c r="BF160" i="13"/>
  <c r="BF183" i="13"/>
  <c r="BF224" i="13"/>
  <c r="J93" i="12"/>
  <c r="J124" i="12"/>
  <c r="BF156" i="12"/>
  <c r="J91" i="12"/>
  <c r="E115" i="12"/>
  <c r="BF260" i="12"/>
  <c r="J130" i="11"/>
  <c r="J100" i="11" s="1"/>
  <c r="F123" i="12"/>
  <c r="BF234" i="12"/>
  <c r="BF263" i="12"/>
  <c r="BF316" i="12"/>
  <c r="F94" i="12"/>
  <c r="BF131" i="12"/>
  <c r="BF181" i="12"/>
  <c r="BF182" i="12"/>
  <c r="BF207" i="12"/>
  <c r="BF232" i="12"/>
  <c r="BF280" i="12"/>
  <c r="BF297" i="12"/>
  <c r="BF299" i="12"/>
  <c r="BK126" i="10"/>
  <c r="J126" i="10"/>
  <c r="J99" i="10" s="1"/>
  <c r="J122" i="11"/>
  <c r="BF196" i="11"/>
  <c r="F93" i="11"/>
  <c r="J94" i="11"/>
  <c r="J124" i="11"/>
  <c r="F125" i="11"/>
  <c r="BF143" i="11"/>
  <c r="BF194" i="11"/>
  <c r="BF195" i="11"/>
  <c r="BF226" i="11"/>
  <c r="BF268" i="11"/>
  <c r="E85" i="11"/>
  <c r="BF131" i="11"/>
  <c r="BF152" i="11"/>
  <c r="BF192" i="11"/>
  <c r="BF193" i="11"/>
  <c r="BF197" i="11"/>
  <c r="BF136" i="11"/>
  <c r="BF200" i="11"/>
  <c r="BF159" i="11"/>
  <c r="BF166" i="11"/>
  <c r="BF246" i="11"/>
  <c r="BF261" i="11"/>
  <c r="BK129" i="9"/>
  <c r="J129" i="9"/>
  <c r="J100" i="9" s="1"/>
  <c r="J93" i="10"/>
  <c r="E113" i="10"/>
  <c r="F122" i="10"/>
  <c r="J122" i="10"/>
  <c r="BF147" i="10"/>
  <c r="BF160" i="10"/>
  <c r="BF167" i="10"/>
  <c r="BF191" i="10"/>
  <c r="BF199" i="10"/>
  <c r="BF215" i="10"/>
  <c r="BF239" i="10"/>
  <c r="BF256" i="10"/>
  <c r="J91" i="10"/>
  <c r="BF128" i="10"/>
  <c r="BF141" i="10"/>
  <c r="F93" i="10"/>
  <c r="BF223" i="10"/>
  <c r="BF247" i="10"/>
  <c r="BF175" i="10"/>
  <c r="BF183" i="10"/>
  <c r="BF207" i="10"/>
  <c r="BF231" i="10"/>
  <c r="J203" i="8"/>
  <c r="J103" i="8" s="1"/>
  <c r="J94" i="9"/>
  <c r="J91" i="9"/>
  <c r="F94" i="9"/>
  <c r="E115" i="9"/>
  <c r="F123" i="9"/>
  <c r="BF158" i="9"/>
  <c r="J93" i="9"/>
  <c r="BF213" i="9"/>
  <c r="BF240" i="9"/>
  <c r="BF242" i="9"/>
  <c r="BF270" i="9"/>
  <c r="BF273" i="9"/>
  <c r="BF290" i="9"/>
  <c r="BF307" i="9"/>
  <c r="BF309" i="9"/>
  <c r="BF326" i="9"/>
  <c r="BF131" i="9"/>
  <c r="BF185" i="9"/>
  <c r="BF186" i="9"/>
  <c r="E85" i="8"/>
  <c r="J94" i="8"/>
  <c r="J122" i="8"/>
  <c r="BF156" i="8"/>
  <c r="BF147" i="8"/>
  <c r="BF197" i="8"/>
  <c r="BF200" i="8"/>
  <c r="BF280" i="8"/>
  <c r="BF204" i="8"/>
  <c r="BF232" i="8"/>
  <c r="BF256" i="8"/>
  <c r="BF271" i="8"/>
  <c r="BF136" i="8"/>
  <c r="BF201" i="8"/>
  <c r="F94" i="8"/>
  <c r="BF163" i="8"/>
  <c r="BF196" i="8"/>
  <c r="BF198" i="8"/>
  <c r="BF199" i="8"/>
  <c r="J93" i="8"/>
  <c r="F124" i="8"/>
  <c r="BF131" i="8"/>
  <c r="BF168" i="8"/>
  <c r="F93" i="7"/>
  <c r="E113" i="7"/>
  <c r="J119" i="7"/>
  <c r="BF175" i="7"/>
  <c r="BF199" i="7"/>
  <c r="BF215" i="7"/>
  <c r="BF223" i="7"/>
  <c r="BF248" i="7"/>
  <c r="J122" i="7"/>
  <c r="J93" i="7"/>
  <c r="F122" i="7"/>
  <c r="BF128" i="7"/>
  <c r="BF160" i="7"/>
  <c r="BF191" i="7"/>
  <c r="BF231" i="7"/>
  <c r="BF240" i="7"/>
  <c r="BK129" i="6"/>
  <c r="BK128" i="6" s="1"/>
  <c r="BK127" i="6" s="1"/>
  <c r="J127" i="6" s="1"/>
  <c r="J32" i="6" s="1"/>
  <c r="BF183" i="7"/>
  <c r="BF141" i="7"/>
  <c r="BF147" i="7"/>
  <c r="BF167" i="7"/>
  <c r="BF207" i="7"/>
  <c r="E85" i="6"/>
  <c r="J91" i="6"/>
  <c r="F93" i="6"/>
  <c r="F124" i="6"/>
  <c r="J124" i="6"/>
  <c r="BF131" i="6"/>
  <c r="BF156" i="6"/>
  <c r="BF181" i="6"/>
  <c r="BF182" i="6"/>
  <c r="BF213" i="6"/>
  <c r="BF238" i="6"/>
  <c r="BF240" i="6"/>
  <c r="BF269" i="6"/>
  <c r="BF286" i="6"/>
  <c r="BF307" i="6"/>
  <c r="J123" i="6"/>
  <c r="BF266" i="6"/>
  <c r="BF305" i="6"/>
  <c r="BF324" i="6"/>
  <c r="F93" i="5"/>
  <c r="E116" i="5"/>
  <c r="J124" i="5"/>
  <c r="BF131" i="5"/>
  <c r="BF152" i="5"/>
  <c r="BF193" i="5"/>
  <c r="BF200" i="5"/>
  <c r="J125" i="4"/>
  <c r="J99" i="4" s="1"/>
  <c r="J94" i="5"/>
  <c r="BF226" i="5"/>
  <c r="J91" i="5"/>
  <c r="BF166" i="5"/>
  <c r="BF272" i="5"/>
  <c r="F94" i="5"/>
  <c r="BF136" i="5"/>
  <c r="BF143" i="5"/>
  <c r="BF159" i="5"/>
  <c r="BF192" i="5"/>
  <c r="BF194" i="5"/>
  <c r="BF195" i="5"/>
  <c r="BF196" i="5"/>
  <c r="BF197" i="5"/>
  <c r="BF250" i="5"/>
  <c r="BF261" i="5"/>
  <c r="BF147" i="4"/>
  <c r="BF185" i="4"/>
  <c r="BF209" i="4"/>
  <c r="BK291" i="3"/>
  <c r="J291" i="3"/>
  <c r="J103" i="3" s="1"/>
  <c r="E85" i="4"/>
  <c r="J93" i="4"/>
  <c r="F94" i="4"/>
  <c r="F120" i="4"/>
  <c r="J121" i="4"/>
  <c r="BF126" i="4"/>
  <c r="BF141" i="4"/>
  <c r="BF162" i="4"/>
  <c r="BF169" i="4"/>
  <c r="BF193" i="4"/>
  <c r="BF201" i="4"/>
  <c r="BF217" i="4"/>
  <c r="BF225" i="4"/>
  <c r="BF233" i="4"/>
  <c r="BF241" i="4"/>
  <c r="BF249" i="4"/>
  <c r="BF257" i="4"/>
  <c r="BF265" i="4"/>
  <c r="BF274" i="4"/>
  <c r="BK129" i="3"/>
  <c r="J129" i="3"/>
  <c r="J100" i="3" s="1"/>
  <c r="J91" i="4"/>
  <c r="BF177" i="4"/>
  <c r="F93" i="3"/>
  <c r="J121" i="3"/>
  <c r="J124" i="3"/>
  <c r="BF131" i="3"/>
  <c r="BF193" i="3"/>
  <c r="BF256" i="3"/>
  <c r="F94" i="3"/>
  <c r="E115" i="3"/>
  <c r="BF225" i="3"/>
  <c r="BF454" i="3"/>
  <c r="BF437" i="3"/>
  <c r="J123" i="3"/>
  <c r="BF435" i="3"/>
  <c r="BF162" i="3"/>
  <c r="BF194" i="3"/>
  <c r="BF258" i="3"/>
  <c r="BF290" i="3"/>
  <c r="BF293" i="3"/>
  <c r="BF310" i="3"/>
  <c r="J94" i="2"/>
  <c r="F124" i="2"/>
  <c r="BF131" i="2"/>
  <c r="BF202" i="2"/>
  <c r="J91" i="2"/>
  <c r="F94" i="2"/>
  <c r="E116" i="2"/>
  <c r="BF136" i="2"/>
  <c r="BF149" i="2"/>
  <c r="BF203" i="2"/>
  <c r="BF204" i="2"/>
  <c r="BF206" i="2"/>
  <c r="BF210" i="2"/>
  <c r="BF299" i="2"/>
  <c r="BF160" i="2"/>
  <c r="BF172" i="2"/>
  <c r="BF205" i="2"/>
  <c r="BF269" i="2"/>
  <c r="J93" i="2"/>
  <c r="BF167" i="2"/>
  <c r="BF207" i="2"/>
  <c r="BF241" i="2"/>
  <c r="BF286" i="2"/>
  <c r="AS94" i="1"/>
  <c r="F39" i="2"/>
  <c r="BD96" i="1" s="1"/>
  <c r="F38" i="3"/>
  <c r="BC97" i="1" s="1"/>
  <c r="F35" i="4"/>
  <c r="AZ98" i="1" s="1"/>
  <c r="J35" i="4"/>
  <c r="AV98" i="1" s="1"/>
  <c r="F38" i="4"/>
  <c r="BC98" i="1" s="1"/>
  <c r="F38" i="5"/>
  <c r="BC100" i="1" s="1"/>
  <c r="F39" i="6"/>
  <c r="BD101" i="1" s="1"/>
  <c r="F38" i="7"/>
  <c r="BC102" i="1" s="1"/>
  <c r="F37" i="7"/>
  <c r="BB102" i="1" s="1"/>
  <c r="F35" i="8"/>
  <c r="AZ104" i="1" s="1"/>
  <c r="F38" i="9"/>
  <c r="BC105" i="1" s="1"/>
  <c r="F37" i="10"/>
  <c r="BB106" i="1" s="1"/>
  <c r="F35" i="10"/>
  <c r="AZ106" i="1" s="1"/>
  <c r="F37" i="11"/>
  <c r="BB108" i="1" s="1"/>
  <c r="J35" i="12"/>
  <c r="AV109" i="1" s="1"/>
  <c r="J35" i="13"/>
  <c r="AV110" i="1" s="1"/>
  <c r="F35" i="13"/>
  <c r="AZ110" i="1" s="1"/>
  <c r="F37" i="13"/>
  <c r="BB110" i="1" s="1"/>
  <c r="F35" i="14"/>
  <c r="AZ112" i="1" s="1"/>
  <c r="F35" i="15"/>
  <c r="AZ113" i="1" s="1"/>
  <c r="F37" i="16"/>
  <c r="BB114" i="1" s="1"/>
  <c r="F35" i="16"/>
  <c r="AZ114" i="1" s="1"/>
  <c r="F39" i="17"/>
  <c r="BD116" i="1" s="1"/>
  <c r="F39" i="18"/>
  <c r="BD117" i="1" s="1"/>
  <c r="F37" i="18"/>
  <c r="BB117" i="1" s="1"/>
  <c r="F39" i="19"/>
  <c r="BD118" i="1" s="1"/>
  <c r="F38" i="20"/>
  <c r="BC120" i="1" s="1"/>
  <c r="J35" i="21"/>
  <c r="AV121" i="1" s="1"/>
  <c r="F37" i="21"/>
  <c r="BB121" i="1" s="1"/>
  <c r="F37" i="22"/>
  <c r="BB122" i="1" s="1"/>
  <c r="F39" i="22"/>
  <c r="BD122" i="1" s="1"/>
  <c r="F38" i="2"/>
  <c r="BC96" i="1" s="1"/>
  <c r="J35" i="3"/>
  <c r="AV97" i="1" s="1"/>
  <c r="F35" i="5"/>
  <c r="AZ100" i="1" s="1"/>
  <c r="F37" i="6"/>
  <c r="BB101" i="1" s="1"/>
  <c r="F37" i="8"/>
  <c r="BB104" i="1" s="1"/>
  <c r="F37" i="9"/>
  <c r="BB105" i="1" s="1"/>
  <c r="F39" i="10"/>
  <c r="BD106" i="1" s="1"/>
  <c r="F37" i="12"/>
  <c r="BB109" i="1" s="1"/>
  <c r="J35" i="14"/>
  <c r="AV112" i="1" s="1"/>
  <c r="F39" i="15"/>
  <c r="BD113" i="1" s="1"/>
  <c r="J35" i="16"/>
  <c r="AV114" i="1" s="1"/>
  <c r="F38" i="17"/>
  <c r="BC116" i="1" s="1"/>
  <c r="F35" i="19"/>
  <c r="AZ118" i="1" s="1"/>
  <c r="F37" i="20"/>
  <c r="BB120" i="1" s="1"/>
  <c r="F35" i="22"/>
  <c r="AZ122" i="1" s="1"/>
  <c r="F33" i="23"/>
  <c r="AZ123" i="1" s="1"/>
  <c r="F37" i="2"/>
  <c r="BB96" i="1" s="1"/>
  <c r="F37" i="3"/>
  <c r="BB97" i="1" s="1"/>
  <c r="J35" i="5"/>
  <c r="AV100" i="1" s="1"/>
  <c r="F35" i="6"/>
  <c r="AZ101" i="1" s="1"/>
  <c r="J35" i="8"/>
  <c r="AV104" i="1"/>
  <c r="F35" i="9"/>
  <c r="AZ105" i="1"/>
  <c r="F38" i="11"/>
  <c r="BC108" i="1"/>
  <c r="F39" i="12"/>
  <c r="BD109" i="1"/>
  <c r="F39" i="14"/>
  <c r="BD112" i="1"/>
  <c r="F38" i="16"/>
  <c r="BC114" i="1"/>
  <c r="F37" i="17"/>
  <c r="BB116" i="1"/>
  <c r="J35" i="19"/>
  <c r="AV118" i="1"/>
  <c r="J35" i="20"/>
  <c r="AV120" i="1"/>
  <c r="F39" i="21"/>
  <c r="BD121" i="1"/>
  <c r="F37" i="23"/>
  <c r="BD123" i="1"/>
  <c r="J35" i="2"/>
  <c r="AV96" i="1"/>
  <c r="F39" i="3"/>
  <c r="BD97" i="1"/>
  <c r="F37" i="5"/>
  <c r="BB100" i="1"/>
  <c r="J35" i="6"/>
  <c r="AV101" i="1"/>
  <c r="F35" i="7"/>
  <c r="AZ102" i="1"/>
  <c r="F38" i="8"/>
  <c r="BC104" i="1"/>
  <c r="F39" i="9"/>
  <c r="BD105" i="1"/>
  <c r="J35" i="10"/>
  <c r="AV106" i="1"/>
  <c r="F35" i="11"/>
  <c r="AZ108" i="1"/>
  <c r="F38" i="12"/>
  <c r="BC109" i="1"/>
  <c r="F38" i="14"/>
  <c r="BC112" i="1"/>
  <c r="F37" i="15"/>
  <c r="BB113" i="1"/>
  <c r="J35" i="17"/>
  <c r="AV116" i="1"/>
  <c r="J35" i="18"/>
  <c r="AV117" i="1"/>
  <c r="F38" i="19"/>
  <c r="BC118" i="1"/>
  <c r="F38" i="22"/>
  <c r="BC122" i="1"/>
  <c r="F35" i="2"/>
  <c r="AZ96" i="1"/>
  <c r="F35" i="3"/>
  <c r="AZ97" i="1"/>
  <c r="F37" i="4"/>
  <c r="BB98" i="1"/>
  <c r="F39" i="4"/>
  <c r="BD98" i="1"/>
  <c r="F39" i="5"/>
  <c r="BD100" i="1"/>
  <c r="F38" i="6"/>
  <c r="BC101" i="1"/>
  <c r="J35" i="7"/>
  <c r="AV102" i="1"/>
  <c r="F39" i="7"/>
  <c r="BD102" i="1"/>
  <c r="F39" i="8"/>
  <c r="BD104" i="1"/>
  <c r="J35" i="9"/>
  <c r="AV105" i="1"/>
  <c r="F38" i="10"/>
  <c r="BC106" i="1"/>
  <c r="J35" i="11"/>
  <c r="AV108" i="1"/>
  <c r="F39" i="11"/>
  <c r="BD108" i="1"/>
  <c r="F35" i="12"/>
  <c r="AZ109" i="1"/>
  <c r="F38" i="13"/>
  <c r="BC110" i="1"/>
  <c r="F39" i="13"/>
  <c r="BD110" i="1"/>
  <c r="F37" i="14"/>
  <c r="BB112" i="1"/>
  <c r="J35" i="15"/>
  <c r="AV113" i="1"/>
  <c r="F38" i="15"/>
  <c r="BC113" i="1"/>
  <c r="F39" i="16"/>
  <c r="BD114" i="1"/>
  <c r="F35" i="17"/>
  <c r="AZ116" i="1"/>
  <c r="F35" i="18"/>
  <c r="AZ117" i="1"/>
  <c r="F38" i="18"/>
  <c r="BC117" i="1"/>
  <c r="F37" i="19"/>
  <c r="BB118" i="1"/>
  <c r="F35" i="20"/>
  <c r="AZ120" i="1"/>
  <c r="F39" i="20"/>
  <c r="BD120" i="1"/>
  <c r="F35" i="21"/>
  <c r="AZ121" i="1"/>
  <c r="F38" i="21"/>
  <c r="BC121" i="1"/>
  <c r="J35" i="22"/>
  <c r="AV122" i="1"/>
  <c r="J33" i="23"/>
  <c r="AV123" i="1"/>
  <c r="F36" i="23"/>
  <c r="BC123" i="1"/>
  <c r="F35" i="23"/>
  <c r="BB123" i="1"/>
  <c r="T127" i="21" l="1"/>
  <c r="R128" i="17"/>
  <c r="T127" i="18"/>
  <c r="J263" i="16"/>
  <c r="J102" i="16" s="1"/>
  <c r="BK129" i="21"/>
  <c r="J129" i="21" s="1"/>
  <c r="J100" i="21" s="1"/>
  <c r="J199" i="14"/>
  <c r="J101" i="14" s="1"/>
  <c r="J268" i="6"/>
  <c r="J104" i="6" s="1"/>
  <c r="J127" i="22"/>
  <c r="J100" i="22" s="1"/>
  <c r="BK129" i="2"/>
  <c r="J129" i="2" s="1"/>
  <c r="J99" i="2" s="1"/>
  <c r="BK126" i="7"/>
  <c r="J126" i="7" s="1"/>
  <c r="J99" i="7" s="1"/>
  <c r="BK129" i="5"/>
  <c r="J129" i="5" s="1"/>
  <c r="J99" i="5" s="1"/>
  <c r="BK124" i="4"/>
  <c r="J124" i="4" s="1"/>
  <c r="J98" i="4" s="1"/>
  <c r="P127" i="18"/>
  <c r="AU117" i="1"/>
  <c r="AU115" i="1" s="1"/>
  <c r="T128" i="11"/>
  <c r="T129" i="8"/>
  <c r="T128" i="8"/>
  <c r="T127" i="15"/>
  <c r="P129" i="11"/>
  <c r="P128" i="11"/>
  <c r="AU108" i="1"/>
  <c r="AU107" i="1" s="1"/>
  <c r="T127" i="9"/>
  <c r="T129" i="20"/>
  <c r="T128" i="20" s="1"/>
  <c r="BK126" i="13"/>
  <c r="J126" i="13" s="1"/>
  <c r="J99" i="13" s="1"/>
  <c r="BK129" i="11"/>
  <c r="J129" i="11"/>
  <c r="J99" i="11"/>
  <c r="BK122" i="23"/>
  <c r="BK121" i="23" s="1"/>
  <c r="J121" i="23" s="1"/>
  <c r="J96" i="23" s="1"/>
  <c r="R127" i="21"/>
  <c r="T127" i="12"/>
  <c r="R129" i="14"/>
  <c r="R128" i="14"/>
  <c r="R128" i="5"/>
  <c r="R129" i="2"/>
  <c r="R128" i="2"/>
  <c r="P129" i="8"/>
  <c r="P128" i="8" s="1"/>
  <c r="AU104" i="1" s="1"/>
  <c r="P127" i="15"/>
  <c r="AU113" i="1"/>
  <c r="R127" i="12"/>
  <c r="T129" i="2"/>
  <c r="T128" i="2"/>
  <c r="BK128" i="21"/>
  <c r="J128" i="21" s="1"/>
  <c r="J99" i="21" s="1"/>
  <c r="P129" i="14"/>
  <c r="P128" i="14"/>
  <c r="AU112" i="1" s="1"/>
  <c r="T129" i="5"/>
  <c r="T128" i="5"/>
  <c r="R129" i="11"/>
  <c r="R128" i="11" s="1"/>
  <c r="BK206" i="14"/>
  <c r="J206" i="14"/>
  <c r="J102" i="14"/>
  <c r="BK126" i="19"/>
  <c r="J126" i="19" s="1"/>
  <c r="J99" i="19" s="1"/>
  <c r="BK202" i="8"/>
  <c r="J202" i="8" s="1"/>
  <c r="J102" i="8" s="1"/>
  <c r="P128" i="20"/>
  <c r="AU120" i="1"/>
  <c r="R122" i="23"/>
  <c r="R121" i="23" s="1"/>
  <c r="T128" i="14"/>
  <c r="P122" i="23"/>
  <c r="P121" i="23" s="1"/>
  <c r="AU123" i="1" s="1"/>
  <c r="P127" i="9"/>
  <c r="AU105" i="1"/>
  <c r="R127" i="9"/>
  <c r="BK129" i="8"/>
  <c r="BK128" i="8"/>
  <c r="J128" i="8" s="1"/>
  <c r="P127" i="6"/>
  <c r="AU101" i="1"/>
  <c r="BK198" i="5"/>
  <c r="BK128" i="5" s="1"/>
  <c r="J128" i="5" s="1"/>
  <c r="J32" i="5" s="1"/>
  <c r="AG100" i="1" s="1"/>
  <c r="J198" i="5"/>
  <c r="J102" i="5" s="1"/>
  <c r="BK271" i="9"/>
  <c r="J271" i="9"/>
  <c r="J103" i="9" s="1"/>
  <c r="BK198" i="17"/>
  <c r="BK128" i="17" s="1"/>
  <c r="J128" i="17" s="1"/>
  <c r="J32" i="17" s="1"/>
  <c r="AG116" i="1" s="1"/>
  <c r="J198" i="17"/>
  <c r="J102" i="17"/>
  <c r="BK206" i="20"/>
  <c r="J206" i="20" s="1"/>
  <c r="J102" i="20" s="1"/>
  <c r="BK208" i="2"/>
  <c r="BK128" i="2" s="1"/>
  <c r="J128" i="2" s="1"/>
  <c r="J32" i="2" s="1"/>
  <c r="AG96" i="1" s="1"/>
  <c r="J123" i="23"/>
  <c r="J98" i="23"/>
  <c r="BK198" i="11"/>
  <c r="J198" i="11" s="1"/>
  <c r="J102" i="11" s="1"/>
  <c r="BK281" i="15"/>
  <c r="J281" i="15" s="1"/>
  <c r="J103" i="15" s="1"/>
  <c r="J126" i="22"/>
  <c r="J99" i="22"/>
  <c r="BK127" i="21"/>
  <c r="J127" i="21" s="1"/>
  <c r="J98" i="21" s="1"/>
  <c r="BK128" i="18"/>
  <c r="BK127" i="18"/>
  <c r="J127" i="18"/>
  <c r="J32" i="18" s="1"/>
  <c r="AG117" i="1" s="1"/>
  <c r="J126" i="16"/>
  <c r="J99" i="16" s="1"/>
  <c r="BK128" i="15"/>
  <c r="J128" i="15"/>
  <c r="J99" i="15"/>
  <c r="BK128" i="14"/>
  <c r="J128" i="14" s="1"/>
  <c r="J32" i="14" s="1"/>
  <c r="AG112" i="1" s="1"/>
  <c r="BK128" i="12"/>
  <c r="J128" i="12"/>
  <c r="J99" i="12" s="1"/>
  <c r="BK125" i="10"/>
  <c r="J125" i="10"/>
  <c r="J98" i="10"/>
  <c r="BK128" i="9"/>
  <c r="BK127" i="9" s="1"/>
  <c r="J127" i="9" s="1"/>
  <c r="J32" i="9" s="1"/>
  <c r="AG105" i="1" s="1"/>
  <c r="BK125" i="7"/>
  <c r="J125" i="7" s="1"/>
  <c r="J32" i="7" s="1"/>
  <c r="AG102" i="1" s="1"/>
  <c r="AG101" i="1"/>
  <c r="J98" i="6"/>
  <c r="J128" i="6"/>
  <c r="J99" i="6" s="1"/>
  <c r="J129" i="6"/>
  <c r="J100" i="6"/>
  <c r="BK128" i="3"/>
  <c r="J128" i="3"/>
  <c r="J99" i="3"/>
  <c r="J36" i="2"/>
  <c r="AW96" i="1"/>
  <c r="AT96" i="1"/>
  <c r="F36" i="4"/>
  <c r="BA98" i="1" s="1"/>
  <c r="J36" i="5"/>
  <c r="AW100" i="1"/>
  <c r="AT100" i="1" s="1"/>
  <c r="F36" i="7"/>
  <c r="BA102" i="1"/>
  <c r="AZ99" i="1"/>
  <c r="AV99" i="1"/>
  <c r="BC99" i="1"/>
  <c r="AY99" i="1" s="1"/>
  <c r="J36" i="9"/>
  <c r="AW105" i="1" s="1"/>
  <c r="AT105" i="1" s="1"/>
  <c r="AZ103" i="1"/>
  <c r="AV103" i="1"/>
  <c r="BC103" i="1"/>
  <c r="AY103" i="1" s="1"/>
  <c r="J36" i="10"/>
  <c r="AW106" i="1"/>
  <c r="AT106" i="1" s="1"/>
  <c r="F36" i="12"/>
  <c r="BA109" i="1"/>
  <c r="BD107" i="1"/>
  <c r="F36" i="13"/>
  <c r="BA110" i="1" s="1"/>
  <c r="F36" i="14"/>
  <c r="BA112" i="1"/>
  <c r="AZ111" i="1"/>
  <c r="AV111" i="1"/>
  <c r="F36" i="16"/>
  <c r="BA114" i="1"/>
  <c r="J36" i="17"/>
  <c r="AW116" i="1" s="1"/>
  <c r="AT116" i="1" s="1"/>
  <c r="F36" i="19"/>
  <c r="BA118" i="1" s="1"/>
  <c r="J36" i="20"/>
  <c r="AW120" i="1"/>
  <c r="AT120" i="1"/>
  <c r="F34" i="23"/>
  <c r="BA123" i="1" s="1"/>
  <c r="J34" i="23"/>
  <c r="AW123" i="1"/>
  <c r="AT123" i="1" s="1"/>
  <c r="F36" i="2"/>
  <c r="BA96" i="1"/>
  <c r="F36" i="6"/>
  <c r="BA101" i="1" s="1"/>
  <c r="BD103" i="1"/>
  <c r="BB103" i="1"/>
  <c r="AX103" i="1"/>
  <c r="J36" i="11"/>
  <c r="AW108" i="1"/>
  <c r="AT108" i="1" s="1"/>
  <c r="J36" i="15"/>
  <c r="AW113" i="1"/>
  <c r="AT113" i="1" s="1"/>
  <c r="J36" i="19"/>
  <c r="AW118" i="1"/>
  <c r="AT118" i="1" s="1"/>
  <c r="J36" i="22"/>
  <c r="AW122" i="1"/>
  <c r="AT122" i="1" s="1"/>
  <c r="AU95" i="1"/>
  <c r="BD95" i="1"/>
  <c r="AZ95" i="1"/>
  <c r="AV95" i="1"/>
  <c r="J36" i="4"/>
  <c r="AW98" i="1"/>
  <c r="AT98" i="1"/>
  <c r="J36" i="7"/>
  <c r="AW102" i="1"/>
  <c r="AT102" i="1"/>
  <c r="F36" i="9"/>
  <c r="BA105" i="1"/>
  <c r="J36" i="12"/>
  <c r="AW109" i="1"/>
  <c r="AT109" i="1"/>
  <c r="BC111" i="1"/>
  <c r="AY111" i="1"/>
  <c r="J32" i="16"/>
  <c r="AG114" i="1" s="1"/>
  <c r="F36" i="17"/>
  <c r="BA116" i="1"/>
  <c r="F36" i="21"/>
  <c r="BA121" i="1" s="1"/>
  <c r="BB119" i="1"/>
  <c r="AX119" i="1"/>
  <c r="F36" i="3"/>
  <c r="BA97" i="1" s="1"/>
  <c r="BB99" i="1"/>
  <c r="AX99" i="1"/>
  <c r="J36" i="8"/>
  <c r="AW104" i="1" s="1"/>
  <c r="AT104" i="1" s="1"/>
  <c r="F36" i="11"/>
  <c r="BA108" i="1"/>
  <c r="F36" i="15"/>
  <c r="BA113" i="1"/>
  <c r="F36" i="18"/>
  <c r="BA117" i="1"/>
  <c r="J36" i="21"/>
  <c r="AW121" i="1" s="1"/>
  <c r="AT121" i="1" s="1"/>
  <c r="AU119" i="1"/>
  <c r="AU99" i="1"/>
  <c r="J36" i="3"/>
  <c r="AW97" i="1" s="1"/>
  <c r="AT97" i="1" s="1"/>
  <c r="BC95" i="1"/>
  <c r="AY95" i="1" s="1"/>
  <c r="BB95" i="1"/>
  <c r="AX95" i="1"/>
  <c r="F36" i="5"/>
  <c r="BA100" i="1"/>
  <c r="J36" i="6"/>
  <c r="AW101" i="1" s="1"/>
  <c r="AT101" i="1" s="1"/>
  <c r="AN101" i="1" s="1"/>
  <c r="BD99" i="1"/>
  <c r="F36" i="8"/>
  <c r="BA104" i="1" s="1"/>
  <c r="F36" i="10"/>
  <c r="BA106" i="1"/>
  <c r="J36" i="13"/>
  <c r="AW110" i="1"/>
  <c r="AT110" i="1"/>
  <c r="AZ107" i="1"/>
  <c r="AV107" i="1"/>
  <c r="BB107" i="1"/>
  <c r="AX107" i="1"/>
  <c r="BC107" i="1"/>
  <c r="AY107" i="1" s="1"/>
  <c r="J36" i="14"/>
  <c r="AW112" i="1"/>
  <c r="AT112" i="1"/>
  <c r="BD111" i="1"/>
  <c r="BB111" i="1"/>
  <c r="AX111" i="1"/>
  <c r="J36" i="16"/>
  <c r="AW114" i="1" s="1"/>
  <c r="AT114" i="1" s="1"/>
  <c r="J36" i="18"/>
  <c r="AW117" i="1" s="1"/>
  <c r="AT117" i="1" s="1"/>
  <c r="BB115" i="1"/>
  <c r="AX115" i="1" s="1"/>
  <c r="BD115" i="1"/>
  <c r="BC115" i="1"/>
  <c r="AY115" i="1"/>
  <c r="AZ115" i="1"/>
  <c r="AV115" i="1" s="1"/>
  <c r="F36" i="20"/>
  <c r="BA120" i="1"/>
  <c r="BC119" i="1"/>
  <c r="AY119" i="1"/>
  <c r="AZ119" i="1"/>
  <c r="AV119" i="1"/>
  <c r="BD119" i="1"/>
  <c r="F36" i="22"/>
  <c r="BA122" i="1"/>
  <c r="J32" i="22"/>
  <c r="AG122" i="1" s="1"/>
  <c r="J98" i="8" l="1"/>
  <c r="J32" i="8"/>
  <c r="AG99" i="1"/>
  <c r="J208" i="2"/>
  <c r="J102" i="2" s="1"/>
  <c r="BK128" i="20"/>
  <c r="J128" i="20" s="1"/>
  <c r="J98" i="20" s="1"/>
  <c r="AG104" i="1"/>
  <c r="AN104" i="1" s="1"/>
  <c r="J129" i="8"/>
  <c r="J99" i="8"/>
  <c r="BK128" i="11"/>
  <c r="J128" i="11"/>
  <c r="J98" i="11"/>
  <c r="BK125" i="19"/>
  <c r="J125" i="19"/>
  <c r="J98" i="19"/>
  <c r="J122" i="23"/>
  <c r="J97" i="23"/>
  <c r="BK125" i="13"/>
  <c r="J125" i="13"/>
  <c r="J98" i="13"/>
  <c r="AN122" i="1"/>
  <c r="J41" i="22"/>
  <c r="AN117" i="1"/>
  <c r="J128" i="18"/>
  <c r="J99" i="18"/>
  <c r="J98" i="18"/>
  <c r="AN116" i="1"/>
  <c r="J98" i="17"/>
  <c r="J41" i="18"/>
  <c r="AN114" i="1"/>
  <c r="J41" i="17"/>
  <c r="BK127" i="15"/>
  <c r="J127" i="15"/>
  <c r="J41" i="16"/>
  <c r="AN112" i="1"/>
  <c r="J98" i="14"/>
  <c r="J41" i="14"/>
  <c r="BK127" i="12"/>
  <c r="J127" i="12"/>
  <c r="J98" i="12"/>
  <c r="AN105" i="1"/>
  <c r="J128" i="9"/>
  <c r="J99" i="9"/>
  <c r="J98" i="9"/>
  <c r="J41" i="9"/>
  <c r="AN102" i="1"/>
  <c r="J98" i="7"/>
  <c r="J41" i="8"/>
  <c r="J41" i="7"/>
  <c r="AN100" i="1"/>
  <c r="J98" i="5"/>
  <c r="J41" i="6"/>
  <c r="J41" i="5"/>
  <c r="BK127" i="3"/>
  <c r="J127" i="3"/>
  <c r="AN96" i="1"/>
  <c r="J98" i="2"/>
  <c r="J41" i="2"/>
  <c r="AU103" i="1"/>
  <c r="J32" i="4"/>
  <c r="AG98" i="1"/>
  <c r="AN98" i="1"/>
  <c r="AU111" i="1"/>
  <c r="J30" i="23"/>
  <c r="AG123" i="1" s="1"/>
  <c r="BA111" i="1"/>
  <c r="AW111" i="1"/>
  <c r="AT111" i="1"/>
  <c r="BD94" i="1"/>
  <c r="W33" i="1"/>
  <c r="J32" i="3"/>
  <c r="AG97" i="1"/>
  <c r="BA99" i="1"/>
  <c r="AW99" i="1"/>
  <c r="AT99" i="1"/>
  <c r="AN99" i="1"/>
  <c r="J32" i="10"/>
  <c r="AG106" i="1"/>
  <c r="AN106" i="1"/>
  <c r="J32" i="15"/>
  <c r="AG113" i="1" s="1"/>
  <c r="AG111" i="1" s="1"/>
  <c r="BA119" i="1"/>
  <c r="AW119" i="1"/>
  <c r="AT119" i="1"/>
  <c r="BB94" i="1"/>
  <c r="W31" i="1" s="1"/>
  <c r="BA95" i="1"/>
  <c r="AW95" i="1"/>
  <c r="AT95" i="1"/>
  <c r="BA103" i="1"/>
  <c r="AW103" i="1"/>
  <c r="AT103" i="1"/>
  <c r="BA107" i="1"/>
  <c r="AW107" i="1" s="1"/>
  <c r="AT107" i="1" s="1"/>
  <c r="BA115" i="1"/>
  <c r="AW115" i="1"/>
  <c r="AT115" i="1"/>
  <c r="J32" i="21"/>
  <c r="AG121" i="1"/>
  <c r="AN121" i="1"/>
  <c r="BC94" i="1"/>
  <c r="AY94" i="1"/>
  <c r="AZ94" i="1"/>
  <c r="AV94" i="1"/>
  <c r="AK29" i="1"/>
  <c r="J32" i="20" l="1"/>
  <c r="AG120" i="1" s="1"/>
  <c r="J41" i="4"/>
  <c r="J39" i="23"/>
  <c r="J41" i="21"/>
  <c r="J41" i="20"/>
  <c r="AN120" i="1"/>
  <c r="AN111" i="1"/>
  <c r="J41" i="15"/>
  <c r="AN113" i="1"/>
  <c r="J98" i="15"/>
  <c r="J41" i="10"/>
  <c r="J41" i="3"/>
  <c r="J98" i="3"/>
  <c r="AN97" i="1"/>
  <c r="AN123" i="1"/>
  <c r="AU94" i="1"/>
  <c r="AG95" i="1"/>
  <c r="J32" i="13"/>
  <c r="AG110" i="1"/>
  <c r="AN110" i="1"/>
  <c r="AG119" i="1"/>
  <c r="W32" i="1"/>
  <c r="AX94" i="1"/>
  <c r="W29" i="1"/>
  <c r="J32" i="19"/>
  <c r="AG118" i="1"/>
  <c r="AG115" i="1"/>
  <c r="AN115" i="1"/>
  <c r="J32" i="12"/>
  <c r="AG109" i="1"/>
  <c r="AN109" i="1"/>
  <c r="BA94" i="1"/>
  <c r="W30" i="1" s="1"/>
  <c r="J32" i="11"/>
  <c r="AG108" i="1"/>
  <c r="AN108" i="1"/>
  <c r="AG103" i="1"/>
  <c r="AN95" i="1" l="1"/>
  <c r="AN118" i="1"/>
  <c r="J41" i="11"/>
  <c r="J41" i="13"/>
  <c r="J41" i="19"/>
  <c r="AN119" i="1"/>
  <c r="J41" i="12"/>
  <c r="AN103" i="1"/>
  <c r="AG107" i="1"/>
  <c r="AW94" i="1"/>
  <c r="AK30" i="1"/>
  <c r="AN107" i="1" l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<sst xmlns="http://schemas.openxmlformats.org/spreadsheetml/2006/main" count="39347" uniqueCount="1014">
  <si>
    <t>Export Komplet</t>
  </si>
  <si>
    <t/>
  </si>
  <si>
    <t>2.0</t>
  </si>
  <si>
    <t>False</t>
  </si>
  <si>
    <t>{92b52489-dd6a-4b41-a0da-dc9194507208}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</si>
  <si>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</si>
  <si>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</si>
  <si>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</si>
  <si>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</si>
  <si>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</si>
  <si>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</si>
  <si>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</si>
  <si>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</si>
  <si>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</si>
  <si>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24DB003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</si>
  <si>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</si>
  <si>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</si>
  <si>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otvorových výplní v BD Křídlovická 54, 56, 58, 60, 62, 64, 66</t>
  </si>
  <si>
    <t>KSO:</t>
  </si>
  <si>
    <t>CC-CZ:</t>
  </si>
  <si>
    <t>Místo:</t>
  </si>
  <si>
    <t xml:space="preserve"> </t>
  </si>
  <si>
    <t>Datum:</t>
  </si>
  <si>
    <t>3. 9. 2024</t>
  </si>
  <si>
    <t>Zadavatel:</t>
  </si>
  <si>
    <t>IČ:</t>
  </si>
  <si>
    <t>44992785</t>
  </si>
  <si>
    <t>Statutární město Brno - MČ Brno - střed</t>
  </si>
  <si>
    <t>DIČ:</t>
  </si>
  <si>
    <t>CZ44992785</t>
  </si>
  <si>
    <t>Uchazeč:</t>
  </si>
  <si>
    <t>Vyplň údaj</t>
  </si>
  <si>
    <t>Projektant:</t>
  </si>
  <si>
    <t>06308422</t>
  </si>
  <si>
    <t>ADH architects s. r. o.</t>
  </si>
  <si>
    <t>CZ06308422</t>
  </si>
  <si>
    <t>True</t>
  </si>
  <si>
    <t>Zpracovatel:</t>
  </si>
  <si>
    <t>Poznámka:</t>
  </si>
  <si>
    <t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řídit._x000D_
_x000D_
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oznámit._x000D_
_x000D_
Položky označené D+M (dodávka + montáž) se oceňují včetně přesunu hmot. Ostatní vlastní položky jsou založeny na cenové soustavě ÚRS. Veškeré prvky a konstrukce (D+M) se oceňují jako kompletní, včetně detailů, pomocných prací (vysekání drážek, doklínkování, vysekání kapes, lože, obsyp, zásyp, výkop, seřízení, revize, doplňků, příslušenství, povrchové úpravy apod.)._x000D_
_x000D_
Zhotovitel doplní poskytnuté informace svými vlastními znalostmi a zkušenostmi tak, aby mohl připravit nabídku a je plnou Zhotovitelovou zodpovědností učinit potřebné dotazy, jak to pro tento účel považuje za nutné.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</si>
  <si>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</si>
  <si>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</si>
  <si>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</si>
  <si>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</si>
  <si>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</si>
  <si>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</si>
  <si>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</si>
  <si>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</si>
  <si>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</si>
  <si>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</si>
  <si>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</si>
  <si>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</si>
  <si>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</si>
  <si>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</si>
  <si>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</si>
  <si>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</si>
  <si>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</si>
  <si>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</si>
  <si>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</si>
  <si>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</si>
  <si>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</si>
  <si>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</si>
  <si>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</si>
  <si>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</si>
  <si>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</si>
  <si>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</si>
  <si>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</si>
  <si>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</si>
  <si>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</si>
  <si>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</si>
  <si>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</si>
  <si>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</si>
  <si>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</si>
  <si>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</si>
  <si>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</si>
  <si>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</si>
  <si>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</si>
  <si>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</si>
  <si>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</si>
  <si>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</si>
  <si>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</si>
  <si>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</si>
  <si>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</si>
  <si>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</si>
  <si>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3a</t>
  </si>
  <si>
    <t>Křídlovická č.p. 54</t>
  </si>
  <si>
    <t>STA</t>
  </si>
  <si>
    <t>1</t>
  </si>
  <si>
    <t>{dad7b384-a884-4f1a-ac5b-86ffe08a80a7}</t>
  </si>
  <si>
    <t>/</t>
  </si>
  <si>
    <t>54.01</t>
  </si>
  <si>
    <t>Bourací práce</t>
  </si>
  <si>
    <t>Soupis</t>
  </si>
  <si>
    <t>2</t>
  </si>
  <si>
    <t>{504b6d4d-945d-4a73-817a-76ed49ca4e7d}</t>
  </si>
  <si>
    <t>54.02</t>
  </si>
  <si>
    <t>Nové konstrukce</t>
  </si>
  <si>
    <t>{f0abc056-0585-4ef9-ba02-ff10cea1f398}</t>
  </si>
  <si>
    <t>54.03</t>
  </si>
  <si>
    <t>Výrobky</t>
  </si>
  <si>
    <t>{b194fd40-d668-4197-9251-443d605449ba}</t>
  </si>
  <si>
    <t>3b</t>
  </si>
  <si>
    <t>Křídlovická č.p. 56</t>
  </si>
  <si>
    <t>{a6b6d165-9ec0-4ea1-ba82-4f3ee4c667ad}</t>
  </si>
  <si>
    <t>56.01</t>
  </si>
  <si>
    <t>{08fc01b0-d978-4b20-a3b7-3e61fc905fc9}</t>
  </si>
  <si>
    <t>56.02</t>
  </si>
  <si>
    <t>{8e524a3c-d3bd-4d1a-bd84-f49647857b67}</t>
  </si>
  <si>
    <t>56.03</t>
  </si>
  <si>
    <t>{4db48c74-f2b1-4444-9234-03cd5279bacd}</t>
  </si>
  <si>
    <t>3c</t>
  </si>
  <si>
    <t>Křídlovická č.p. 58</t>
  </si>
  <si>
    <t>{e2270dae-6d28-43cc-9d6c-025cafb18f1a}</t>
  </si>
  <si>
    <t>58.01</t>
  </si>
  <si>
    <t>{3163dc3c-3605-4fc3-bb5d-05d78cd63235}</t>
  </si>
  <si>
    <t>58.02</t>
  </si>
  <si>
    <t>{f7eeb012-0520-4b90-962d-5717102dcf2f}</t>
  </si>
  <si>
    <t>58.03</t>
  </si>
  <si>
    <t>{2bbe5b23-b01d-419c-8249-b4c90d12b25f}</t>
  </si>
  <si>
    <t>3d</t>
  </si>
  <si>
    <t>Křídlovická č.p. 60</t>
  </si>
  <si>
    <t>{3a94e046-0b9b-48a9-b152-c29b16b4369e}</t>
  </si>
  <si>
    <t>60.01</t>
  </si>
  <si>
    <t>{1ecbceae-6119-4f98-aa7b-0b9bb4e29deb}</t>
  </si>
  <si>
    <t>60.02</t>
  </si>
  <si>
    <t>{c855b287-03d0-4d56-869c-b8143df90547}</t>
  </si>
  <si>
    <t>60.03</t>
  </si>
  <si>
    <t>{b08b171f-528f-497e-b13c-0c6b8f3ff3a3}</t>
  </si>
  <si>
    <t>3e</t>
  </si>
  <si>
    <t>Křídlovická č.p. 62</t>
  </si>
  <si>
    <t>{cfcd4924-7eef-45df-99e6-976806519d2e}</t>
  </si>
  <si>
    <t>62.01</t>
  </si>
  <si>
    <t>{b82036df-b33e-49f8-ae9a-565b3852b14f}</t>
  </si>
  <si>
    <t>62.02</t>
  </si>
  <si>
    <t>{b65fc0c4-4d96-4d3a-b96c-1bd11011d925}</t>
  </si>
  <si>
    <t>62.03</t>
  </si>
  <si>
    <t>{dcdd9917-1107-43e5-b0f0-a7f2a17eb062}</t>
  </si>
  <si>
    <t>3f</t>
  </si>
  <si>
    <t>Křídlovická č.p. 64</t>
  </si>
  <si>
    <t>{e5b63f24-efaa-457e-b377-6a072b6dd4f0}</t>
  </si>
  <si>
    <t>64.01</t>
  </si>
  <si>
    <t>{f1f7d547-e548-4607-992a-9b099c16e7d9}</t>
  </si>
  <si>
    <t>64.02</t>
  </si>
  <si>
    <t>{76bff146-bc5c-4119-b70d-735efa1b16f6}</t>
  </si>
  <si>
    <t>64.03</t>
  </si>
  <si>
    <t>{803c199a-3521-4b85-9499-6cd1115222f3}</t>
  </si>
  <si>
    <t>3g</t>
  </si>
  <si>
    <t>Křídlovická č.p. 66</t>
  </si>
  <si>
    <t>{79962b58-b7d2-4f07-9b7f-9d5ac97787c3}</t>
  </si>
  <si>
    <t>66.01</t>
  </si>
  <si>
    <t>{d1587e2f-fde3-4374-9605-a5e4ef219338}</t>
  </si>
  <si>
    <t>66.02</t>
  </si>
  <si>
    <t>{e13d64b9-4e71-4915-a415-c01d34d95aff}</t>
  </si>
  <si>
    <t>66.03</t>
  </si>
  <si>
    <t>{b2e9445b-ed39-4681-a0a5-c20eb035762a}</t>
  </si>
  <si>
    <t>VRN</t>
  </si>
  <si>
    <t>Vedlejší rozpočtové náklady</t>
  </si>
  <si>
    <t>VON</t>
  </si>
  <si>
    <t>{16928e66-9440-4717-a3ff-49ba373d65de}</t>
  </si>
  <si>
    <t>KRYCÍ LIST SOUPISU PRACÍ</t>
  </si>
  <si>
    <t>Objekt:</t>
  </si>
  <si>
    <t>3a - Křídlovická č.p. 54</t>
  </si>
  <si>
    <t>Soupis:</t>
  </si>
  <si>
    <t>54.01 -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</si>
  <si>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</si>
  <si>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</si>
  <si>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</si>
  <si>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</si>
  <si>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</si>
  <si>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</si>
  <si>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</si>
  <si>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</si>
  <si>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</si>
  <si>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</si>
  <si>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</si>
  <si>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</si>
  <si>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</si>
  <si>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</si>
  <si>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</si>
  <si>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</si>
  <si>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</si>
  <si>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</si>
  <si>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</si>
  <si>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</si>
  <si>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</si>
  <si>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</si>
  <si>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</si>
  <si>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</si>
  <si>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</si>
  <si>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</si>
  <si>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</si>
  <si>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</si>
  <si>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</si>
  <si>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</si>
  <si>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</si>
  <si>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</si>
  <si>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962081141</t>
  </si>
  <si>
    <t>Bourání příček ze skleněných tvárnic tl přes 100 do 150 mm</t>
  </si>
  <si>
    <t>m2</t>
  </si>
  <si>
    <t>CS ÚRS 2024 01</t>
  </si>
  <si>
    <t>4</t>
  </si>
  <si>
    <t>-227255479</t>
  </si>
  <si>
    <t>VV</t>
  </si>
  <si>
    <t>Vybourání luxferových světlíků na schodišti - (dl x v x p)</t>
  </si>
  <si>
    <t>sklobeton - 2000x800 mm</t>
  </si>
  <si>
    <t>(2,00)*0,80*9</t>
  </si>
  <si>
    <t>Součet</t>
  </si>
  <si>
    <t>968062244</t>
  </si>
  <si>
    <t>Vybourání dřevěných rámů oken jednoduchých včetně křídel pl do 1 m2</t>
  </si>
  <si>
    <t>-939744569</t>
  </si>
  <si>
    <t>Výměna vnějších výplní - (dl x v x p)</t>
  </si>
  <si>
    <t>okno  - 680x760 mm</t>
  </si>
  <si>
    <t>(0,68)*0,76*2</t>
  </si>
  <si>
    <t>okno  - 1020x760 mm</t>
  </si>
  <si>
    <t>(1,02)*0,76*4</t>
  </si>
  <si>
    <t>okno  - 1000x760 mm</t>
  </si>
  <si>
    <t>(1,00)*0,76*1</t>
  </si>
  <si>
    <t>okno  - 900x760 mm</t>
  </si>
  <si>
    <t>(0,90)*0,76*2</t>
  </si>
  <si>
    <t>okno  - 480x830 mm</t>
  </si>
  <si>
    <t>(0,48)*0,83*6</t>
  </si>
  <si>
    <t>3</t>
  </si>
  <si>
    <t>968062246</t>
  </si>
  <si>
    <t>Vybourání dřevěných rámů oken jednoduchých včetně křídel pl do 4 m2</t>
  </si>
  <si>
    <t>-1564468645</t>
  </si>
  <si>
    <t>okno  - 1500x1550 mm</t>
  </si>
  <si>
    <t>(1,50)*1,55*18</t>
  </si>
  <si>
    <t>okno  - 2190x1550 mm</t>
  </si>
  <si>
    <t>(2,19)*1,55*12</t>
  </si>
  <si>
    <t>okno  - 1430x1550 mm</t>
  </si>
  <si>
    <t>(1,43)*1,55*6</t>
  </si>
  <si>
    <t>balkonové okno - 1500x2400 mm</t>
  </si>
  <si>
    <t>(1,50)*2,40*6</t>
  </si>
  <si>
    <t>968062247</t>
  </si>
  <si>
    <t>Vybourání dřevěných rámů oken jednoduchých včetně křídel pl přes 4 m2</t>
  </si>
  <si>
    <t>-689261640</t>
  </si>
  <si>
    <t>balkonové okno - 2200x2400 mm</t>
  </si>
  <si>
    <t>(2,20)*2,4*6</t>
  </si>
  <si>
    <t>(2,20)*2,40*6</t>
  </si>
  <si>
    <t>5</t>
  </si>
  <si>
    <t>968072456</t>
  </si>
  <si>
    <t>Vybourání kovových dveřních zárubní pl přes 2 m2</t>
  </si>
  <si>
    <t>2019526037</t>
  </si>
  <si>
    <t>Výměna vchodových dveří - (dl x v x p)</t>
  </si>
  <si>
    <t>vchodové dveře - 2055x2120 mm</t>
  </si>
  <si>
    <t>(2,055)*2,12*1</t>
  </si>
  <si>
    <t>6</t>
  </si>
  <si>
    <t>970-R-X1</t>
  </si>
  <si>
    <t>Přesné proříznutí vnějšího ostění, včetně pomocných prací, doplňků (dle PD - viz D.1.1.24)</t>
  </si>
  <si>
    <t>m</t>
  </si>
  <si>
    <t>R - položka</t>
  </si>
  <si>
    <t>-1516728457</t>
  </si>
  <si>
    <t>Výměna vnějších výplní - proříznutí ostění (dl x p)</t>
  </si>
  <si>
    <t>(0,68+0,76*2)*2</t>
  </si>
  <si>
    <t>(1,02+0,76*2)*4</t>
  </si>
  <si>
    <t>(1+0,76*2)*1</t>
  </si>
  <si>
    <t>(0,9+0,76*2)*2</t>
  </si>
  <si>
    <t>(2,055+2,12*2)*1</t>
  </si>
  <si>
    <t>(1,50+1,55*2)*18</t>
  </si>
  <si>
    <t>(2,20+2,40*2)*6</t>
  </si>
  <si>
    <t>(2,19+1,55*2)*12</t>
  </si>
  <si>
    <t>(1,43+1,55*2)*6</t>
  </si>
  <si>
    <t>(0,48+0,83*2)*6</t>
  </si>
  <si>
    <t>(1,50+2,40*2)*6</t>
  </si>
  <si>
    <t>(2,00+0,80*2)*9</t>
  </si>
  <si>
    <t>997</t>
  </si>
  <si>
    <t>Přesun sutě</t>
  </si>
  <si>
    <t>7</t>
  </si>
  <si>
    <t>997002611</t>
  </si>
  <si>
    <t>Nakládání suti a vybouraných hmot</t>
  </si>
  <si>
    <t>t</t>
  </si>
  <si>
    <t>1179818544</t>
  </si>
  <si>
    <t>8</t>
  </si>
  <si>
    <t>997006012</t>
  </si>
  <si>
    <t>Ruční třídění stavebního odpadu</t>
  </si>
  <si>
    <t>1221828387</t>
  </si>
  <si>
    <t>997013217</t>
  </si>
  <si>
    <t>Vnitrostaveništní doprava suti a vybouraných hmot pro budovy v přes 21 do 24 m ručně</t>
  </si>
  <si>
    <t>1634368365</t>
  </si>
  <si>
    <t>10</t>
  </si>
  <si>
    <t>997013501</t>
  </si>
  <si>
    <t>Odvoz suti a vybouraných hmot na skládku nebo meziskládku do 1 km se složením</t>
  </si>
  <si>
    <t>-789890342</t>
  </si>
  <si>
    <t>11</t>
  </si>
  <si>
    <t>997013509</t>
  </si>
  <si>
    <t>Příplatek k odvozu suti a vybouraných hmot na skládku ZKD 1 km přes 1 km</t>
  </si>
  <si>
    <t>1806114725</t>
  </si>
  <si>
    <t>997013871</t>
  </si>
  <si>
    <t>Poplatek za uložení stavebního odpadu na recyklační skládce (skládkovné) směsného stavebního a demoličního kód odpadu 17 09 04</t>
  </si>
  <si>
    <t>-2065560874</t>
  </si>
  <si>
    <t>PSV</t>
  </si>
  <si>
    <t>Práce a dodávky PSV</t>
  </si>
  <si>
    <t>713</t>
  </si>
  <si>
    <t>Izolace tepelné</t>
  </si>
  <si>
    <t>13</t>
  </si>
  <si>
    <t>713130851</t>
  </si>
  <si>
    <t>Odstranění tepelné izolace stěn lepené z polystyrenu tl do 100 mm</t>
  </si>
  <si>
    <t>16</t>
  </si>
  <si>
    <t>-1689527346</t>
  </si>
  <si>
    <t>Výměna vnějších výplní - odstranění zateplení ostění (dl x š x p)</t>
  </si>
  <si>
    <t>viz D.1.1.24</t>
  </si>
  <si>
    <t>(0,68+0,76*2)*0,15*2</t>
  </si>
  <si>
    <t>(1,02+0,76*2)*0,15*4</t>
  </si>
  <si>
    <t>(1+0,76*2)*0,15*1</t>
  </si>
  <si>
    <t>(0,9+0,76*2)*0,15*2</t>
  </si>
  <si>
    <t>(2,055+2,12*2)*0,15*1</t>
  </si>
  <si>
    <t>(1,50+1,55*2)*0,15*18</t>
  </si>
  <si>
    <t>(2,20+2,40*2)*0,15*6</t>
  </si>
  <si>
    <t>(2,19+1,55*2)*0,15*12</t>
  </si>
  <si>
    <t>(1,43+1,55*2)*0,15*6</t>
  </si>
  <si>
    <t>(0,48+0,83*2)*0,15*6</t>
  </si>
  <si>
    <t>(1,50+2,40*2)*0,15*6</t>
  </si>
  <si>
    <t>(2,00+0,80*2)*0,15*9</t>
  </si>
  <si>
    <t>764</t>
  </si>
  <si>
    <t>Konstrukce klempířské</t>
  </si>
  <si>
    <t>14</t>
  </si>
  <si>
    <t>764002851</t>
  </si>
  <si>
    <t>Demontáž oplechování parapetů do suti</t>
  </si>
  <si>
    <t>1985233385</t>
  </si>
  <si>
    <t>Výměna vnějších výplní - vnější parapet - (dl x p)</t>
  </si>
  <si>
    <t>(0,68)*2</t>
  </si>
  <si>
    <t>(1,02)*4</t>
  </si>
  <si>
    <t>(1,00)*1</t>
  </si>
  <si>
    <t>(0,90)*2</t>
  </si>
  <si>
    <t>(1,50)*18</t>
  </si>
  <si>
    <t>(2,20)*6</t>
  </si>
  <si>
    <t>(2,19)*12</t>
  </si>
  <si>
    <t>(1,43)*6</t>
  </si>
  <si>
    <t>(0,48)*6</t>
  </si>
  <si>
    <t>(1,50)*6</t>
  </si>
  <si>
    <t>(2,00)*9</t>
  </si>
  <si>
    <t>766</t>
  </si>
  <si>
    <t>Konstrukce truhlářské</t>
  </si>
  <si>
    <t>15</t>
  </si>
  <si>
    <t>766691811</t>
  </si>
  <si>
    <t>Demontáž parapetních desek dřevěných nebo plastových šířky do 300 mm</t>
  </si>
  <si>
    <t>1739412229</t>
  </si>
  <si>
    <t>Výměna vnějších výplní - vnitřní parapet - (dl x p)</t>
  </si>
  <si>
    <t>766691812</t>
  </si>
  <si>
    <t>Demontáž parapetních desek dřevěných nebo plastových šířky přes 300 mm</t>
  </si>
  <si>
    <t>209384410</t>
  </si>
  <si>
    <t>17</t>
  </si>
  <si>
    <t>766691915</t>
  </si>
  <si>
    <t>Vyvěšení nebo zavěšení dřevěných křídel dveří pl přes 2 m2</t>
  </si>
  <si>
    <t>kus</t>
  </si>
  <si>
    <t>-1094964084</t>
  </si>
  <si>
    <t>Výměna vchodových dveří - (p)</t>
  </si>
  <si>
    <t>VP</t>
  </si>
  <si>
    <t xml:space="preserve">  Vícepráce</t>
  </si>
  <si>
    <t>PN</t>
  </si>
  <si>
    <t>54.02 - Nové konstrukce</t>
  </si>
  <si>
    <t xml:space="preserve">    6 - Úpravy povrchů, podlahy a osazování výplní</t>
  </si>
  <si>
    <t xml:space="preserve">      61 - Úprava povrchů vnitřních</t>
  </si>
  <si>
    <t xml:space="preserve">    998 - Přesun hmot</t>
  </si>
  <si>
    <t xml:space="preserve">    784 - Dokončovací práce - malby a tapety</t>
  </si>
  <si>
    <t>Úpravy povrchů, podlahy a osazování výplní</t>
  </si>
  <si>
    <t>61</t>
  </si>
  <si>
    <t>Úprava povrchů vnitřních</t>
  </si>
  <si>
    <t>619991011</t>
  </si>
  <si>
    <t>Obalení samostatných konstrukcí a prvků fólií</t>
  </si>
  <si>
    <t>-1221423911</t>
  </si>
  <si>
    <t>Výměna vnějších výplní - zakrytí výplní při opravě omítek ostění - (dl x v x p)</t>
  </si>
  <si>
    <t>okno plastové - 680x760 mm</t>
  </si>
  <si>
    <t>okno plastové - 1020x760 mm</t>
  </si>
  <si>
    <t>okno plastové - 1000x760 mm</t>
  </si>
  <si>
    <t>okno plastové - 900x760 mm</t>
  </si>
  <si>
    <t>hliníkové vchodové dveře - 2055x2120 mm</t>
  </si>
  <si>
    <t>okno plastové - 1500x1550 mm</t>
  </si>
  <si>
    <t>okno plastové - 2000x800 mm</t>
  </si>
  <si>
    <t>(2,00)*0,80*5</t>
  </si>
  <si>
    <t>(2,00)*0,80*4</t>
  </si>
  <si>
    <t>plastové balkonové okno - 2200x2400 mm</t>
  </si>
  <si>
    <t>okno plastové - 2190x1550 mm</t>
  </si>
  <si>
    <t>okno plastové - 1430x1550 mm</t>
  </si>
  <si>
    <t>okno plastové - 480x830 mm</t>
  </si>
  <si>
    <t>plastové balkonové okno - 1500x2400 mm</t>
  </si>
  <si>
    <t>612131101</t>
  </si>
  <si>
    <t>Cementový postřik vnitřních stěn nanášený celoplošně ručně</t>
  </si>
  <si>
    <t>284239082</t>
  </si>
  <si>
    <t>Výměna vnějších výplní - oprava vnitřního ostění - penetrace (dl x š x p)</t>
  </si>
  <si>
    <t>(1,00+0,76*2)*0,15*1</t>
  </si>
  <si>
    <t>(0,90+0,76*2)*0,15*2</t>
  </si>
  <si>
    <t>(2,00+0,80*2)*0,15*5</t>
  </si>
  <si>
    <t>(2,00+0,80*2)*0,15*4</t>
  </si>
  <si>
    <t>612321121</t>
  </si>
  <si>
    <t>Vápenocementová omítka hladká jednovrstvá vnitřních stěn nanášená ručně</t>
  </si>
  <si>
    <t>-289413131</t>
  </si>
  <si>
    <t>612321131</t>
  </si>
  <si>
    <t>Vápenocementový štuk vnitřních stěn tloušťky do 3 mm</t>
  </si>
  <si>
    <t>18035964</t>
  </si>
  <si>
    <t>Výměna vnějších výplní - oprava vnitřního ostění - štuk (dl x š x p)</t>
  </si>
  <si>
    <t>(0,68+0,76*2)*0,41*2</t>
  </si>
  <si>
    <t>(1,02+0,76*2)*0,41*4</t>
  </si>
  <si>
    <t>(1,00+0,76*2)*0,41*1</t>
  </si>
  <si>
    <t>(0,90+0,76*2)*0,41*2</t>
  </si>
  <si>
    <t>(2,055+2,12*2)*0,23*1</t>
  </si>
  <si>
    <t>(1,50+1,55*2)*0,43*18</t>
  </si>
  <si>
    <t>(2,00+0,80*2)*0,43*5</t>
  </si>
  <si>
    <t>(2,00+0,80*2)*0,43*4</t>
  </si>
  <si>
    <t>(2,20+2,40*2)*0,43*6</t>
  </si>
  <si>
    <t>(2,19+1,55*2)*0,43*12</t>
  </si>
  <si>
    <t>(1,43+1,55*2)*0,43*6</t>
  </si>
  <si>
    <t>(0,48+0,83*2)*0,43*6</t>
  </si>
  <si>
    <t>(1,50+2,40*2)*0,43*6</t>
  </si>
  <si>
    <t>622143004</t>
  </si>
  <si>
    <t>Montáž omítkových samolepících začišťovacích profilů pro spojení s okenním rámem</t>
  </si>
  <si>
    <t>-373359527</t>
  </si>
  <si>
    <t>Výměna vnějších výplní - začišťovací lišta - (dl x p)</t>
  </si>
  <si>
    <t>(1,00+0,76*2)*1</t>
  </si>
  <si>
    <t>(0,90+0,76*2)*2</t>
  </si>
  <si>
    <t>(2,00+0,80*2)*5</t>
  </si>
  <si>
    <t>(2,00+0,80*2)*4</t>
  </si>
  <si>
    <t>M</t>
  </si>
  <si>
    <t>59051516</t>
  </si>
  <si>
    <t>profil začišťovací PVC pro ostění vnitřních omítek</t>
  </si>
  <si>
    <t>-78219859</t>
  </si>
  <si>
    <t>368,715*1,1 'Přepočtené koeficientem množství</t>
  </si>
  <si>
    <t>610-R-X1</t>
  </si>
  <si>
    <t>D+M komprimační páska vč. zapravení spáry trvale pružným tmelem, pomocných prací, doplňků (dle PD - viz D.1.1.24)</t>
  </si>
  <si>
    <t>-544400878</t>
  </si>
  <si>
    <t>Výměna vnějších výplní - komprimační páska - (dl x p)</t>
  </si>
  <si>
    <t>998</t>
  </si>
  <si>
    <t>Přesun hmot</t>
  </si>
  <si>
    <t>998011003</t>
  </si>
  <si>
    <t>Přesun hmot pro budovy zděné v přes 12 do 24 m</t>
  </si>
  <si>
    <t>421015857</t>
  </si>
  <si>
    <t>784</t>
  </si>
  <si>
    <t>Dokončovací práce - malby a tapety</t>
  </si>
  <si>
    <t>784111001</t>
  </si>
  <si>
    <t>Oprášení (ometení ) podkladu v místnostech v do 3,80 m</t>
  </si>
  <si>
    <t>-2090159393</t>
  </si>
  <si>
    <t>Výmalba - příprava podkladu (předpokládaná pl * počet bytových jednotek)</t>
  </si>
  <si>
    <t>1.PP</t>
  </si>
  <si>
    <t>50,0*1</t>
  </si>
  <si>
    <t>1.NP</t>
  </si>
  <si>
    <t>50,0*3</t>
  </si>
  <si>
    <t>2.NP</t>
  </si>
  <si>
    <t>3.NP</t>
  </si>
  <si>
    <t>4.NP</t>
  </si>
  <si>
    <t>5.NP</t>
  </si>
  <si>
    <t>6.NP</t>
  </si>
  <si>
    <t>784171101</t>
  </si>
  <si>
    <t>Zakrytí vnitřních podlah včetně pozdějšího odkrytí</t>
  </si>
  <si>
    <t>731846965</t>
  </si>
  <si>
    <t>Výměna vnějších výplní - zakrytí podlahy (pl)</t>
  </si>
  <si>
    <t>-1.000.04 - chodba</t>
  </si>
  <si>
    <t>9,80</t>
  </si>
  <si>
    <t>-1.000.10 - sklep.prostor</t>
  </si>
  <si>
    <t>10,20</t>
  </si>
  <si>
    <t>-1.000.11 - sklep.prostor</t>
  </si>
  <si>
    <t>30,40</t>
  </si>
  <si>
    <t>-1.000.12 - sklep.prostor</t>
  </si>
  <si>
    <t>24,10</t>
  </si>
  <si>
    <t>-1.000.13 - chodba</t>
  </si>
  <si>
    <t>50,50</t>
  </si>
  <si>
    <t>1.000.01 - schodiště</t>
  </si>
  <si>
    <t>15,70</t>
  </si>
  <si>
    <t>1.001.04 - kuchyň</t>
  </si>
  <si>
    <t>11,00</t>
  </si>
  <si>
    <t>1.001.06 - pokoj</t>
  </si>
  <si>
    <t>13,30</t>
  </si>
  <si>
    <t>1.001.07 - pokoj</t>
  </si>
  <si>
    <t>22,20</t>
  </si>
  <si>
    <t>1.002.02 - pokoj</t>
  </si>
  <si>
    <t>16,60</t>
  </si>
  <si>
    <t>1.002.03 - kuchyň</t>
  </si>
  <si>
    <t>9,10</t>
  </si>
  <si>
    <t>1.002.06 - pokoj</t>
  </si>
  <si>
    <t>19,20</t>
  </si>
  <si>
    <t>1.003.04 - kuchyň</t>
  </si>
  <si>
    <t>10,70</t>
  </si>
  <si>
    <t>1.003.05 - pokoj</t>
  </si>
  <si>
    <t>13,40</t>
  </si>
  <si>
    <t>1.003.06 - pokoj</t>
  </si>
  <si>
    <t>21,10</t>
  </si>
  <si>
    <t>2.004.04 - kuchyň</t>
  </si>
  <si>
    <t>9,40</t>
  </si>
  <si>
    <t>2.004.06 - pokoj</t>
  </si>
  <si>
    <t>13,10</t>
  </si>
  <si>
    <t>2.004.07 - pokoj</t>
  </si>
  <si>
    <t>21,30</t>
  </si>
  <si>
    <t>2.005.02 - pokoj</t>
  </si>
  <si>
    <t>16,30</t>
  </si>
  <si>
    <t>2.005.03 - kuchyň</t>
  </si>
  <si>
    <t>9,50</t>
  </si>
  <si>
    <t>2.005.07 - pokoj</t>
  </si>
  <si>
    <t>19,10</t>
  </si>
  <si>
    <t>2.006.04 - kuchyň</t>
  </si>
  <si>
    <t>2.006.06 - pokoj</t>
  </si>
  <si>
    <t>2.006.07 - pokoj</t>
  </si>
  <si>
    <t>21,80</t>
  </si>
  <si>
    <t>3.007.04 - kuchyň</t>
  </si>
  <si>
    <t>9,00</t>
  </si>
  <si>
    <t>3.007.05 - pokoj</t>
  </si>
  <si>
    <t>13,20</t>
  </si>
  <si>
    <t>3.007.06 - pokoj</t>
  </si>
  <si>
    <t>3.008.02 - pokoj</t>
  </si>
  <si>
    <t>3.008.03 - kuchyň</t>
  </si>
  <si>
    <t>12,70</t>
  </si>
  <si>
    <t>3.008.07 - pokoj</t>
  </si>
  <si>
    <t>3.009.04 - kuchyň</t>
  </si>
  <si>
    <t>9,20</t>
  </si>
  <si>
    <t>3.009.06 - pokoj</t>
  </si>
  <si>
    <t>3.009.07 - pokoj</t>
  </si>
  <si>
    <t>22,10</t>
  </si>
  <si>
    <t>4.010.04 - kuchyň</t>
  </si>
  <si>
    <t>4.010.05 - pokoj</t>
  </si>
  <si>
    <t>4.010.06 - pokoj</t>
  </si>
  <si>
    <t>21,60</t>
  </si>
  <si>
    <t>4.011.02 - pokoj</t>
  </si>
  <si>
    <t>4.011.03 - kuchyň</t>
  </si>
  <si>
    <t>4.011.07 - pokoj</t>
  </si>
  <si>
    <t>4.012.04 - kuchyň</t>
  </si>
  <si>
    <t>11,30</t>
  </si>
  <si>
    <t>4.012.06 - pokoj</t>
  </si>
  <si>
    <t>11,60</t>
  </si>
  <si>
    <t>4.012.07 - pokoj</t>
  </si>
  <si>
    <t>21,70</t>
  </si>
  <si>
    <t>5.013.04 - kuchyň</t>
  </si>
  <si>
    <t>11,50</t>
  </si>
  <si>
    <t>5.013.06 - pokoj</t>
  </si>
  <si>
    <t>5.013.07 - pokoj</t>
  </si>
  <si>
    <t>5.014.02 - pokoj</t>
  </si>
  <si>
    <t>15,90</t>
  </si>
  <si>
    <t>5.014.03 - kuchyň</t>
  </si>
  <si>
    <t>9,30</t>
  </si>
  <si>
    <t>5.014.07 - pokoj</t>
  </si>
  <si>
    <t>5.015.04 - kuchyň</t>
  </si>
  <si>
    <t>5.015.05 - pokoj</t>
  </si>
  <si>
    <t>5.015.06 - pokoj</t>
  </si>
  <si>
    <t>6.000.01 - schodiště</t>
  </si>
  <si>
    <t>6.016.04 - kuchyň</t>
  </si>
  <si>
    <t>6.016.06 - pokoj</t>
  </si>
  <si>
    <t>6.016.07 - pokoj</t>
  </si>
  <si>
    <t>21,90</t>
  </si>
  <si>
    <t>6.017.02 - pokoj</t>
  </si>
  <si>
    <t>16,50</t>
  </si>
  <si>
    <t>6.017.03 - kuchyň</t>
  </si>
  <si>
    <t>7,20</t>
  </si>
  <si>
    <t>6.017.06 - pokoj</t>
  </si>
  <si>
    <t>19,50</t>
  </si>
  <si>
    <t>6.018.03 - kuchyň</t>
  </si>
  <si>
    <t>6.018.04 - pokoj</t>
  </si>
  <si>
    <t>12,10</t>
  </si>
  <si>
    <t>6.018.05 - pokoj</t>
  </si>
  <si>
    <t>22,00</t>
  </si>
  <si>
    <t>58124842</t>
  </si>
  <si>
    <t>fólie pro malířské potřeby zakrývací tl 7µ 4x5m</t>
  </si>
  <si>
    <t>32</t>
  </si>
  <si>
    <t>-646129541</t>
  </si>
  <si>
    <t>961,4*1,1 'Přepočtené koeficientem množství</t>
  </si>
  <si>
    <t>784181101</t>
  </si>
  <si>
    <t>Základní akrylátová jednonásobná bezbarvá penetrace podkladu v místnostech v do 3,80 m</t>
  </si>
  <si>
    <t>-283792599</t>
  </si>
  <si>
    <t>Výmalba - penetrace (předpokládaná pl * počet bytových jednotek)</t>
  </si>
  <si>
    <t>784221101</t>
  </si>
  <si>
    <t>Dvojnásobné bílé malby ze směsí za sucha dobře otěruvzdorných v místnostech do 3,80 m</t>
  </si>
  <si>
    <t>-6287489</t>
  </si>
  <si>
    <t>54.03 - Výrobky</t>
  </si>
  <si>
    <t>764 - Konstrukce klempířské</t>
  </si>
  <si>
    <t>766 - Konstrukce truhlářské</t>
  </si>
  <si>
    <t>767 - Konstrukce zámečnické</t>
  </si>
  <si>
    <t>764000P0</t>
  </si>
  <si>
    <t>D+M - P# - oplechování parapetu, hliník - RŠ 230 mm, včetně pomocných prací, doplňků, příslušenství, PÚ, dle PD</t>
  </si>
  <si>
    <t>754789895</t>
  </si>
  <si>
    <t>P</t>
  </si>
  <si>
    <t xml:space="preserve">Poznámka k položce:_x000D_
Položka je včetně kompletní dopravy a staveništního přesunu hmot.				_x000D_
</t>
  </si>
  <si>
    <t xml:space="preserve">P1 délky 1,5m celkem 30 kusů </t>
  </si>
  <si>
    <t>1,50*30</t>
  </si>
  <si>
    <t xml:space="preserve">P2 délky 2,19m celkem 12 kusů </t>
  </si>
  <si>
    <t>2,19*12</t>
  </si>
  <si>
    <t xml:space="preserve">P3 délky 1,43m celkem 6 kusů </t>
  </si>
  <si>
    <t>1,43*6</t>
  </si>
  <si>
    <t xml:space="preserve">P4 délky 2,0m celkem 4 kusy </t>
  </si>
  <si>
    <t>2,00*4</t>
  </si>
  <si>
    <t xml:space="preserve">P5 délky 0,48m celkem 6 kusů </t>
  </si>
  <si>
    <t>0,48*6</t>
  </si>
  <si>
    <t xml:space="preserve">P7 délky 0,8m celkem 6 kusů </t>
  </si>
  <si>
    <t>0,80*6</t>
  </si>
  <si>
    <t>764000P6</t>
  </si>
  <si>
    <t>D+M - P6 - oplechování parapetu, hliník - RŠ 440 mm, včetně pomocných prací, doplňků, příslušenství, PÚ, dle PD</t>
  </si>
  <si>
    <t>1557212767</t>
  </si>
  <si>
    <t>P6 délky 2,42m celkem 5 kusů</t>
  </si>
  <si>
    <t>2,42*5</t>
  </si>
  <si>
    <t>766000VP</t>
  </si>
  <si>
    <t>D+M - VP - vnitřní DTD parapet, včetně pomocných prací, doplňků, příslušenství, PÚ</t>
  </si>
  <si>
    <t>-478060992</t>
  </si>
  <si>
    <t xml:space="preserve">1. 1500x360 mm celkem 30 kusů </t>
  </si>
  <si>
    <t xml:space="preserve">2. 2190x360mm celkem 12 kusů </t>
  </si>
  <si>
    <t xml:space="preserve">3. 1430x360mm celkem 6 kusů </t>
  </si>
  <si>
    <t xml:space="preserve">4. 2000x560 mm celkem 5 kusů </t>
  </si>
  <si>
    <t>2,00*5</t>
  </si>
  <si>
    <t xml:space="preserve">5. 800x360 mm celkem 6 kusů </t>
  </si>
  <si>
    <t xml:space="preserve">6. 480x360 mm celkem 3kusy </t>
  </si>
  <si>
    <t>0,48*3</t>
  </si>
  <si>
    <t>766000VPD</t>
  </si>
  <si>
    <t>D+M - VPD - vnitřní parapet z keramické dlažby, včetně pomocných prací, doplňků, příslušenství, PÚ, dle PD</t>
  </si>
  <si>
    <t>1293147500</t>
  </si>
  <si>
    <t xml:space="preserve">4. 2000x560mm celkem 4 kusy </t>
  </si>
  <si>
    <t>2,00*0,56*4</t>
  </si>
  <si>
    <t xml:space="preserve">5. 480x360 mm celkem 3 kusy </t>
  </si>
  <si>
    <t>0,48*0,36*3</t>
  </si>
  <si>
    <t>767000O01</t>
  </si>
  <si>
    <t>D+M - O1 - okno plastové - 680x760 mm, včetně pomocných prací, doplňků, příslušenství, PÚ, dle PD</t>
  </si>
  <si>
    <t>kpl</t>
  </si>
  <si>
    <t>-913805992</t>
  </si>
  <si>
    <t xml:space="preserve">Poznámka k položce:_x000D_
okno plastové pětikomorové sklepní				_x000D_
zasklení - bezpečnostní dvojsklo matné				_x000D_
U=0,90 W/m2K, g=50				_x000D_
s integrovaným větracím systémem				_x000D_
výklopné				_x000D_
barva - bílá				_x000D_
Položka je včetně kompletní dopravy a staveništního přesunu hmot.				_x000D_
</t>
  </si>
  <si>
    <t xml:space="preserve">Při montáži oken je zhotovitel povinen připojovací spáry ošetřit ve smyslu ČSN 730540-2. Přesná koncepce bude stanovena TDS. </t>
  </si>
  <si>
    <t xml:space="preserve">Styk mezi rámem a konstrukcí bude zcela vypěněn PU pěnou bez dutin. </t>
  </si>
  <si>
    <t xml:space="preserve">Před zaomítáním bude provedení připojovací spáry zkontrolováno a schváleno TDS. </t>
  </si>
  <si>
    <t>767000O02</t>
  </si>
  <si>
    <t>D+M - O2 - okno plastové - 1020x760 mm, včetně pomocných prací, doplňků, příslušenství, PÚ, dle PD</t>
  </si>
  <si>
    <t>-987277208</t>
  </si>
  <si>
    <t>767000O03</t>
  </si>
  <si>
    <t>D+M - O3 - okno plastové - 1000x760 mm, včetně pomocných prací, doplňků, příslušenství, PÚ, dle PD</t>
  </si>
  <si>
    <t>-131100376</t>
  </si>
  <si>
    <t>767000O04</t>
  </si>
  <si>
    <t>D+M - O4 - okno plastové - 900x760 mm, včetně pomocných prací, doplňků, příslušenství, PÚ, dle PD</t>
  </si>
  <si>
    <t>-1833724366</t>
  </si>
  <si>
    <t>767000O05</t>
  </si>
  <si>
    <t>D+M - O5 - okno plastové - 1500x1550 mm, včetně pomocných prací, doplňků, příslušenství, PÚ, dle PD</t>
  </si>
  <si>
    <t>2037395744</t>
  </si>
  <si>
    <t xml:space="preserve">Poznámka k položce:_x000D_
Plastové pětikomorové okno s vnitřní žaluzií				_x000D_
zasklení - tepelně izolační trojsklo				_x000D_
U=0,90 W/m2K, g=50				_x000D_
otevíravé a výklopné				_x000D_
otevírání klikou				_x000D_
barva - bílá				_x000D_
Položka je včetně kompletní dopravy a staveništního přesunu hmot.				_x000D_
</t>
  </si>
  <si>
    <t>1.NP, 2.NP, 3.NP, 4.NP, 5.NP, 6.NP</t>
  </si>
  <si>
    <t>18</t>
  </si>
  <si>
    <t>767000O06</t>
  </si>
  <si>
    <t>D+M - O6 - okno plastové - 2000x800 mm, včetně pomocných prací, doplňků, příslušenství, PÚ, dle PD</t>
  </si>
  <si>
    <t>1371604581</t>
  </si>
  <si>
    <t xml:space="preserve">Poznámka k položce:_x000D_
Plastové pětikomorové okno				_x000D_
zasklení - tepelně izolační trojsklo				_x000D_
U=0,90 W/m2K, g=50				_x000D_
střední část pevná, krajní části výklopné				_x000D_
otevírání pomocí pákového mechanismu				_x000D_
barva - bílá				_x000D_
Položka je včetně kompletní dopravy a staveništního přesunu hmot.				_x000D_
</t>
  </si>
  <si>
    <t>767000O07</t>
  </si>
  <si>
    <t>D+M - O7 - okno plastové - 2000x800 mm, včetně pomocných prací, doplňků, příslušenství, PÚ, dle PD</t>
  </si>
  <si>
    <t>-288229441</t>
  </si>
  <si>
    <t xml:space="preserve">Poznámka k položce:_x000D_
Plastové pětikomorové okno				_x000D_
zasklení - bezpečnostní trojsklo				_x000D_
U=0,90 W/m2K, g=50				_x000D_
střední část pevná, krajní části výklopné				_x000D_
otevírání klikou s možností zamknutí otevírání				_x000D_
barva - bílá				_x000D_
Položka je včetně kompletní dopravy a staveništního přesunu hmot.				_x000D_
</t>
  </si>
  <si>
    <t>1.NP, 2.NP, 3.NP, 4.NP, 5.NP</t>
  </si>
  <si>
    <t>767000O08</t>
  </si>
  <si>
    <t>D+M - O8 - plastové balkonové okno - 2200x2400 mm, včetně pomocných prací, doplňků, příslušenství, PÚ, dle PD</t>
  </si>
  <si>
    <t>1300010617</t>
  </si>
  <si>
    <t xml:space="preserve">Poznámka k položce:_x000D_
Plastové pětikomorové balkonové okno s vnitřní žaluzií				_x000D_
zasklení - tepelně izolační trojsklo				_x000D_
U=0,90 W/m2K, g=50				_x000D_
otevíravé a výklopné				_x000D_
otevírání klikou				_x000D_
dveře š.600 mm				_x000D_
barva - bílá				_x000D_
Položka je včetně kompletní dopravy a staveništního přesunu hmot.				_x000D_
</t>
  </si>
  <si>
    <t>767000O09</t>
  </si>
  <si>
    <t>D+M - O9 - okno plastové - 2190x1550 mm, včetně pomocných prací, doplňků, příslušenství, PÚ, dle PD</t>
  </si>
  <si>
    <t>-1318738290</t>
  </si>
  <si>
    <t>767000O10</t>
  </si>
  <si>
    <t>D+M - O10 - okno plastové - 1430x1550 mm, včetně pomocných prací, doplňků, příslušenství, PÚ, dle PD</t>
  </si>
  <si>
    <t>-1743433203</t>
  </si>
  <si>
    <t>767000O11</t>
  </si>
  <si>
    <t>D+M - O11 - plastové balkonové okno - 2200x2400 mm, včetně pomocných prací, doplňků, příslušenství, PÚ, dle PD</t>
  </si>
  <si>
    <t>2120425364</t>
  </si>
  <si>
    <t>767000O12</t>
  </si>
  <si>
    <t>D+M - O12 - okno plastové - 480x830 mm, včetně pomocných prací, doplňků, příslušenství, PÚ, dle PD</t>
  </si>
  <si>
    <t>-2081214737</t>
  </si>
  <si>
    <t xml:space="preserve">Poznámka k položce:_x000D_
Plastové pětikomorové okno				_x000D_
zasklení - tepelně izolační trojsklo + bezpečnostní trojsklo (1.NP)				_x000D_
U=0,90 W/m2K, g=50				_x000D_
otevírání klikou s možností zamknutí otevírání (1.NP) + pákový mechanismus (6.NP)				_x000D_
barva - bílá				_x000D_
Položka je včetně kompletní dopravy a staveništního přesunu hmot.				_x000D_
</t>
  </si>
  <si>
    <t>1.NP/6.NP - schodišťový prostor</t>
  </si>
  <si>
    <t>767000O14</t>
  </si>
  <si>
    <t>D+M - O14 - plastové balkonové okno - 1500x2400 mm, včetně pomocných prací, doplňků, příslušenství, PÚ, dle PD</t>
  </si>
  <si>
    <t>2024270023</t>
  </si>
  <si>
    <t>767</t>
  </si>
  <si>
    <t>Konstrukce zámečnické</t>
  </si>
  <si>
    <t>767000D01</t>
  </si>
  <si>
    <t>D+M - D1 - hliníkové vchodové dveře - 2055x2120 mm, včetně pomocných prací, doplňků, příslušenství, PÚ, dle PD</t>
  </si>
  <si>
    <t>939126520</t>
  </si>
  <si>
    <t xml:space="preserve">Poznámka k položce:_x000D_
Hliníkové vchodové dveře š.900 mm				_x000D_
plné prosklení - bezpečnostní trojsklo				_x000D_
otevíravé - pravé, koule/klika				_x000D_
boční světlíky š.477,5 mm - s bezpečnostním zasklením				_x000D_
U=0,90 W/m2K, g = 50				_x000D_
kování - bezpečnostní panikové				_x000D_
barva - bíla				_x000D_
Dveře musí splňovat podmínky stanovené PBŘ.				_x000D_
Položka je včetně kompletní dopravy a staveništního přesunu hmot.				_x000D_
</t>
  </si>
  <si>
    <t>dveře D1</t>
  </si>
  <si>
    <t>3b - Křídlovická č.p. 56</t>
  </si>
  <si>
    <t>56.01 - Bourací práce</t>
  </si>
  <si>
    <t>-2113240829</t>
  </si>
  <si>
    <t>2061799955</t>
  </si>
  <si>
    <t>(1,02)*0,76*8</t>
  </si>
  <si>
    <t>-836908061</t>
  </si>
  <si>
    <t>(1,50)*1,55*24</t>
  </si>
  <si>
    <t>(2,19)*1,55*6</t>
  </si>
  <si>
    <t>(1,43)*1,55*5</t>
  </si>
  <si>
    <t>606562237</t>
  </si>
  <si>
    <t>(2,20)*2,40*12</t>
  </si>
  <si>
    <t>297524369</t>
  </si>
  <si>
    <t>hliníkové vchodové dveře - 1570x3620 mm</t>
  </si>
  <si>
    <t>(1,57)*3,62*1</t>
  </si>
  <si>
    <t>-1147789543</t>
  </si>
  <si>
    <t>(1,02+0,76*2)*8</t>
  </si>
  <si>
    <t>(1,57+3,62*2)*1</t>
  </si>
  <si>
    <t>(1,50+1,55*2)*24</t>
  </si>
  <si>
    <t>(2,19+1,55*2)*6</t>
  </si>
  <si>
    <t>(2,20+2,40*2)*12</t>
  </si>
  <si>
    <t>(1,43+1,55*2)*5</t>
  </si>
  <si>
    <t>-294408397</t>
  </si>
  <si>
    <t>-1921594333</t>
  </si>
  <si>
    <t>-910029619</t>
  </si>
  <si>
    <t>-791065620</t>
  </si>
  <si>
    <t>-1197400209</t>
  </si>
  <si>
    <t>-140226292</t>
  </si>
  <si>
    <t>-1980824626</t>
  </si>
  <si>
    <t>(1,02+0,76*2)*0,15*8</t>
  </si>
  <si>
    <t>(1,57+3,62*2)*0,15*1</t>
  </si>
  <si>
    <t>(1,50+1,55*2)*0,15*24</t>
  </si>
  <si>
    <t>(2,19+1,55*2)*0,15*6</t>
  </si>
  <si>
    <t>(2,20+2,40*2)*0,15*12</t>
  </si>
  <si>
    <t>(1,43+1,55*2)*0,15*5</t>
  </si>
  <si>
    <t>1513038319</t>
  </si>
  <si>
    <t>(1,02)*8</t>
  </si>
  <si>
    <t>(2,055)*1</t>
  </si>
  <si>
    <t>(1,57)*1</t>
  </si>
  <si>
    <t>(1,50)*24</t>
  </si>
  <si>
    <t>(2,19)*6</t>
  </si>
  <si>
    <t>(2,20)*12</t>
  </si>
  <si>
    <t>(1,43)*5</t>
  </si>
  <si>
    <t>-128725791</t>
  </si>
  <si>
    <t>349285983</t>
  </si>
  <si>
    <t>-1853410245</t>
  </si>
  <si>
    <t>56.02 - Nové konstrukce</t>
  </si>
  <si>
    <t>1042071121</t>
  </si>
  <si>
    <t>1029711349</t>
  </si>
  <si>
    <t>371,455*1,1 'Přepočtené koeficientem množství</t>
  </si>
  <si>
    <t>-1647333985</t>
  </si>
  <si>
    <t>Výměna vnějších výplní - zakrytí podlahy v š. 2 m - (dl x š)</t>
  </si>
  <si>
    <t>(1,05+1,14+3,46+1,01+1,13+1,18+2,60+3,32+4,30)*2,00</t>
  </si>
  <si>
    <t>(3,41+3,46+3,49+3,52+3,36+3,34+3,31+1,97+4,24+3,40)*2,00</t>
  </si>
  <si>
    <t>(3,41+3,46+3,49+3,49+3,38+3,36+3,29+3,58+3,78+3,40)*2,00</t>
  </si>
  <si>
    <t>(3,40+3,43+3,49+3,49+3,37+3,41+3,25+3,51+3,86+3,40)*2,00</t>
  </si>
  <si>
    <t>(3,40+3,43+3,49+3,48+3,44+3,44+3,26+3,48+3,84+3,40)*2,00</t>
  </si>
  <si>
    <t>(3,47+3,47+3,49+3,49+3,35+3,39+3,32+3,48+3,87+3,48)*2,00</t>
  </si>
  <si>
    <t>(3,47+3,47+3,49+3,52+3,39+3,39+3,30+3,49+3,87+3,48)*2,00</t>
  </si>
  <si>
    <t>7.NP</t>
  </si>
  <si>
    <t>(2,91)*2,00</t>
  </si>
  <si>
    <t>458,38*1,1 'Přepočtené koeficientem množství</t>
  </si>
  <si>
    <t>56.03 - Výrobky</t>
  </si>
  <si>
    <t xml:space="preserve">    767 - Konstrukce zámečnické</t>
  </si>
  <si>
    <t>28</t>
  </si>
  <si>
    <t>Poznámka k položce:_x000D_
Položka je včetně kompletní dopravy a staveništního přesunu hmot.</t>
  </si>
  <si>
    <t xml:space="preserve">P1 délky 1,5m celkem 42 kusů </t>
  </si>
  <si>
    <t>1,50*42</t>
  </si>
  <si>
    <t xml:space="preserve">P2 délky 2,19m celkem 6 kusů </t>
  </si>
  <si>
    <t>2,19*6</t>
  </si>
  <si>
    <t xml:space="preserve">P3 délky 1,43m celkem 5 kusů </t>
  </si>
  <si>
    <t>1,43*5</t>
  </si>
  <si>
    <t xml:space="preserve">P5 délky 0,6m celkem 6 kusů </t>
  </si>
  <si>
    <t>0,60*6</t>
  </si>
  <si>
    <t>30</t>
  </si>
  <si>
    <t xml:space="preserve">P6 délky 2,42m celkem 5 kusů </t>
  </si>
  <si>
    <t>D+M - VP - vnitřní DTD parapet, včetně pomocných prací, doplňků, příslušenství, PÚ, dle PD</t>
  </si>
  <si>
    <t>24</t>
  </si>
  <si>
    <t xml:space="preserve">1. 1500x350 mm celkem 42 kusů </t>
  </si>
  <si>
    <t xml:space="preserve">2. 2190x350mm celkem 6 kusů </t>
  </si>
  <si>
    <t xml:space="preserve">3. 1430x350mm celkem 5 kusů </t>
  </si>
  <si>
    <t xml:space="preserve">4. 2000x350 mm celkem 5 kusů </t>
  </si>
  <si>
    <t xml:space="preserve">5. 480x350 mm celkem 3kusy </t>
  </si>
  <si>
    <t>D+M - VPD - vnitřní  parapet z keramické dlažby, včetně pomocných prací, doplňků, příslušenství, PÚ, dle PD</t>
  </si>
  <si>
    <t>26</t>
  </si>
  <si>
    <t>4. 2000x560mm celkem 4 kusy</t>
  </si>
  <si>
    <t xml:space="preserve">5. 480x350 mm celkem 3 kusy </t>
  </si>
  <si>
    <t>0,48*0,35*3</t>
  </si>
  <si>
    <t>D+M - O1 - okno plastové - 1020x760 mm, včetně pomocných prací, doplňků, příslušenství, PÚ, dle PD</t>
  </si>
  <si>
    <t>D+M - O2 - okno plastové - 1500x1550 mm, včetně pomocných prací, doplňků, příslušenství, PÚ, dle PD</t>
  </si>
  <si>
    <t>D+M - O3 - okno plastové - 2190x1550 mm, včetně pomocných prací, doplňků, příslušenství, PÚ, dle PD</t>
  </si>
  <si>
    <t>D+M - O4 - plastové balkonové okno - 2200x2400 mm, včetně pomocných prací, doplňků, příslušenství, PÚ, dle PD</t>
  </si>
  <si>
    <t>D+M - O5 - plastové balkonové okno - 2200x2400 mm, včetně pomocných prací, doplňků, příslušenství, PÚ, dle PD</t>
  </si>
  <si>
    <t xml:space="preserve">Poznámka k položce:_x000D_
Plastové pětikomorové okno				_x000D_
zasklení - tepelně izolační trojsklo				_x000D_
U=0,90 W/m2K, g=50				_x000D_
střední část pevná, krajní části výklopné				_x000D_
otevírání pomocí pákového mechanismu				_x000D_
barva - bílá				_x000D_
Položka je včetně kompletní dopravy a staveništního přesunu hmot.				_x000D_
_x000D_
</t>
  </si>
  <si>
    <t>2.NP, 3.NP, 4.NP, 5.NP, 6.NP</t>
  </si>
  <si>
    <t xml:space="preserve">Poznámka k položce:_x000D_
Plastové pětikomorové okno				_x000D_
zasklení - tepelně izolační trojsklo				_x000D_
U=0,90 W/m2K, g=50				_x000D_
střední část pevná, krajní části výklopné				_x000D_
"otevírání pomocí pákového mechanismu	 s možností zamknutí otevírání"				_x000D_
barva - bílá				_x000D_
Položka je včetně kompletní dopravy a staveništního přesunu hmot.				_x000D_
</t>
  </si>
  <si>
    <t>2.NP, 3.NP, 4.NP, 5.NP</t>
  </si>
  <si>
    <t>D+M - O8 - okno plastové - 1430x1550 mm, včetně pomocných prací, doplňků, příslušenství, PÚ, dle PD</t>
  </si>
  <si>
    <t>20</t>
  </si>
  <si>
    <t>22</t>
  </si>
  <si>
    <t xml:space="preserve">Poznámka k položce:_x000D_
Hliníkové vchodové dveře š.900 mm				_x000D_
plné prosklení - bezpečnostní trojsklo				_x000D_
otevíravé - pravé, koule/klika				_x000D_
boční světlíky š.477,5 mm - s bezpečnostním zasklením				_x000D_
U=0,90 W/m2K, g = 50				_x000D_
kování - bezpečnostní panikové				_x000D_
barva - bíla				_x000D_
Položka je včetně kompletní dopravy a staveništního přesunu hmot.				_x000D_
</t>
  </si>
  <si>
    <t>767000D5</t>
  </si>
  <si>
    <t>D+M - D5 - hliníkové vchodové dveře - 1570x3620 mm, včetně pomocných prací, doplňků, příslušenství, PÚ, dle PD</t>
  </si>
  <si>
    <t xml:space="preserve">Poznámka k položce:_x000D_
Hliníkové vchodové dveře š.900 mm s horním pevným nadsvětlíkem				_x000D_
DVEŘE - zasklení tepelně izolační trojsklo				_x000D_
SVĚTLÍK -  zasklení tepelně izolační trojsklo				_x000D_
U=0,90 W/m2K, g = 50				_x000D_
kování - bezpečnostní panikové				_x000D_
barva - bíla				_x000D_
dveře musí splňovat podmínky stanovené PBŘ				_x000D_
Položka je včetně kompletní dopravy a staveništního přesunu hmot.				_x000D_
</t>
  </si>
  <si>
    <t>dveře D5</t>
  </si>
  <si>
    <t>3c - Křídlovická č.p. 58</t>
  </si>
  <si>
    <t>58.01 - Bourací práce</t>
  </si>
  <si>
    <t>-212457653</t>
  </si>
  <si>
    <t>-606447296</t>
  </si>
  <si>
    <t>58.02 - Nové konstrukce</t>
  </si>
  <si>
    <t>(1,02+0,76*2)*0,50*4</t>
  </si>
  <si>
    <t>(1,50+1,55*2)*0,42*24</t>
  </si>
  <si>
    <t>(2,19+1,55*2)*0,42*6</t>
  </si>
  <si>
    <t>(2,20+2,40*2)*0,42*12</t>
  </si>
  <si>
    <t>(2,20+2,40*2)*0,42*6</t>
  </si>
  <si>
    <t>(2,00+0,80*2)*0,42*5</t>
  </si>
  <si>
    <t>(2,00+0,80*2)*0,42*4</t>
  </si>
  <si>
    <t>(1,43+1,55*2)*0,42*6</t>
  </si>
  <si>
    <t>(0,48+0,83*2)*0,42*6</t>
  </si>
  <si>
    <t>(1,00+0,76*2)*0,42*1</t>
  </si>
  <si>
    <t>(0,90+0,76*2)*0,42*2</t>
  </si>
  <si>
    <t>364,375*1,1 'Přepočtené koeficientem množství</t>
  </si>
  <si>
    <t>839001692</t>
  </si>
  <si>
    <t>Výměna vnějších výplní - komprimační páska (dl x p)</t>
  </si>
  <si>
    <t>(1,02+1,04+3,49+1,07+1,03+5,66+1,08+1,08)*2,00</t>
  </si>
  <si>
    <t>(3,41+3,47+3,49+3,49+3,38+3,40+3,30+3,47+3,83+3,39)*2,00</t>
  </si>
  <si>
    <t>(3,41+3,46+3,49+3,49+3,37+3,40+3,33+3,48+3,80+3,40)*2,00</t>
  </si>
  <si>
    <t>(3,40+3,43+3,49+3,40+3,38+3,39+3,30+3,48+3,84+3,40)*2,00</t>
  </si>
  <si>
    <t>(3,39+3,50+3,49+3,49+3,33+3,42+3,24+3,48+3,81+3,40)*2,00</t>
  </si>
  <si>
    <t>(3,51+3,48+3,49+3,49+3,37+3,38+3,32+3,48+3,87+3,44)*2,00</t>
  </si>
  <si>
    <t>(3,50+3,45+3,49+3,52+3,35+3,40+3,33+3,50+3,88+3,49)*2,00</t>
  </si>
  <si>
    <t>447,06*1,1 'Přepočtené koeficientem množství</t>
  </si>
  <si>
    <t>58.03 - Výrobky</t>
  </si>
  <si>
    <t>D+M - VP - vnitřní PVC parapet, včetně pomocných prací, doplňků, příslušenství, PÚ, dle PD</t>
  </si>
  <si>
    <t>1. 1500x350 mm celkem 42 kusů</t>
  </si>
  <si>
    <t xml:space="preserve">3. 1430x350mm celkem 6 kusů </t>
  </si>
  <si>
    <t xml:space="preserve">5. 480x360 mm celkem 3kusy </t>
  </si>
  <si>
    <t xml:space="preserve">Poznámka k položce:_x000D_
Plastové pětikomorové okno				_x000D_
zasklení - bezpečnostní trojsklo				_x000D_
U=0,90 W/m2K, g=50				_x000D_
střední část pevná, krajní části výklopné				_x000D_
otevírání klikou s možností zakmknutí otevírání				_x000D_
barva - bílá				_x000D_
Položka je včetně kompletní dopravy a staveništního přesunu hmot.				_x000D_
</t>
  </si>
  <si>
    <t xml:space="preserve">Poznámka k položce:_x000D_
Plastové pětikomorové okno				_x000D_
zasklení - tepelně izolační trojsklo + bezpečnostní trojsklo (1.NP)				_x000D_
výklopné				_x000D_
U=0,90 W/m2K, g=50				_x000D_
otevírání klikou s možností zamknutí otevírání (1.NP) + pákový mechanismus (6.NP)				_x000D_
barva - bílá				_x000D_
Položka je včetně kompletní dopravy a staveništního přesunu hmot.				_x000D_
</t>
  </si>
  <si>
    <t>D+M - O14 - okno plastové - 1000x760 mm, včetně pomocných prací, doplňků, příslušenství, PÚ, dle PD</t>
  </si>
  <si>
    <t>767000O15</t>
  </si>
  <si>
    <t>D+M - O15 - okno plastové - 900x760 mm, včetně pomocných prací, doplňků, příslušenství, PÚ, dle PD</t>
  </si>
  <si>
    <t>767000D1</t>
  </si>
  <si>
    <t>3d - Křídlovická č.p. 60</t>
  </si>
  <si>
    <t>60.01 - Bourací práce</t>
  </si>
  <si>
    <t>hliníkové vchodové dveře - 1570x3600 mm</t>
  </si>
  <si>
    <t>(1,57)*3,6*1</t>
  </si>
  <si>
    <t>1716864733</t>
  </si>
  <si>
    <t>(1,57+3,60*2)*1</t>
  </si>
  <si>
    <t>694388295</t>
  </si>
  <si>
    <t>(1,57+3,60*2)*0,15*1</t>
  </si>
  <si>
    <t>60.02 - Nové konstrukce</t>
  </si>
  <si>
    <t>(1,57)*3,60*1</t>
  </si>
  <si>
    <t>(1,02+0,76*2)*0,5*8</t>
  </si>
  <si>
    <t>(1,50+1,55*2)*0,55*24</t>
  </si>
  <si>
    <t>(2,19+1,55*2)*0,55*6</t>
  </si>
  <si>
    <t>(2,20+2,40*2)*0,55*12</t>
  </si>
  <si>
    <t>(2,20+2,40*2)*0,55*6</t>
  </si>
  <si>
    <t>(2,00+0,80*2)*0,55*5</t>
  </si>
  <si>
    <t>(2,00+0,80*2)*0,55*4</t>
  </si>
  <si>
    <t>(1,43+1,55*2)*0,55*5</t>
  </si>
  <si>
    <t>(0,48+0,83*2)*0,55*6</t>
  </si>
  <si>
    <t>(1,57+3,60*2)*0,55*1</t>
  </si>
  <si>
    <t>371,415*1,1 'Přepočtené koeficientem množství</t>
  </si>
  <si>
    <t>769531404</t>
  </si>
  <si>
    <t>(3,48+1,04+1,04+1,03+1,05)*2,00</t>
  </si>
  <si>
    <t>(3,41+3,46+3,48+3,51+3,36+3,34+3,25+4,24+3,40)*2,00</t>
  </si>
  <si>
    <t>(3,41+3,46+3,49+3,42+3,42+3,42+3,29+3,47+3,81+3,40)*2,00</t>
  </si>
  <si>
    <t>(3,40+3,43+3,49+3,59+3,41+3,40+3,38+3,49+3,85+3,40)*2,00</t>
  </si>
  <si>
    <t>(3,45+3,40+3,49+3,50+3,41+3,41+3,32+3,49+3,92+3,42)*2,00</t>
  </si>
  <si>
    <t>(3,40+3,47+3,49+3,52+3,38+3,41+3,32+3,49+3,87+3,40)*2,00</t>
  </si>
  <si>
    <t>(3,42+3,49+3,49+3,46+3,39+3,41+3,29+3,57+3,79+3,39)*2,00</t>
  </si>
  <si>
    <t>425,56*1,1 'Přepočtené koeficientem množství</t>
  </si>
  <si>
    <t>60.03 - Výrobky</t>
  </si>
  <si>
    <t xml:space="preserve">Poznámka k položce:_x000D_
Vnější AL parapet tažený bílý				_x000D_
EX krytka PVC 165 (pár)				_x000D_
</t>
  </si>
  <si>
    <t>D+M - VP - vnitřní CLP parapet, včetně pomocných prací, doplňků, příslušenství, PÚ, dle PD</t>
  </si>
  <si>
    <t xml:space="preserve">Poznámka k položce:_x000D_
barva bíla				_x000D_
CLP				_x000D_
</t>
  </si>
  <si>
    <t xml:space="preserve">Poznámka k položce:_x000D_
Plastové pětikomorové okno s vnitřní žaluzií				_x000D_
zasklení - tepelně izolační trojsklo				_x000D_
U=0,90 W/m2K, g=50				_x000D_
otevíravé a výklopné				_x000D_
otevírání panikové				_x000D_
barva - bílá				_x000D_
Položka je včetně kompletní dopravy a staveništního přesunu hmot.				_x000D_
</t>
  </si>
  <si>
    <t xml:space="preserve">Poznámka k položce:_x000D_
Plastové pětikomorové okno s vnitřní žaluzií				_x000D_
zasklení - tepelně izolační trojsklo				_x000D_
U=0,90 W/m2K, g=50				_x000D_
otevíravé a výklopné				_x000D_
otevírání klikou				_x000D_
barva - bílá				_x000D_
</t>
  </si>
  <si>
    <t xml:space="preserve">Poznámka k položce:_x000D_
Plastové pětikomorové balkonové okno s vnitřní žaluzií				_x000D_
zasklení - tepelně izolační trojsklo				_x000D_
U=0,90 W/m2K, g=50				_x000D_
otevíravé a výklopné				_x000D_
otevírání klikou				_x000D_
dveře š.600 mm				_x000D_
barva - bílá				_x000D_
</t>
  </si>
  <si>
    <t>D+M - D5 - hliníkové vchodové dveře, včetně pomocných prací, doplňků, příslušenství, PÚ, dle PD</t>
  </si>
  <si>
    <t>3e - Křídlovická č.p. 62</t>
  </si>
  <si>
    <t>62.01 - Bourací práce</t>
  </si>
  <si>
    <t>okno plastové - 980x770 mmv</t>
  </si>
  <si>
    <t>(0,98)*0,77*2</t>
  </si>
  <si>
    <t>(1,02)*0,76*2</t>
  </si>
  <si>
    <t>okno plastové - 2200x1550 mm</t>
  </si>
  <si>
    <t>(2,20)*1,55*6</t>
  </si>
  <si>
    <t>okno plastové - 1450x1550 mm</t>
  </si>
  <si>
    <t>(1,45)*1,55*6</t>
  </si>
  <si>
    <t>-2001220923</t>
  </si>
  <si>
    <t>okno plastové - 980x770 mm</t>
  </si>
  <si>
    <t>(0,98+0,77*2)*2</t>
  </si>
  <si>
    <t>(1,02+0,76*2)*2</t>
  </si>
  <si>
    <t>okno plastové - 2220x800 mm</t>
  </si>
  <si>
    <t>(2,22+0,80*2)*5</t>
  </si>
  <si>
    <t>(2,22+0,80*2)*4</t>
  </si>
  <si>
    <t>(2,20+1,55*2)*6</t>
  </si>
  <si>
    <t>(1,45+1,55*2)*6</t>
  </si>
  <si>
    <t>-2111858705</t>
  </si>
  <si>
    <t>(0,98+0,77*2)*0,15*2</t>
  </si>
  <si>
    <t>(1,02+0,76*2)*0,15*2</t>
  </si>
  <si>
    <t>(2,22+0,80*2)*0,15*5</t>
  </si>
  <si>
    <t>(2,22+0,80*2)*0,15*4</t>
  </si>
  <si>
    <t>(2,20+1,55*2)*0,15*6</t>
  </si>
  <si>
    <t>(1,45+1,55*2)*0,15*6</t>
  </si>
  <si>
    <t>(0,98)*2</t>
  </si>
  <si>
    <t>(1,02)*2</t>
  </si>
  <si>
    <t>(1,45)*6</t>
  </si>
  <si>
    <t>62.02 - Nové konstrukce</t>
  </si>
  <si>
    <t>(2,22)*0,80*5</t>
  </si>
  <si>
    <t>(2,22)*0,80*4</t>
  </si>
  <si>
    <t>Výměna vnějších výplní - oprava vnitřního ostění - (dl x š x p)</t>
  </si>
  <si>
    <t>(0,98+0,77*2)*0,41*2</t>
  </si>
  <si>
    <t>(0,90+0,76*2)*0,49*2</t>
  </si>
  <si>
    <t>(1,00+0,76*2)*0,49*1</t>
  </si>
  <si>
    <t>(1,02+0,76*2)*0,49*2</t>
  </si>
  <si>
    <t>(1,50+1,55*2)*0,43*24</t>
  </si>
  <si>
    <t>(2,22+0,80*2)*0,43*5</t>
  </si>
  <si>
    <t>(2,22+0,80*2)*0,43*4</t>
  </si>
  <si>
    <t>(2,20+2,40*2)*0,43*12</t>
  </si>
  <si>
    <t>(2,20+1,55*2)*0,43*6</t>
  </si>
  <si>
    <t>(1,45+1,55*2)*0,43*6</t>
  </si>
  <si>
    <t>366,495*1,1 'Přepočtené koeficientem množství</t>
  </si>
  <si>
    <t>319588528</t>
  </si>
  <si>
    <t>Výměna vnějších výplní - kompřimační páska (dl x p)</t>
  </si>
  <si>
    <t>(3,49+1,07+1,17+5,57+1,04+1,07)*2,00</t>
  </si>
  <si>
    <t>(3,42+3,46+3,49+3,48+3,36+3,36+3,30+3,47+3,85+3,37)*2,00</t>
  </si>
  <si>
    <t>(3,39+3,46+3,49+3,47+3,34+3,37+3,32+3,42+3,78+3,38)*2,00</t>
  </si>
  <si>
    <t>(3,40+3,43+3,49+3,41+3,33+3,37+3,30+3,49+3,84+3,40)*2,00</t>
  </si>
  <si>
    <t>(3,30+3,43+3,49+3,51+3,34+3,34+3,29+3,51+3,80+3,34)*2,00</t>
  </si>
  <si>
    <t>(3,38+3,48+3,49+3,43+3,30+3,34+3,31+3,48+3,79+3,42)*2,00</t>
  </si>
  <si>
    <t>(3,42+3,45+3,49+3,52+3,35+3,40+3,33+3,52+3,83+3,41)*2,00</t>
  </si>
  <si>
    <t>440,68*1,1 'Přepočtené koeficientem množství</t>
  </si>
  <si>
    <t>62.03 - Výrobky</t>
  </si>
  <si>
    <t xml:space="preserve">P3 délky 0,43m celkem 6 kusů </t>
  </si>
  <si>
    <t>0,43*6</t>
  </si>
  <si>
    <t>34</t>
  </si>
  <si>
    <t xml:space="preserve">P6. celkem 2,42m celkem 5 kusů </t>
  </si>
  <si>
    <t xml:space="preserve">2. 2200x350mm celkem 6 kusů </t>
  </si>
  <si>
    <t>2,20*6</t>
  </si>
  <si>
    <t xml:space="preserve">3. 1450x350mm celkem 6 kusů </t>
  </si>
  <si>
    <t>1,45*6</t>
  </si>
  <si>
    <t>D+M - O1 - okno plastové - 980x770 mm, včetně pomocných prací, doplňků, příslušenství, PÚ, dle PD</t>
  </si>
  <si>
    <t>D+M - O2 - okno plastové - 900x760 mm, včetně pomocných prací, doplňků, příslušenství, PÚ, dle PD</t>
  </si>
  <si>
    <t>D+M - O4 - okno plastové - 1020x760 mm, včetně pomocných prací, doplňků, příslušenství, PÚ, dle PD</t>
  </si>
  <si>
    <t>D+M - O6 - okno plastové - 2220x800 mm, včetně pomocných prací, doplňků, příslušenství, PÚ, dle PD</t>
  </si>
  <si>
    <t>D+M - O7 - okno plastové - 2220x800 mm, včetně pomocných prací, doplňků, příslušenství, PÚ, dle PD</t>
  </si>
  <si>
    <t>D+M - O9 - okno plastové - 2200x1550 mm, včetně pomocných prací, doplňků, příslušenství, PÚ, dle PD</t>
  </si>
  <si>
    <t>D+M - O10 - okno plastové - 1450x1550 mm, včetně pomocných prací, doplňků, příslušenství, PÚ, dle PD</t>
  </si>
  <si>
    <t>3f - Křídlovická č.p. 64</t>
  </si>
  <si>
    <t>64.01 - Bourací práce</t>
  </si>
  <si>
    <t>(1,45)*1,55*5</t>
  </si>
  <si>
    <t>plastové vchodové dveře - 2190x1550 mm</t>
  </si>
  <si>
    <t>(2,19)*1,55*1</t>
  </si>
  <si>
    <t>(2,19+1,55*2)*1</t>
  </si>
  <si>
    <t>-149497036</t>
  </si>
  <si>
    <t>Výměna vnějších výplní - proříznutí  ostění (dl x p)</t>
  </si>
  <si>
    <t>(1,45+1,55*2)*5</t>
  </si>
  <si>
    <t>-1123038838</t>
  </si>
  <si>
    <t>(1,45+1,55*2)*0,15*5</t>
  </si>
  <si>
    <t>(2,19+1,55*2)*0,15*1</t>
  </si>
  <si>
    <t>(1,45)*5</t>
  </si>
  <si>
    <t>(2,19)*1</t>
  </si>
  <si>
    <t>64.02 - Nové konstrukce</t>
  </si>
  <si>
    <t>(1,02+0,76*2)*0,47*8</t>
  </si>
  <si>
    <t>(2,22+0,80*2)*0,42*4</t>
  </si>
  <si>
    <t>(2,20+1,55*2)*0,42*6</t>
  </si>
  <si>
    <t>(1,45+1,55*2)*0,42*5</t>
  </si>
  <si>
    <t>(2,19+1,55*2)*0,42*1</t>
  </si>
  <si>
    <t>366,255*1,1 'Přepočtené koeficientem množství</t>
  </si>
  <si>
    <t>-805780829</t>
  </si>
  <si>
    <t>(1,07+1,01+3,49+1,14+1,05+1,08+2,60+3,44+4,30)*2,00</t>
  </si>
  <si>
    <t>(3,37+3,44+3,49+3,48+3,42+3,36+3,24+1,97+4,15+3,50)*2,00</t>
  </si>
  <si>
    <t>(3,37+3,50+3,49+3,49+3,38+3,36+3,31+3,50+3,82+3,40)*2,00</t>
  </si>
  <si>
    <t>(3,40+3,53+3,49+3,48+3,40+3,40+3,28+3,37+3,92+3,40)*2,00</t>
  </si>
  <si>
    <t>(3,48+3,51+3,49+3,48+3,40+3,40+3,32+3,47+3,92+3,42)*2,00</t>
  </si>
  <si>
    <t>(3,47+3,44+3,49+3,49+3,39+3,39+3,33+3,46+3,86+3,45)*2,00</t>
  </si>
  <si>
    <t>(3,39+3,49+3,49+3,49+3,42+3,49+3,26+3,52+3,82+3,43)*2,00</t>
  </si>
  <si>
    <t>452,7*1,1 'Přepočtené koeficientem množství</t>
  </si>
  <si>
    <t>64.03 - Výrobky</t>
  </si>
  <si>
    <t xml:space="preserve">P2 délky 2,2m celkem 6 kusů </t>
  </si>
  <si>
    <t xml:space="preserve">P3 délky 1,45m celkem 5 kusů </t>
  </si>
  <si>
    <t>1,45*5</t>
  </si>
  <si>
    <t xml:space="preserve">P4 délky 2,22m celkem 4 kusy </t>
  </si>
  <si>
    <t>2,22*4</t>
  </si>
  <si>
    <t xml:space="preserve">P5 délky 0,43m celkem 6 kusů </t>
  </si>
  <si>
    <t xml:space="preserve">Poznámka k položce:_x000D_
Barva bílá				_x000D_
CLP				_x000D_
</t>
  </si>
  <si>
    <t>3. 1450x350mm celkem 5 kusů</t>
  </si>
  <si>
    <t xml:space="preserve">4. 2220x350 mm celkem 5 kusů </t>
  </si>
  <si>
    <t>2,22*5</t>
  </si>
  <si>
    <t xml:space="preserve">4. 2220x560mm celkem 4 kusy </t>
  </si>
  <si>
    <t>D+M - D5 - plastové vchodové dveře - 2190x1550 mm, včetně pomocných prací, doplňků, příslušenství, PÚ, dle PD</t>
  </si>
  <si>
    <t xml:space="preserve">Poznámka k položce:_x000D_
Hliníkové vchodové dveře s horním světlíkem				_x000D_
Dveře šíře 900mm - bezpečnostní trojsklo				_x000D_
Světlík - zasklení bezpečnostní trojsklo, spodní čáast sklopná pomocí pákového mechanismu				_x000D_
Kování - bezpečnostní, panikové				_x000D_
Zasklení: U=0,90 W/m2K, g = 50				_x000D_
barva - bíla				_x000D_
Dveře musí splňovat podmínky stanovené PBŘ.				_x000D_
Položka je včetně kompletní dopravy a staveništního přesunu hmot.				_x000D_
</t>
  </si>
  <si>
    <t>3g - Křídlovická č.p. 66</t>
  </si>
  <si>
    <t>66.01 - Bourací práce</t>
  </si>
  <si>
    <t>1196211105</t>
  </si>
  <si>
    <t>okno plastové - 980x760 mm</t>
  </si>
  <si>
    <t>(0,98)*0,76*2</t>
  </si>
  <si>
    <t>1954685484</t>
  </si>
  <si>
    <t>(0,98+0,76*2)*2</t>
  </si>
  <si>
    <t>2004374866</t>
  </si>
  <si>
    <t>(0,98+0,76*2)*0,15*2</t>
  </si>
  <si>
    <t>66.02 - Nové konstrukce</t>
  </si>
  <si>
    <t>371,535*1,1 'Přepočtené koeficientem množství</t>
  </si>
  <si>
    <t>1704073190</t>
  </si>
  <si>
    <t>(1,02+1,04+3,49+1,04+2,05+6,10+5,45+1,24+1,08)*2,00</t>
  </si>
  <si>
    <t>(3,40+3,44+3,49+3,43+3,92+3,44+3,38+3,45+3,79+3,29)*2,00</t>
  </si>
  <si>
    <t>(3,44+3,46+3,49+3,46+3,92+3,44+3,33+3,50+3,79+3,41)*2,00</t>
  </si>
  <si>
    <t>(3,40+3,43+3,49+3,49+3,97+3,43+3,30+3,48+3,84+3,40)*2,00</t>
  </si>
  <si>
    <t>(2,95+3,48+3,49+3,48+3,90+3,41+3,30+3,47+3,86+3,42)*2,00</t>
  </si>
  <si>
    <t>(7,00+3,49+3,49+3,92+3,40+3,31+3,49+3,86+3,09)*2,00</t>
  </si>
  <si>
    <t>(3,40+3,48+3,49+3,48+3,94+3,41+3,34+3,46+3,86+3,41)*2,00</t>
  </si>
  <si>
    <t>466,18*1,1 'Přepočtené koeficientem množství</t>
  </si>
  <si>
    <t>66.03 - Výrobky</t>
  </si>
  <si>
    <t xml:space="preserve">P3 délky 1,45m celkem 6 kusů </t>
  </si>
  <si>
    <t>36</t>
  </si>
  <si>
    <t xml:space="preserve">3. 1450x350mm celkem 5 kusů </t>
  </si>
  <si>
    <t>D+M - O1 - okno plastové - 980x760 mm, včetně pomocných prací, doplňků, příslušenství, PÚ, dle PD</t>
  </si>
  <si>
    <t xml:space="preserve">Poznámka k položce:_x000D_
Plastové pětikomorové okno				_x000D_
zasklení - bezpečnostní í trojsklo				_x000D_
U=0,90 W/m2K, g=50				_x000D_
střední část pevná, krajní části výklopné				_x000D_
otevírání klikou s možností zamknutí otevírání				_x000D_
barva - bílá				_x000D_
Položka je včetně kompletní dopravy a staveništního přesunu hmot.				_x000D_
</t>
  </si>
  <si>
    <t>1.NP/6.NP</t>
  </si>
  <si>
    <t xml:space="preserve">Poznámka k položce:_x000D_
plné prosklení - bezpečnostní trojsklo				_x000D_
otevíravé - pravé, koule/klika				_x000D_
boční světlíky š.477,5 mm - s bezpečnostním zasklením				_x000D_
U=0,90 W/m2K, g = 50				_x000D_
kování - bezpečnostní panikové				_x000D_
barva - bíla				_x000D_
Dveře musí splňovat podmínky stanovené PBŘ.				_x000D_
Položka je včetně kompletní dopravy a staveništního přesunu hmot.				_x000D_
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</si>
  <si>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</si>
  <si>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</si>
  <si>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</si>
  <si>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</si>
  <si>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</si>
  <si>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</si>
  <si>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</si>
  <si>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Dokumentace skutečného provedení stavby</t>
  </si>
  <si>
    <t>soubor</t>
  </si>
  <si>
    <t>CS ÚRS 2024 02</t>
  </si>
  <si>
    <t>1024</t>
  </si>
  <si>
    <t>-1380672499</t>
  </si>
  <si>
    <t xml:space="preserve">Poznámka k položce:_x000D_
Náklady na vyhotovení dokumentace skutečného provedení stavby a její předání objednateli v požadované formě a požadovaném počtu.				_x000D_
</t>
  </si>
  <si>
    <t>VRN000X2</t>
  </si>
  <si>
    <t>Náklady na vypracování dílenské dokumentace otvorových výplní</t>
  </si>
  <si>
    <t>1426173214</t>
  </si>
  <si>
    <t>VRN3</t>
  </si>
  <si>
    <t>Zařízení staveniště</t>
  </si>
  <si>
    <t>030001000</t>
  </si>
  <si>
    <t>1777993089</t>
  </si>
  <si>
    <t xml:space="preserve">Poznámka k položce:_x000D_
Veškeré náklady spojené s vybudováním, provozem a odstraněním zařízení staveniště.				_x000D_
Položka obsahuje i případné oplocení, lávky, ochranu dřevin apod.				_x000D_
</t>
  </si>
  <si>
    <t>VRN000X1</t>
  </si>
  <si>
    <t>Provoz objednatele</t>
  </si>
  <si>
    <t>-1011317494</t>
  </si>
  <si>
    <t xml:space="preserve">Poznámka k položce:_x000D_
Náklady na ztížené provádění stavebních prací v důsledku nepřerušeného provozu na staveništi nebo v případech nepřerušeného provozu v objektech v nichž se stavební práce provádí.				_x000D_
</t>
  </si>
  <si>
    <t>VRN4</t>
  </si>
  <si>
    <t>Inženýrská činnost</t>
  </si>
  <si>
    <t>045303000</t>
  </si>
  <si>
    <t>Koordinační činnost</t>
  </si>
  <si>
    <t>350804798</t>
  </si>
  <si>
    <t xml:space="preserve">Poznámka k položce:_x000D_
Koordinace stavebních a technologických dodávek stavby.		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</si>
</sst>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5"/>
  <sheetViews>
    <sheetView showGridLines="0" tabSelected="1" topLeftCell="A10" workbookViewId="0">
      <selection activeCell="AR23" sqref="AR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5" t="s">
        <v>5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20"/>
      <c r="BE5" s="23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20"/>
      <c r="BE6" s="23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7"/>
      <c r="BS8" s="17" t="s">
        <v>6</v>
      </c>
    </row>
    <row r="9" spans="1:74" s="1" customFormat="1" ht="14.45" customHeight="1">
      <c r="B9" s="20"/>
      <c r="AR9" s="20"/>
      <c r="BE9" s="23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37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237"/>
      <c r="BS11" s="17" t="s">
        <v>6</v>
      </c>
    </row>
    <row r="12" spans="1:74" s="1" customFormat="1" ht="6.95" customHeight="1">
      <c r="B12" s="20"/>
      <c r="AR12" s="20"/>
      <c r="BE12" s="237"/>
      <c r="BS12" s="17" t="s">
        <v>6</v>
      </c>
    </row>
    <row r="13" spans="1:74" s="1" customFormat="1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37"/>
      <c r="BS13" s="17" t="s">
        <v>6</v>
      </c>
    </row>
    <row r="14" spans="1:74" ht="12.75">
      <c r="B14" s="20"/>
      <c r="E14" s="242" t="s">
        <v>31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28</v>
      </c>
      <c r="AN14" s="29" t="s">
        <v>31</v>
      </c>
      <c r="AR14" s="20"/>
      <c r="BE14" s="237"/>
      <c r="BS14" s="17" t="s">
        <v>6</v>
      </c>
    </row>
    <row r="15" spans="1:74" s="1" customFormat="1" ht="6.95" customHeight="1">
      <c r="B15" s="20"/>
      <c r="AR15" s="20"/>
      <c r="BE15" s="237"/>
      <c r="BS15" s="17" t="s">
        <v>3</v>
      </c>
    </row>
    <row r="16" spans="1:74" s="1" customFormat="1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37"/>
      <c r="BS16" s="17" t="s">
        <v>3</v>
      </c>
    </row>
    <row r="17" spans="1:71" s="1" customFormat="1" ht="18.399999999999999" customHeight="1">
      <c r="B17" s="20"/>
      <c r="E17" s="25" t="s">
        <v>34</v>
      </c>
      <c r="AK17" s="27" t="s">
        <v>28</v>
      </c>
      <c r="AN17" s="25" t="s">
        <v>35</v>
      </c>
      <c r="AR17" s="20"/>
      <c r="BE17" s="237"/>
      <c r="BS17" s="17" t="s">
        <v>36</v>
      </c>
    </row>
    <row r="18" spans="1:71" s="1" customFormat="1" ht="6.95" customHeight="1">
      <c r="B18" s="20"/>
      <c r="AR18" s="20"/>
      <c r="BE18" s="237"/>
      <c r="BS18" s="17" t="s">
        <v>6</v>
      </c>
    </row>
    <row r="19" spans="1:71" s="1" customFormat="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37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28</v>
      </c>
      <c r="AN20" s="25" t="s">
        <v>1</v>
      </c>
      <c r="AR20" s="20"/>
      <c r="BE20" s="237"/>
      <c r="BS20" s="17" t="s">
        <v>36</v>
      </c>
    </row>
    <row r="21" spans="1:71" s="1" customFormat="1" ht="6.95" customHeight="1">
      <c r="B21" s="20"/>
      <c r="AR21" s="20"/>
      <c r="BE21" s="237"/>
    </row>
    <row r="22" spans="1:71" s="1" customFormat="1" ht="12" customHeight="1">
      <c r="B22" s="20"/>
      <c r="D22" s="27" t="s">
        <v>38</v>
      </c>
      <c r="AR22" s="20"/>
      <c r="BE22" s="237"/>
    </row>
    <row r="23" spans="1:71" s="1" customFormat="1" ht="226.5" customHeight="1">
      <c r="B23" s="20"/>
      <c r="E23" s="244" t="s">
        <v>39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37"/>
    </row>
    <row r="24" spans="1:71" s="1" customFormat="1" ht="6.95" customHeight="1">
      <c r="B24" s="20"/>
      <c r="AR24" s="20"/>
      <c r="BE24" s="23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1:71" s="2" customFormat="1" ht="25.9" customHeight="1">
      <c r="A26" s="32"/>
      <c r="B26" s="33"/>
      <c r="C26" s="32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5">
        <f>ROUND(AG94,2)</f>
        <v>0</v>
      </c>
      <c r="AL26" s="246"/>
      <c r="AM26" s="246"/>
      <c r="AN26" s="246"/>
      <c r="AO26" s="246"/>
      <c r="AP26" s="32"/>
      <c r="AQ26" s="32"/>
      <c r="AR26" s="33"/>
      <c r="BE26" s="23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7" t="s">
        <v>41</v>
      </c>
      <c r="M28" s="247"/>
      <c r="N28" s="247"/>
      <c r="O28" s="247"/>
      <c r="P28" s="247"/>
      <c r="Q28" s="32"/>
      <c r="R28" s="32"/>
      <c r="S28" s="32"/>
      <c r="T28" s="32"/>
      <c r="U28" s="32"/>
      <c r="V28" s="32"/>
      <c r="W28" s="247" t="s">
        <v>42</v>
      </c>
      <c r="X28" s="247"/>
      <c r="Y28" s="247"/>
      <c r="Z28" s="247"/>
      <c r="AA28" s="247"/>
      <c r="AB28" s="247"/>
      <c r="AC28" s="247"/>
      <c r="AD28" s="247"/>
      <c r="AE28" s="247"/>
      <c r="AF28" s="32"/>
      <c r="AG28" s="32"/>
      <c r="AH28" s="32"/>
      <c r="AI28" s="32"/>
      <c r="AJ28" s="32"/>
      <c r="AK28" s="247" t="s">
        <v>43</v>
      </c>
      <c r="AL28" s="247"/>
      <c r="AM28" s="247"/>
      <c r="AN28" s="247"/>
      <c r="AO28" s="247"/>
      <c r="AP28" s="32"/>
      <c r="AQ28" s="32"/>
      <c r="AR28" s="33"/>
      <c r="BE28" s="237"/>
    </row>
    <row r="29" spans="1:71" s="3" customFormat="1" ht="14.45" customHeight="1">
      <c r="B29" s="37"/>
      <c r="D29" s="27" t="s">
        <v>44</v>
      </c>
      <c r="F29" s="27" t="s">
        <v>45</v>
      </c>
      <c r="L29" s="250">
        <v>0.21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ROUND(AV94, 2)</f>
        <v>0</v>
      </c>
      <c r="AL29" s="249"/>
      <c r="AM29" s="249"/>
      <c r="AN29" s="249"/>
      <c r="AO29" s="249"/>
      <c r="AR29" s="37"/>
      <c r="BE29" s="238"/>
    </row>
    <row r="30" spans="1:71" s="3" customFormat="1" ht="14.45" customHeight="1">
      <c r="B30" s="37"/>
      <c r="F30" s="27" t="s">
        <v>46</v>
      </c>
      <c r="L30" s="250">
        <v>0.12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ROUND(AW94, 2)</f>
        <v>0</v>
      </c>
      <c r="AL30" s="249"/>
      <c r="AM30" s="249"/>
      <c r="AN30" s="249"/>
      <c r="AO30" s="249"/>
      <c r="AR30" s="37"/>
      <c r="BE30" s="238"/>
    </row>
    <row r="31" spans="1:71" s="3" customFormat="1" ht="14.45" hidden="1" customHeight="1">
      <c r="B31" s="37"/>
      <c r="F31" s="27" t="s">
        <v>47</v>
      </c>
      <c r="L31" s="250">
        <v>0.21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7"/>
      <c r="BE31" s="238"/>
    </row>
    <row r="32" spans="1:71" s="3" customFormat="1" ht="14.45" hidden="1" customHeight="1">
      <c r="B32" s="37"/>
      <c r="F32" s="27" t="s">
        <v>48</v>
      </c>
      <c r="L32" s="250">
        <v>0.12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7"/>
      <c r="BE32" s="238"/>
    </row>
    <row r="33" spans="1:57" s="3" customFormat="1" ht="14.45" hidden="1" customHeight="1">
      <c r="B33" s="37"/>
      <c r="F33" s="27" t="s">
        <v>49</v>
      </c>
      <c r="L33" s="250">
        <v>0</v>
      </c>
      <c r="M33" s="249"/>
      <c r="N33" s="249"/>
      <c r="O33" s="249"/>
      <c r="P33" s="249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7"/>
      <c r="BE33" s="23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7"/>
    </row>
    <row r="35" spans="1:57" s="2" customFormat="1" ht="25.9" customHeight="1">
      <c r="A35" s="32"/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254" t="s">
        <v>52</v>
      </c>
      <c r="Y35" s="252"/>
      <c r="Z35" s="252"/>
      <c r="AA35" s="252"/>
      <c r="AB35" s="252"/>
      <c r="AC35" s="40"/>
      <c r="AD35" s="40"/>
      <c r="AE35" s="40"/>
      <c r="AF35" s="40"/>
      <c r="AG35" s="40"/>
      <c r="AH35" s="40"/>
      <c r="AI35" s="40"/>
      <c r="AJ35" s="40"/>
      <c r="AK35" s="251">
        <f>SUM(AK26:AK33)</f>
        <v>0</v>
      </c>
      <c r="AL35" s="252"/>
      <c r="AM35" s="252"/>
      <c r="AN35" s="252"/>
      <c r="AO35" s="25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54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56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55</v>
      </c>
      <c r="AI60" s="35"/>
      <c r="AJ60" s="35"/>
      <c r="AK60" s="35"/>
      <c r="AL60" s="35"/>
      <c r="AM60" s="45" t="s">
        <v>56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58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56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55</v>
      </c>
      <c r="AI75" s="35"/>
      <c r="AJ75" s="35"/>
      <c r="AK75" s="35"/>
      <c r="AL75" s="35"/>
      <c r="AM75" s="45" t="s">
        <v>56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24DB003</v>
      </c>
      <c r="AR84" s="51"/>
    </row>
    <row r="85" spans="1:91" s="5" customFormat="1" ht="36.950000000000003" customHeight="1">
      <c r="B85" s="52"/>
      <c r="C85" s="53" t="s">
        <v>16</v>
      </c>
      <c r="L85" s="220" t="str">
        <f>K6</f>
        <v>Výměna otvorových výplní v BD Křídlovická 54, 56, 58, 60, 62, 64, 66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5" t="str">
        <f>IF(AN8= "","",AN8)</f>
        <v>3. 9. 2024</v>
      </c>
      <c r="AN87" s="22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Statutární město Brno - MČ Brno - střed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32</v>
      </c>
      <c r="AJ89" s="32"/>
      <c r="AK89" s="32"/>
      <c r="AL89" s="32"/>
      <c r="AM89" s="226" t="str">
        <f>IF(E17="","",E17)</f>
        <v>ADH architects s. r. o.</v>
      </c>
      <c r="AN89" s="227"/>
      <c r="AO89" s="227"/>
      <c r="AP89" s="227"/>
      <c r="AQ89" s="32"/>
      <c r="AR89" s="33"/>
      <c r="AS89" s="228" t="s">
        <v>60</v>
      </c>
      <c r="AT89" s="22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30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37</v>
      </c>
      <c r="AJ90" s="32"/>
      <c r="AK90" s="32"/>
      <c r="AL90" s="32"/>
      <c r="AM90" s="226" t="str">
        <f>IF(E20="","",E20)</f>
        <v xml:space="preserve"> </v>
      </c>
      <c r="AN90" s="227"/>
      <c r="AO90" s="227"/>
      <c r="AP90" s="227"/>
      <c r="AQ90" s="32"/>
      <c r="AR90" s="33"/>
      <c r="AS90" s="230"/>
      <c r="AT90" s="23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0"/>
      <c r="AT91" s="23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4" t="s">
        <v>61</v>
      </c>
      <c r="D92" s="223"/>
      <c r="E92" s="223"/>
      <c r="F92" s="223"/>
      <c r="G92" s="223"/>
      <c r="H92" s="60"/>
      <c r="I92" s="222" t="s">
        <v>62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33" t="s">
        <v>63</v>
      </c>
      <c r="AH92" s="223"/>
      <c r="AI92" s="223"/>
      <c r="AJ92" s="223"/>
      <c r="AK92" s="223"/>
      <c r="AL92" s="223"/>
      <c r="AM92" s="223"/>
      <c r="AN92" s="222" t="s">
        <v>64</v>
      </c>
      <c r="AO92" s="223"/>
      <c r="AP92" s="232"/>
      <c r="AQ92" s="61" t="s">
        <v>65</v>
      </c>
      <c r="AR92" s="33"/>
      <c r="AS92" s="62" t="s">
        <v>66</v>
      </c>
      <c r="AT92" s="63" t="s">
        <v>67</v>
      </c>
      <c r="AU92" s="63" t="s">
        <v>68</v>
      </c>
      <c r="AV92" s="63" t="s">
        <v>69</v>
      </c>
      <c r="AW92" s="63" t="s">
        <v>70</v>
      </c>
      <c r="AX92" s="63" t="s">
        <v>71</v>
      </c>
      <c r="AY92" s="63" t="s">
        <v>72</v>
      </c>
      <c r="AZ92" s="63" t="s">
        <v>73</v>
      </c>
      <c r="BA92" s="63" t="s">
        <v>74</v>
      </c>
      <c r="BB92" s="63" t="s">
        <v>75</v>
      </c>
      <c r="BC92" s="63" t="s">
        <v>76</v>
      </c>
      <c r="BD92" s="64" t="s">
        <v>77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78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4">
        <f>ROUND(AG95+AG99+AG103+AG107+AG111+AG115+AG119+AG123,2)</f>
        <v>0</v>
      </c>
      <c r="AH94" s="234"/>
      <c r="AI94" s="234"/>
      <c r="AJ94" s="234"/>
      <c r="AK94" s="234"/>
      <c r="AL94" s="234"/>
      <c r="AM94" s="234"/>
      <c r="AN94" s="235">
        <f t="shared" ref="AN94:AN123" si="0">SUM(AG94,AT94)</f>
        <v>0</v>
      </c>
      <c r="AO94" s="235"/>
      <c r="AP94" s="235"/>
      <c r="AQ94" s="72" t="s">
        <v>1</v>
      </c>
      <c r="AR94" s="68"/>
      <c r="AS94" s="73">
        <f>ROUND(AS95+AS99+AS103+AS107+AS111+AS115+AS119+AS123,2)</f>
        <v>0</v>
      </c>
      <c r="AT94" s="74">
        <f t="shared" ref="AT94:AT123" si="1">ROUND(SUM(AV94:AW94),2)</f>
        <v>0</v>
      </c>
      <c r="AU94" s="75">
        <f>ROUND(AU95+AU99+AU103+AU107+AU111+AU115+AU119+AU123,5)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ROUND(AZ95+AZ99+AZ103+AZ107+AZ111+AZ115+AZ119+AZ123,2)</f>
        <v>0</v>
      </c>
      <c r="BA94" s="74">
        <f>ROUND(BA95+BA99+BA103+BA107+BA111+BA115+BA119+BA123,2)</f>
        <v>0</v>
      </c>
      <c r="BB94" s="74">
        <f>ROUND(BB95+BB99+BB103+BB107+BB111+BB115+BB119+BB123,2)</f>
        <v>0</v>
      </c>
      <c r="BC94" s="74">
        <f>ROUND(BC95+BC99+BC103+BC107+BC111+BC115+BC119+BC123,2)</f>
        <v>0</v>
      </c>
      <c r="BD94" s="76">
        <f>ROUND(BD95+BD99+BD103+BD107+BD111+BD115+BD119+BD123,2)</f>
        <v>0</v>
      </c>
      <c r="BS94" s="77" t="s">
        <v>79</v>
      </c>
      <c r="BT94" s="77" t="s">
        <v>80</v>
      </c>
      <c r="BU94" s="78" t="s">
        <v>81</v>
      </c>
      <c r="BV94" s="77" t="s">
        <v>82</v>
      </c>
      <c r="BW94" s="77" t="s">
        <v>4</v>
      </c>
      <c r="BX94" s="77" t="s">
        <v>83</v>
      </c>
      <c r="CL94" s="77" t="s">
        <v>1</v>
      </c>
    </row>
    <row r="95" spans="1:91" s="7" customFormat="1" ht="16.5" customHeight="1">
      <c r="B95" s="79"/>
      <c r="C95" s="80"/>
      <c r="D95" s="214" t="s">
        <v>84</v>
      </c>
      <c r="E95" s="214"/>
      <c r="F95" s="214"/>
      <c r="G95" s="214"/>
      <c r="H95" s="214"/>
      <c r="I95" s="81"/>
      <c r="J95" s="214" t="s">
        <v>85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7">
        <f>ROUND(SUM(AG96:AG98),2)</f>
        <v>0</v>
      </c>
      <c r="AH95" s="218"/>
      <c r="AI95" s="218"/>
      <c r="AJ95" s="218"/>
      <c r="AK95" s="218"/>
      <c r="AL95" s="218"/>
      <c r="AM95" s="218"/>
      <c r="AN95" s="219">
        <f t="shared" si="0"/>
        <v>0</v>
      </c>
      <c r="AO95" s="218"/>
      <c r="AP95" s="218"/>
      <c r="AQ95" s="82" t="s">
        <v>86</v>
      </c>
      <c r="AR95" s="79"/>
      <c r="AS95" s="83">
        <f>ROUND(SUM(AS96:AS98),2)</f>
        <v>0</v>
      </c>
      <c r="AT95" s="84">
        <f t="shared" si="1"/>
        <v>0</v>
      </c>
      <c r="AU95" s="85">
        <f>ROUND(SUM(AU96:AU98),5)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ROUND(SUM(AZ96:AZ98),2)</f>
        <v>0</v>
      </c>
      <c r="BA95" s="84">
        <f>ROUND(SUM(BA96:BA98),2)</f>
        <v>0</v>
      </c>
      <c r="BB95" s="84">
        <f>ROUND(SUM(BB96:BB98),2)</f>
        <v>0</v>
      </c>
      <c r="BC95" s="84">
        <f>ROUND(SUM(BC96:BC98),2)</f>
        <v>0</v>
      </c>
      <c r="BD95" s="86">
        <f>ROUND(SUM(BD96:BD98),2)</f>
        <v>0</v>
      </c>
      <c r="BS95" s="87" t="s">
        <v>79</v>
      </c>
      <c r="BT95" s="87" t="s">
        <v>87</v>
      </c>
      <c r="BU95" s="87" t="s">
        <v>81</v>
      </c>
      <c r="BV95" s="87" t="s">
        <v>82</v>
      </c>
      <c r="BW95" s="87" t="s">
        <v>88</v>
      </c>
      <c r="BX95" s="87" t="s">
        <v>4</v>
      </c>
      <c r="CL95" s="87" t="s">
        <v>1</v>
      </c>
      <c r="CM95" s="87" t="s">
        <v>87</v>
      </c>
    </row>
    <row r="96" spans="1:91" s="4" customFormat="1" ht="16.5" customHeight="1">
      <c r="A96" s="88" t="s">
        <v>89</v>
      </c>
      <c r="B96" s="51"/>
      <c r="C96" s="10"/>
      <c r="D96" s="10"/>
      <c r="E96" s="213" t="s">
        <v>90</v>
      </c>
      <c r="F96" s="213"/>
      <c r="G96" s="213"/>
      <c r="H96" s="213"/>
      <c r="I96" s="213"/>
      <c r="J96" s="10"/>
      <c r="K96" s="213" t="s">
        <v>91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5">
        <f>'54.01 - Bourací práce'!J32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89" t="s">
        <v>92</v>
      </c>
      <c r="AR96" s="51"/>
      <c r="AS96" s="90">
        <v>0</v>
      </c>
      <c r="AT96" s="91">
        <f t="shared" si="1"/>
        <v>0</v>
      </c>
      <c r="AU96" s="92">
        <f>'54.01 - Bourací práce'!P128</f>
        <v>0</v>
      </c>
      <c r="AV96" s="91">
        <f>'54.01 - Bourací práce'!J35</f>
        <v>0</v>
      </c>
      <c r="AW96" s="91">
        <f>'54.01 - Bourací práce'!J36</f>
        <v>0</v>
      </c>
      <c r="AX96" s="91">
        <f>'54.01 - Bourací práce'!J37</f>
        <v>0</v>
      </c>
      <c r="AY96" s="91">
        <f>'54.01 - Bourací práce'!J38</f>
        <v>0</v>
      </c>
      <c r="AZ96" s="91">
        <f>'54.01 - Bourací práce'!F35</f>
        <v>0</v>
      </c>
      <c r="BA96" s="91">
        <f>'54.01 - Bourací práce'!F36</f>
        <v>0</v>
      </c>
      <c r="BB96" s="91">
        <f>'54.01 - Bourací práce'!F37</f>
        <v>0</v>
      </c>
      <c r="BC96" s="91">
        <f>'54.01 - Bourací práce'!F38</f>
        <v>0</v>
      </c>
      <c r="BD96" s="93">
        <f>'54.01 - Bourací práce'!F39</f>
        <v>0</v>
      </c>
      <c r="BT96" s="25" t="s">
        <v>93</v>
      </c>
      <c r="BV96" s="25" t="s">
        <v>82</v>
      </c>
      <c r="BW96" s="25" t="s">
        <v>94</v>
      </c>
      <c r="BX96" s="25" t="s">
        <v>88</v>
      </c>
      <c r="CL96" s="25" t="s">
        <v>1</v>
      </c>
    </row>
    <row r="97" spans="1:91" s="4" customFormat="1" ht="16.5" customHeight="1">
      <c r="A97" s="88" t="s">
        <v>89</v>
      </c>
      <c r="B97" s="51"/>
      <c r="C97" s="10"/>
      <c r="D97" s="10"/>
      <c r="E97" s="213" t="s">
        <v>95</v>
      </c>
      <c r="F97" s="213"/>
      <c r="G97" s="213"/>
      <c r="H97" s="213"/>
      <c r="I97" s="213"/>
      <c r="J97" s="10"/>
      <c r="K97" s="213" t="s">
        <v>96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5">
        <f>'54.02 - Nové konstrukce'!J32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89" t="s">
        <v>92</v>
      </c>
      <c r="AR97" s="51"/>
      <c r="AS97" s="90">
        <v>0</v>
      </c>
      <c r="AT97" s="91">
        <f t="shared" si="1"/>
        <v>0</v>
      </c>
      <c r="AU97" s="92">
        <f>'54.02 - Nové konstrukce'!P127</f>
        <v>0</v>
      </c>
      <c r="AV97" s="91">
        <f>'54.02 - Nové konstrukce'!J35</f>
        <v>0</v>
      </c>
      <c r="AW97" s="91">
        <f>'54.02 - Nové konstrukce'!J36</f>
        <v>0</v>
      </c>
      <c r="AX97" s="91">
        <f>'54.02 - Nové konstrukce'!J37</f>
        <v>0</v>
      </c>
      <c r="AY97" s="91">
        <f>'54.02 - Nové konstrukce'!J38</f>
        <v>0</v>
      </c>
      <c r="AZ97" s="91">
        <f>'54.02 - Nové konstrukce'!F35</f>
        <v>0</v>
      </c>
      <c r="BA97" s="91">
        <f>'54.02 - Nové konstrukce'!F36</f>
        <v>0</v>
      </c>
      <c r="BB97" s="91">
        <f>'54.02 - Nové konstrukce'!F37</f>
        <v>0</v>
      </c>
      <c r="BC97" s="91">
        <f>'54.02 - Nové konstrukce'!F38</f>
        <v>0</v>
      </c>
      <c r="BD97" s="93">
        <f>'54.02 - Nové konstrukce'!F39</f>
        <v>0</v>
      </c>
      <c r="BT97" s="25" t="s">
        <v>93</v>
      </c>
      <c r="BV97" s="25" t="s">
        <v>82</v>
      </c>
      <c r="BW97" s="25" t="s">
        <v>97</v>
      </c>
      <c r="BX97" s="25" t="s">
        <v>88</v>
      </c>
      <c r="CL97" s="25" t="s">
        <v>1</v>
      </c>
    </row>
    <row r="98" spans="1:91" s="4" customFormat="1" ht="16.5" customHeight="1">
      <c r="A98" s="88" t="s">
        <v>89</v>
      </c>
      <c r="B98" s="51"/>
      <c r="C98" s="10"/>
      <c r="D98" s="10"/>
      <c r="E98" s="213" t="s">
        <v>98</v>
      </c>
      <c r="F98" s="213"/>
      <c r="G98" s="213"/>
      <c r="H98" s="213"/>
      <c r="I98" s="213"/>
      <c r="J98" s="10"/>
      <c r="K98" s="213" t="s">
        <v>99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5">
        <f>'54.03 - Výrobky'!J32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9" t="s">
        <v>92</v>
      </c>
      <c r="AR98" s="51"/>
      <c r="AS98" s="90">
        <v>0</v>
      </c>
      <c r="AT98" s="91">
        <f t="shared" si="1"/>
        <v>0</v>
      </c>
      <c r="AU98" s="92">
        <f>'54.03 - Výrobky'!P124</f>
        <v>0</v>
      </c>
      <c r="AV98" s="91">
        <f>'54.03 - Výrobky'!J35</f>
        <v>0</v>
      </c>
      <c r="AW98" s="91">
        <f>'54.03 - Výrobky'!J36</f>
        <v>0</v>
      </c>
      <c r="AX98" s="91">
        <f>'54.03 - Výrobky'!J37</f>
        <v>0</v>
      </c>
      <c r="AY98" s="91">
        <f>'54.03 - Výrobky'!J38</f>
        <v>0</v>
      </c>
      <c r="AZ98" s="91">
        <f>'54.03 - Výrobky'!F35</f>
        <v>0</v>
      </c>
      <c r="BA98" s="91">
        <f>'54.03 - Výrobky'!F36</f>
        <v>0</v>
      </c>
      <c r="BB98" s="91">
        <f>'54.03 - Výrobky'!F37</f>
        <v>0</v>
      </c>
      <c r="BC98" s="91">
        <f>'54.03 - Výrobky'!F38</f>
        <v>0</v>
      </c>
      <c r="BD98" s="93">
        <f>'54.03 - Výrobky'!F39</f>
        <v>0</v>
      </c>
      <c r="BT98" s="25" t="s">
        <v>93</v>
      </c>
      <c r="BV98" s="25" t="s">
        <v>82</v>
      </c>
      <c r="BW98" s="25" t="s">
        <v>100</v>
      </c>
      <c r="BX98" s="25" t="s">
        <v>88</v>
      </c>
      <c r="CL98" s="25" t="s">
        <v>1</v>
      </c>
    </row>
    <row r="99" spans="1:91" s="7" customFormat="1" ht="16.5" customHeight="1">
      <c r="B99" s="79"/>
      <c r="C99" s="80"/>
      <c r="D99" s="214" t="s">
        <v>101</v>
      </c>
      <c r="E99" s="214"/>
      <c r="F99" s="214"/>
      <c r="G99" s="214"/>
      <c r="H99" s="214"/>
      <c r="I99" s="81"/>
      <c r="J99" s="214" t="s">
        <v>102</v>
      </c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7">
        <f>ROUND(SUM(AG100:AG102),2)</f>
        <v>0</v>
      </c>
      <c r="AH99" s="218"/>
      <c r="AI99" s="218"/>
      <c r="AJ99" s="218"/>
      <c r="AK99" s="218"/>
      <c r="AL99" s="218"/>
      <c r="AM99" s="218"/>
      <c r="AN99" s="219">
        <f t="shared" si="0"/>
        <v>0</v>
      </c>
      <c r="AO99" s="218"/>
      <c r="AP99" s="218"/>
      <c r="AQ99" s="82" t="s">
        <v>86</v>
      </c>
      <c r="AR99" s="79"/>
      <c r="AS99" s="83">
        <f>ROUND(SUM(AS100:AS102),2)</f>
        <v>0</v>
      </c>
      <c r="AT99" s="84">
        <f t="shared" si="1"/>
        <v>0</v>
      </c>
      <c r="AU99" s="85">
        <f>ROUND(SUM(AU100:AU102),5)</f>
        <v>0</v>
      </c>
      <c r="AV99" s="84">
        <f>ROUND(AZ99*L29,2)</f>
        <v>0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>
        <f>ROUND(SUM(AZ100:AZ102),2)</f>
        <v>0</v>
      </c>
      <c r="BA99" s="84">
        <f>ROUND(SUM(BA100:BA102),2)</f>
        <v>0</v>
      </c>
      <c r="BB99" s="84">
        <f>ROUND(SUM(BB100:BB102),2)</f>
        <v>0</v>
      </c>
      <c r="BC99" s="84">
        <f>ROUND(SUM(BC100:BC102),2)</f>
        <v>0</v>
      </c>
      <c r="BD99" s="86">
        <f>ROUND(SUM(BD100:BD102),2)</f>
        <v>0</v>
      </c>
      <c r="BS99" s="87" t="s">
        <v>79</v>
      </c>
      <c r="BT99" s="87" t="s">
        <v>87</v>
      </c>
      <c r="BU99" s="87" t="s">
        <v>81</v>
      </c>
      <c r="BV99" s="87" t="s">
        <v>82</v>
      </c>
      <c r="BW99" s="87" t="s">
        <v>103</v>
      </c>
      <c r="BX99" s="87" t="s">
        <v>4</v>
      </c>
      <c r="CL99" s="87" t="s">
        <v>1</v>
      </c>
      <c r="CM99" s="87" t="s">
        <v>87</v>
      </c>
    </row>
    <row r="100" spans="1:91" s="4" customFormat="1" ht="16.5" customHeight="1">
      <c r="A100" s="88" t="s">
        <v>89</v>
      </c>
      <c r="B100" s="51"/>
      <c r="C100" s="10"/>
      <c r="D100" s="10"/>
      <c r="E100" s="213" t="s">
        <v>104</v>
      </c>
      <c r="F100" s="213"/>
      <c r="G100" s="213"/>
      <c r="H100" s="213"/>
      <c r="I100" s="213"/>
      <c r="J100" s="10"/>
      <c r="K100" s="213" t="s">
        <v>91</v>
      </c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5">
        <f>'56.01 - Bourací práce'!J32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89" t="s">
        <v>92</v>
      </c>
      <c r="AR100" s="51"/>
      <c r="AS100" s="90">
        <v>0</v>
      </c>
      <c r="AT100" s="91">
        <f t="shared" si="1"/>
        <v>0</v>
      </c>
      <c r="AU100" s="92">
        <f>'56.01 - Bourací práce'!P128</f>
        <v>0</v>
      </c>
      <c r="AV100" s="91">
        <f>'56.01 - Bourací práce'!J35</f>
        <v>0</v>
      </c>
      <c r="AW100" s="91">
        <f>'56.01 - Bourací práce'!J36</f>
        <v>0</v>
      </c>
      <c r="AX100" s="91">
        <f>'56.01 - Bourací práce'!J37</f>
        <v>0</v>
      </c>
      <c r="AY100" s="91">
        <f>'56.01 - Bourací práce'!J38</f>
        <v>0</v>
      </c>
      <c r="AZ100" s="91">
        <f>'56.01 - Bourací práce'!F35</f>
        <v>0</v>
      </c>
      <c r="BA100" s="91">
        <f>'56.01 - Bourací práce'!F36</f>
        <v>0</v>
      </c>
      <c r="BB100" s="91">
        <f>'56.01 - Bourací práce'!F37</f>
        <v>0</v>
      </c>
      <c r="BC100" s="91">
        <f>'56.01 - Bourací práce'!F38</f>
        <v>0</v>
      </c>
      <c r="BD100" s="93">
        <f>'56.01 - Bourací práce'!F39</f>
        <v>0</v>
      </c>
      <c r="BT100" s="25" t="s">
        <v>93</v>
      </c>
      <c r="BV100" s="25" t="s">
        <v>82</v>
      </c>
      <c r="BW100" s="25" t="s">
        <v>105</v>
      </c>
      <c r="BX100" s="25" t="s">
        <v>103</v>
      </c>
      <c r="CL100" s="25" t="s">
        <v>1</v>
      </c>
    </row>
    <row r="101" spans="1:91" s="4" customFormat="1" ht="16.5" customHeight="1">
      <c r="A101" s="88" t="s">
        <v>89</v>
      </c>
      <c r="B101" s="51"/>
      <c r="C101" s="10"/>
      <c r="D101" s="10"/>
      <c r="E101" s="213" t="s">
        <v>106</v>
      </c>
      <c r="F101" s="213"/>
      <c r="G101" s="213"/>
      <c r="H101" s="213"/>
      <c r="I101" s="213"/>
      <c r="J101" s="10"/>
      <c r="K101" s="213" t="s">
        <v>96</v>
      </c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5">
        <f>'56.02 - Nové konstrukce'!J32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89" t="s">
        <v>92</v>
      </c>
      <c r="AR101" s="51"/>
      <c r="AS101" s="90">
        <v>0</v>
      </c>
      <c r="AT101" s="91">
        <f t="shared" si="1"/>
        <v>0</v>
      </c>
      <c r="AU101" s="92">
        <f>'56.02 - Nové konstrukce'!P127</f>
        <v>0</v>
      </c>
      <c r="AV101" s="91">
        <f>'56.02 - Nové konstrukce'!J35</f>
        <v>0</v>
      </c>
      <c r="AW101" s="91">
        <f>'56.02 - Nové konstrukce'!J36</f>
        <v>0</v>
      </c>
      <c r="AX101" s="91">
        <f>'56.02 - Nové konstrukce'!J37</f>
        <v>0</v>
      </c>
      <c r="AY101" s="91">
        <f>'56.02 - Nové konstrukce'!J38</f>
        <v>0</v>
      </c>
      <c r="AZ101" s="91">
        <f>'56.02 - Nové konstrukce'!F35</f>
        <v>0</v>
      </c>
      <c r="BA101" s="91">
        <f>'56.02 - Nové konstrukce'!F36</f>
        <v>0</v>
      </c>
      <c r="BB101" s="91">
        <f>'56.02 - Nové konstrukce'!F37</f>
        <v>0</v>
      </c>
      <c r="BC101" s="91">
        <f>'56.02 - Nové konstrukce'!F38</f>
        <v>0</v>
      </c>
      <c r="BD101" s="93">
        <f>'56.02 - Nové konstrukce'!F39</f>
        <v>0</v>
      </c>
      <c r="BT101" s="25" t="s">
        <v>93</v>
      </c>
      <c r="BV101" s="25" t="s">
        <v>82</v>
      </c>
      <c r="BW101" s="25" t="s">
        <v>107</v>
      </c>
      <c r="BX101" s="25" t="s">
        <v>103</v>
      </c>
      <c r="CL101" s="25" t="s">
        <v>1</v>
      </c>
    </row>
    <row r="102" spans="1:91" s="4" customFormat="1" ht="16.5" customHeight="1">
      <c r="A102" s="88" t="s">
        <v>89</v>
      </c>
      <c r="B102" s="51"/>
      <c r="C102" s="10"/>
      <c r="D102" s="10"/>
      <c r="E102" s="213" t="s">
        <v>108</v>
      </c>
      <c r="F102" s="213"/>
      <c r="G102" s="213"/>
      <c r="H102" s="213"/>
      <c r="I102" s="213"/>
      <c r="J102" s="10"/>
      <c r="K102" s="213" t="s">
        <v>99</v>
      </c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5">
        <f>'56.03 - Výrobky'!J32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89" t="s">
        <v>92</v>
      </c>
      <c r="AR102" s="51"/>
      <c r="AS102" s="90">
        <v>0</v>
      </c>
      <c r="AT102" s="91">
        <f t="shared" si="1"/>
        <v>0</v>
      </c>
      <c r="AU102" s="92">
        <f>'56.03 - Výrobky'!P125</f>
        <v>0</v>
      </c>
      <c r="AV102" s="91">
        <f>'56.03 - Výrobky'!J35</f>
        <v>0</v>
      </c>
      <c r="AW102" s="91">
        <f>'56.03 - Výrobky'!J36</f>
        <v>0</v>
      </c>
      <c r="AX102" s="91">
        <f>'56.03 - Výrobky'!J37</f>
        <v>0</v>
      </c>
      <c r="AY102" s="91">
        <f>'56.03 - Výrobky'!J38</f>
        <v>0</v>
      </c>
      <c r="AZ102" s="91">
        <f>'56.03 - Výrobky'!F35</f>
        <v>0</v>
      </c>
      <c r="BA102" s="91">
        <f>'56.03 - Výrobky'!F36</f>
        <v>0</v>
      </c>
      <c r="BB102" s="91">
        <f>'56.03 - Výrobky'!F37</f>
        <v>0</v>
      </c>
      <c r="BC102" s="91">
        <f>'56.03 - Výrobky'!F38</f>
        <v>0</v>
      </c>
      <c r="BD102" s="93">
        <f>'56.03 - Výrobky'!F39</f>
        <v>0</v>
      </c>
      <c r="BT102" s="25" t="s">
        <v>93</v>
      </c>
      <c r="BV102" s="25" t="s">
        <v>82</v>
      </c>
      <c r="BW102" s="25" t="s">
        <v>109</v>
      </c>
      <c r="BX102" s="25" t="s">
        <v>103</v>
      </c>
      <c r="CL102" s="25" t="s">
        <v>1</v>
      </c>
    </row>
    <row r="103" spans="1:91" s="7" customFormat="1" ht="16.5" customHeight="1">
      <c r="B103" s="79"/>
      <c r="C103" s="80"/>
      <c r="D103" s="214" t="s">
        <v>110</v>
      </c>
      <c r="E103" s="214"/>
      <c r="F103" s="214"/>
      <c r="G103" s="214"/>
      <c r="H103" s="214"/>
      <c r="I103" s="81"/>
      <c r="J103" s="214" t="s">
        <v>111</v>
      </c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7">
        <f>ROUND(SUM(AG104:AG106),2)</f>
        <v>0</v>
      </c>
      <c r="AH103" s="218"/>
      <c r="AI103" s="218"/>
      <c r="AJ103" s="218"/>
      <c r="AK103" s="218"/>
      <c r="AL103" s="218"/>
      <c r="AM103" s="218"/>
      <c r="AN103" s="219">
        <f t="shared" si="0"/>
        <v>0</v>
      </c>
      <c r="AO103" s="218"/>
      <c r="AP103" s="218"/>
      <c r="AQ103" s="82" t="s">
        <v>86</v>
      </c>
      <c r="AR103" s="79"/>
      <c r="AS103" s="83">
        <f>ROUND(SUM(AS104:AS106),2)</f>
        <v>0</v>
      </c>
      <c r="AT103" s="84">
        <f t="shared" si="1"/>
        <v>0</v>
      </c>
      <c r="AU103" s="85">
        <f>ROUND(SUM(AU104:AU106),5)</f>
        <v>0</v>
      </c>
      <c r="AV103" s="84">
        <f>ROUND(AZ103*L29,2)</f>
        <v>0</v>
      </c>
      <c r="AW103" s="84">
        <f>ROUND(BA103*L30,2)</f>
        <v>0</v>
      </c>
      <c r="AX103" s="84">
        <f>ROUND(BB103*L29,2)</f>
        <v>0</v>
      </c>
      <c r="AY103" s="84">
        <f>ROUND(BC103*L30,2)</f>
        <v>0</v>
      </c>
      <c r="AZ103" s="84">
        <f>ROUND(SUM(AZ104:AZ106),2)</f>
        <v>0</v>
      </c>
      <c r="BA103" s="84">
        <f>ROUND(SUM(BA104:BA106),2)</f>
        <v>0</v>
      </c>
      <c r="BB103" s="84">
        <f>ROUND(SUM(BB104:BB106),2)</f>
        <v>0</v>
      </c>
      <c r="BC103" s="84">
        <f>ROUND(SUM(BC104:BC106),2)</f>
        <v>0</v>
      </c>
      <c r="BD103" s="86">
        <f>ROUND(SUM(BD104:BD106),2)</f>
        <v>0</v>
      </c>
      <c r="BS103" s="87" t="s">
        <v>79</v>
      </c>
      <c r="BT103" s="87" t="s">
        <v>87</v>
      </c>
      <c r="BU103" s="87" t="s">
        <v>81</v>
      </c>
      <c r="BV103" s="87" t="s">
        <v>82</v>
      </c>
      <c r="BW103" s="87" t="s">
        <v>112</v>
      </c>
      <c r="BX103" s="87" t="s">
        <v>4</v>
      </c>
      <c r="CL103" s="87" t="s">
        <v>1</v>
      </c>
      <c r="CM103" s="87" t="s">
        <v>87</v>
      </c>
    </row>
    <row r="104" spans="1:91" s="4" customFormat="1" ht="16.5" customHeight="1">
      <c r="A104" s="88" t="s">
        <v>89</v>
      </c>
      <c r="B104" s="51"/>
      <c r="C104" s="10"/>
      <c r="D104" s="10"/>
      <c r="E104" s="213" t="s">
        <v>113</v>
      </c>
      <c r="F104" s="213"/>
      <c r="G104" s="213"/>
      <c r="H104" s="213"/>
      <c r="I104" s="213"/>
      <c r="J104" s="10"/>
      <c r="K104" s="213" t="s">
        <v>91</v>
      </c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5">
        <f>'58.01 - Bourací práce'!J32</f>
        <v>0</v>
      </c>
      <c r="AH104" s="216"/>
      <c r="AI104" s="216"/>
      <c r="AJ104" s="216"/>
      <c r="AK104" s="216"/>
      <c r="AL104" s="216"/>
      <c r="AM104" s="216"/>
      <c r="AN104" s="215">
        <f t="shared" si="0"/>
        <v>0</v>
      </c>
      <c r="AO104" s="216"/>
      <c r="AP104" s="216"/>
      <c r="AQ104" s="89" t="s">
        <v>92</v>
      </c>
      <c r="AR104" s="51"/>
      <c r="AS104" s="90">
        <v>0</v>
      </c>
      <c r="AT104" s="91">
        <f t="shared" si="1"/>
        <v>0</v>
      </c>
      <c r="AU104" s="92">
        <f>'58.01 - Bourací práce'!P128</f>
        <v>0</v>
      </c>
      <c r="AV104" s="91">
        <f>'58.01 - Bourací práce'!J35</f>
        <v>0</v>
      </c>
      <c r="AW104" s="91">
        <f>'58.01 - Bourací práce'!J36</f>
        <v>0</v>
      </c>
      <c r="AX104" s="91">
        <f>'58.01 - Bourací práce'!J37</f>
        <v>0</v>
      </c>
      <c r="AY104" s="91">
        <f>'58.01 - Bourací práce'!J38</f>
        <v>0</v>
      </c>
      <c r="AZ104" s="91">
        <f>'58.01 - Bourací práce'!F35</f>
        <v>0</v>
      </c>
      <c r="BA104" s="91">
        <f>'58.01 - Bourací práce'!F36</f>
        <v>0</v>
      </c>
      <c r="BB104" s="91">
        <f>'58.01 - Bourací práce'!F37</f>
        <v>0</v>
      </c>
      <c r="BC104" s="91">
        <f>'58.01 - Bourací práce'!F38</f>
        <v>0</v>
      </c>
      <c r="BD104" s="93">
        <f>'58.01 - Bourací práce'!F39</f>
        <v>0</v>
      </c>
      <c r="BT104" s="25" t="s">
        <v>93</v>
      </c>
      <c r="BV104" s="25" t="s">
        <v>82</v>
      </c>
      <c r="BW104" s="25" t="s">
        <v>114</v>
      </c>
      <c r="BX104" s="25" t="s">
        <v>112</v>
      </c>
      <c r="CL104" s="25" t="s">
        <v>1</v>
      </c>
    </row>
    <row r="105" spans="1:91" s="4" customFormat="1" ht="16.5" customHeight="1">
      <c r="A105" s="88" t="s">
        <v>89</v>
      </c>
      <c r="B105" s="51"/>
      <c r="C105" s="10"/>
      <c r="D105" s="10"/>
      <c r="E105" s="213" t="s">
        <v>115</v>
      </c>
      <c r="F105" s="213"/>
      <c r="G105" s="213"/>
      <c r="H105" s="213"/>
      <c r="I105" s="213"/>
      <c r="J105" s="10"/>
      <c r="K105" s="213" t="s">
        <v>96</v>
      </c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5">
        <f>'58.02 - Nové konstrukce'!J32</f>
        <v>0</v>
      </c>
      <c r="AH105" s="216"/>
      <c r="AI105" s="216"/>
      <c r="AJ105" s="216"/>
      <c r="AK105" s="216"/>
      <c r="AL105" s="216"/>
      <c r="AM105" s="216"/>
      <c r="AN105" s="215">
        <f t="shared" si="0"/>
        <v>0</v>
      </c>
      <c r="AO105" s="216"/>
      <c r="AP105" s="216"/>
      <c r="AQ105" s="89" t="s">
        <v>92</v>
      </c>
      <c r="AR105" s="51"/>
      <c r="AS105" s="90">
        <v>0</v>
      </c>
      <c r="AT105" s="91">
        <f t="shared" si="1"/>
        <v>0</v>
      </c>
      <c r="AU105" s="92">
        <f>'58.02 - Nové konstrukce'!P127</f>
        <v>0</v>
      </c>
      <c r="AV105" s="91">
        <f>'58.02 - Nové konstrukce'!J35</f>
        <v>0</v>
      </c>
      <c r="AW105" s="91">
        <f>'58.02 - Nové konstrukce'!J36</f>
        <v>0</v>
      </c>
      <c r="AX105" s="91">
        <f>'58.02 - Nové konstrukce'!J37</f>
        <v>0</v>
      </c>
      <c r="AY105" s="91">
        <f>'58.02 - Nové konstrukce'!J38</f>
        <v>0</v>
      </c>
      <c r="AZ105" s="91">
        <f>'58.02 - Nové konstrukce'!F35</f>
        <v>0</v>
      </c>
      <c r="BA105" s="91">
        <f>'58.02 - Nové konstrukce'!F36</f>
        <v>0</v>
      </c>
      <c r="BB105" s="91">
        <f>'58.02 - Nové konstrukce'!F37</f>
        <v>0</v>
      </c>
      <c r="BC105" s="91">
        <f>'58.02 - Nové konstrukce'!F38</f>
        <v>0</v>
      </c>
      <c r="BD105" s="93">
        <f>'58.02 - Nové konstrukce'!F39</f>
        <v>0</v>
      </c>
      <c r="BT105" s="25" t="s">
        <v>93</v>
      </c>
      <c r="BV105" s="25" t="s">
        <v>82</v>
      </c>
      <c r="BW105" s="25" t="s">
        <v>116</v>
      </c>
      <c r="BX105" s="25" t="s">
        <v>112</v>
      </c>
      <c r="CL105" s="25" t="s">
        <v>1</v>
      </c>
    </row>
    <row r="106" spans="1:91" s="4" customFormat="1" ht="16.5" customHeight="1">
      <c r="A106" s="88" t="s">
        <v>89</v>
      </c>
      <c r="B106" s="51"/>
      <c r="C106" s="10"/>
      <c r="D106" s="10"/>
      <c r="E106" s="213" t="s">
        <v>117</v>
      </c>
      <c r="F106" s="213"/>
      <c r="G106" s="213"/>
      <c r="H106" s="213"/>
      <c r="I106" s="213"/>
      <c r="J106" s="10"/>
      <c r="K106" s="213" t="s">
        <v>99</v>
      </c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5">
        <f>'58.03 - Výrobky'!J32</f>
        <v>0</v>
      </c>
      <c r="AH106" s="216"/>
      <c r="AI106" s="216"/>
      <c r="AJ106" s="216"/>
      <c r="AK106" s="216"/>
      <c r="AL106" s="216"/>
      <c r="AM106" s="216"/>
      <c r="AN106" s="215">
        <f t="shared" si="0"/>
        <v>0</v>
      </c>
      <c r="AO106" s="216"/>
      <c r="AP106" s="216"/>
      <c r="AQ106" s="89" t="s">
        <v>92</v>
      </c>
      <c r="AR106" s="51"/>
      <c r="AS106" s="90">
        <v>0</v>
      </c>
      <c r="AT106" s="91">
        <f t="shared" si="1"/>
        <v>0</v>
      </c>
      <c r="AU106" s="92">
        <f>'58.03 - Výrobky'!P125</f>
        <v>0</v>
      </c>
      <c r="AV106" s="91">
        <f>'58.03 - Výrobky'!J35</f>
        <v>0</v>
      </c>
      <c r="AW106" s="91">
        <f>'58.03 - Výrobky'!J36</f>
        <v>0</v>
      </c>
      <c r="AX106" s="91">
        <f>'58.03 - Výrobky'!J37</f>
        <v>0</v>
      </c>
      <c r="AY106" s="91">
        <f>'58.03 - Výrobky'!J38</f>
        <v>0</v>
      </c>
      <c r="AZ106" s="91">
        <f>'58.03 - Výrobky'!F35</f>
        <v>0</v>
      </c>
      <c r="BA106" s="91">
        <f>'58.03 - Výrobky'!F36</f>
        <v>0</v>
      </c>
      <c r="BB106" s="91">
        <f>'58.03 - Výrobky'!F37</f>
        <v>0</v>
      </c>
      <c r="BC106" s="91">
        <f>'58.03 - Výrobky'!F38</f>
        <v>0</v>
      </c>
      <c r="BD106" s="93">
        <f>'58.03 - Výrobky'!F39</f>
        <v>0</v>
      </c>
      <c r="BT106" s="25" t="s">
        <v>93</v>
      </c>
      <c r="BV106" s="25" t="s">
        <v>82</v>
      </c>
      <c r="BW106" s="25" t="s">
        <v>118</v>
      </c>
      <c r="BX106" s="25" t="s">
        <v>112</v>
      </c>
      <c r="CL106" s="25" t="s">
        <v>1</v>
      </c>
    </row>
    <row r="107" spans="1:91" s="7" customFormat="1" ht="16.5" customHeight="1">
      <c r="B107" s="79"/>
      <c r="C107" s="80"/>
      <c r="D107" s="214" t="s">
        <v>119</v>
      </c>
      <c r="E107" s="214"/>
      <c r="F107" s="214"/>
      <c r="G107" s="214"/>
      <c r="H107" s="214"/>
      <c r="I107" s="81"/>
      <c r="J107" s="214" t="s">
        <v>120</v>
      </c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7">
        <f>ROUND(SUM(AG108:AG110),2)</f>
        <v>0</v>
      </c>
      <c r="AH107" s="218"/>
      <c r="AI107" s="218"/>
      <c r="AJ107" s="218"/>
      <c r="AK107" s="218"/>
      <c r="AL107" s="218"/>
      <c r="AM107" s="218"/>
      <c r="AN107" s="219">
        <f t="shared" si="0"/>
        <v>0</v>
      </c>
      <c r="AO107" s="218"/>
      <c r="AP107" s="218"/>
      <c r="AQ107" s="82" t="s">
        <v>86</v>
      </c>
      <c r="AR107" s="79"/>
      <c r="AS107" s="83">
        <f>ROUND(SUM(AS108:AS110),2)</f>
        <v>0</v>
      </c>
      <c r="AT107" s="84">
        <f t="shared" si="1"/>
        <v>0</v>
      </c>
      <c r="AU107" s="85">
        <f>ROUND(SUM(AU108:AU110),5)</f>
        <v>0</v>
      </c>
      <c r="AV107" s="84">
        <f>ROUND(AZ107*L29,2)</f>
        <v>0</v>
      </c>
      <c r="AW107" s="84">
        <f>ROUND(BA107*L30,2)</f>
        <v>0</v>
      </c>
      <c r="AX107" s="84">
        <f>ROUND(BB107*L29,2)</f>
        <v>0</v>
      </c>
      <c r="AY107" s="84">
        <f>ROUND(BC107*L30,2)</f>
        <v>0</v>
      </c>
      <c r="AZ107" s="84">
        <f>ROUND(SUM(AZ108:AZ110),2)</f>
        <v>0</v>
      </c>
      <c r="BA107" s="84">
        <f>ROUND(SUM(BA108:BA110),2)</f>
        <v>0</v>
      </c>
      <c r="BB107" s="84">
        <f>ROUND(SUM(BB108:BB110),2)</f>
        <v>0</v>
      </c>
      <c r="BC107" s="84">
        <f>ROUND(SUM(BC108:BC110),2)</f>
        <v>0</v>
      </c>
      <c r="BD107" s="86">
        <f>ROUND(SUM(BD108:BD110),2)</f>
        <v>0</v>
      </c>
      <c r="BS107" s="87" t="s">
        <v>79</v>
      </c>
      <c r="BT107" s="87" t="s">
        <v>87</v>
      </c>
      <c r="BU107" s="87" t="s">
        <v>81</v>
      </c>
      <c r="BV107" s="87" t="s">
        <v>82</v>
      </c>
      <c r="BW107" s="87" t="s">
        <v>121</v>
      </c>
      <c r="BX107" s="87" t="s">
        <v>4</v>
      </c>
      <c r="CL107" s="87" t="s">
        <v>1</v>
      </c>
      <c r="CM107" s="87" t="s">
        <v>87</v>
      </c>
    </row>
    <row r="108" spans="1:91" s="4" customFormat="1" ht="16.5" customHeight="1">
      <c r="A108" s="88" t="s">
        <v>89</v>
      </c>
      <c r="B108" s="51"/>
      <c r="C108" s="10"/>
      <c r="D108" s="10"/>
      <c r="E108" s="213" t="s">
        <v>122</v>
      </c>
      <c r="F108" s="213"/>
      <c r="G108" s="213"/>
      <c r="H108" s="213"/>
      <c r="I108" s="213"/>
      <c r="J108" s="10"/>
      <c r="K108" s="213" t="s">
        <v>91</v>
      </c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5">
        <f>'60.01 - Bourací práce'!J32</f>
        <v>0</v>
      </c>
      <c r="AH108" s="216"/>
      <c r="AI108" s="216"/>
      <c r="AJ108" s="216"/>
      <c r="AK108" s="216"/>
      <c r="AL108" s="216"/>
      <c r="AM108" s="216"/>
      <c r="AN108" s="215">
        <f t="shared" si="0"/>
        <v>0</v>
      </c>
      <c r="AO108" s="216"/>
      <c r="AP108" s="216"/>
      <c r="AQ108" s="89" t="s">
        <v>92</v>
      </c>
      <c r="AR108" s="51"/>
      <c r="AS108" s="90">
        <v>0</v>
      </c>
      <c r="AT108" s="91">
        <f t="shared" si="1"/>
        <v>0</v>
      </c>
      <c r="AU108" s="92">
        <f>'60.01 - Bourací práce'!P128</f>
        <v>0</v>
      </c>
      <c r="AV108" s="91">
        <f>'60.01 - Bourací práce'!J35</f>
        <v>0</v>
      </c>
      <c r="AW108" s="91">
        <f>'60.01 - Bourací práce'!J36</f>
        <v>0</v>
      </c>
      <c r="AX108" s="91">
        <f>'60.01 - Bourací práce'!J37</f>
        <v>0</v>
      </c>
      <c r="AY108" s="91">
        <f>'60.01 - Bourací práce'!J38</f>
        <v>0</v>
      </c>
      <c r="AZ108" s="91">
        <f>'60.01 - Bourací práce'!F35</f>
        <v>0</v>
      </c>
      <c r="BA108" s="91">
        <f>'60.01 - Bourací práce'!F36</f>
        <v>0</v>
      </c>
      <c r="BB108" s="91">
        <f>'60.01 - Bourací práce'!F37</f>
        <v>0</v>
      </c>
      <c r="BC108" s="91">
        <f>'60.01 - Bourací práce'!F38</f>
        <v>0</v>
      </c>
      <c r="BD108" s="93">
        <f>'60.01 - Bourací práce'!F39</f>
        <v>0</v>
      </c>
      <c r="BT108" s="25" t="s">
        <v>93</v>
      </c>
      <c r="BV108" s="25" t="s">
        <v>82</v>
      </c>
      <c r="BW108" s="25" t="s">
        <v>123</v>
      </c>
      <c r="BX108" s="25" t="s">
        <v>121</v>
      </c>
      <c r="CL108" s="25" t="s">
        <v>1</v>
      </c>
    </row>
    <row r="109" spans="1:91" s="4" customFormat="1" ht="16.5" customHeight="1">
      <c r="A109" s="88" t="s">
        <v>89</v>
      </c>
      <c r="B109" s="51"/>
      <c r="C109" s="10"/>
      <c r="D109" s="10"/>
      <c r="E109" s="213" t="s">
        <v>124</v>
      </c>
      <c r="F109" s="213"/>
      <c r="G109" s="213"/>
      <c r="H109" s="213"/>
      <c r="I109" s="213"/>
      <c r="J109" s="10"/>
      <c r="K109" s="213" t="s">
        <v>96</v>
      </c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5">
        <f>'60.02 - Nové konstrukce'!J32</f>
        <v>0</v>
      </c>
      <c r="AH109" s="216"/>
      <c r="AI109" s="216"/>
      <c r="AJ109" s="216"/>
      <c r="AK109" s="216"/>
      <c r="AL109" s="216"/>
      <c r="AM109" s="216"/>
      <c r="AN109" s="215">
        <f t="shared" si="0"/>
        <v>0</v>
      </c>
      <c r="AO109" s="216"/>
      <c r="AP109" s="216"/>
      <c r="AQ109" s="89" t="s">
        <v>92</v>
      </c>
      <c r="AR109" s="51"/>
      <c r="AS109" s="90">
        <v>0</v>
      </c>
      <c r="AT109" s="91">
        <f t="shared" si="1"/>
        <v>0</v>
      </c>
      <c r="AU109" s="92">
        <f>'60.02 - Nové konstrukce'!P127</f>
        <v>0</v>
      </c>
      <c r="AV109" s="91">
        <f>'60.02 - Nové konstrukce'!J35</f>
        <v>0</v>
      </c>
      <c r="AW109" s="91">
        <f>'60.02 - Nové konstrukce'!J36</f>
        <v>0</v>
      </c>
      <c r="AX109" s="91">
        <f>'60.02 - Nové konstrukce'!J37</f>
        <v>0</v>
      </c>
      <c r="AY109" s="91">
        <f>'60.02 - Nové konstrukce'!J38</f>
        <v>0</v>
      </c>
      <c r="AZ109" s="91">
        <f>'60.02 - Nové konstrukce'!F35</f>
        <v>0</v>
      </c>
      <c r="BA109" s="91">
        <f>'60.02 - Nové konstrukce'!F36</f>
        <v>0</v>
      </c>
      <c r="BB109" s="91">
        <f>'60.02 - Nové konstrukce'!F37</f>
        <v>0</v>
      </c>
      <c r="BC109" s="91">
        <f>'60.02 - Nové konstrukce'!F38</f>
        <v>0</v>
      </c>
      <c r="BD109" s="93">
        <f>'60.02 - Nové konstrukce'!F39</f>
        <v>0</v>
      </c>
      <c r="BT109" s="25" t="s">
        <v>93</v>
      </c>
      <c r="BV109" s="25" t="s">
        <v>82</v>
      </c>
      <c r="BW109" s="25" t="s">
        <v>125</v>
      </c>
      <c r="BX109" s="25" t="s">
        <v>121</v>
      </c>
      <c r="CL109" s="25" t="s">
        <v>1</v>
      </c>
    </row>
    <row r="110" spans="1:91" s="4" customFormat="1" ht="16.5" customHeight="1">
      <c r="A110" s="88" t="s">
        <v>89</v>
      </c>
      <c r="B110" s="51"/>
      <c r="C110" s="10"/>
      <c r="D110" s="10"/>
      <c r="E110" s="213" t="s">
        <v>126</v>
      </c>
      <c r="F110" s="213"/>
      <c r="G110" s="213"/>
      <c r="H110" s="213"/>
      <c r="I110" s="213"/>
      <c r="J110" s="10"/>
      <c r="K110" s="213" t="s">
        <v>99</v>
      </c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5">
        <f>'60.03 - Výrobky'!J32</f>
        <v>0</v>
      </c>
      <c r="AH110" s="216"/>
      <c r="AI110" s="216"/>
      <c r="AJ110" s="216"/>
      <c r="AK110" s="216"/>
      <c r="AL110" s="216"/>
      <c r="AM110" s="216"/>
      <c r="AN110" s="215">
        <f t="shared" si="0"/>
        <v>0</v>
      </c>
      <c r="AO110" s="216"/>
      <c r="AP110" s="216"/>
      <c r="AQ110" s="89" t="s">
        <v>92</v>
      </c>
      <c r="AR110" s="51"/>
      <c r="AS110" s="90">
        <v>0</v>
      </c>
      <c r="AT110" s="91">
        <f t="shared" si="1"/>
        <v>0</v>
      </c>
      <c r="AU110" s="92">
        <f>'60.03 - Výrobky'!P125</f>
        <v>0</v>
      </c>
      <c r="AV110" s="91">
        <f>'60.03 - Výrobky'!J35</f>
        <v>0</v>
      </c>
      <c r="AW110" s="91">
        <f>'60.03 - Výrobky'!J36</f>
        <v>0</v>
      </c>
      <c r="AX110" s="91">
        <f>'60.03 - Výrobky'!J37</f>
        <v>0</v>
      </c>
      <c r="AY110" s="91">
        <f>'60.03 - Výrobky'!J38</f>
        <v>0</v>
      </c>
      <c r="AZ110" s="91">
        <f>'60.03 - Výrobky'!F35</f>
        <v>0</v>
      </c>
      <c r="BA110" s="91">
        <f>'60.03 - Výrobky'!F36</f>
        <v>0</v>
      </c>
      <c r="BB110" s="91">
        <f>'60.03 - Výrobky'!F37</f>
        <v>0</v>
      </c>
      <c r="BC110" s="91">
        <f>'60.03 - Výrobky'!F38</f>
        <v>0</v>
      </c>
      <c r="BD110" s="93">
        <f>'60.03 - Výrobky'!F39</f>
        <v>0</v>
      </c>
      <c r="BT110" s="25" t="s">
        <v>93</v>
      </c>
      <c r="BV110" s="25" t="s">
        <v>82</v>
      </c>
      <c r="BW110" s="25" t="s">
        <v>127</v>
      </c>
      <c r="BX110" s="25" t="s">
        <v>121</v>
      </c>
      <c r="CL110" s="25" t="s">
        <v>1</v>
      </c>
    </row>
    <row r="111" spans="1:91" s="7" customFormat="1" ht="16.5" customHeight="1">
      <c r="B111" s="79"/>
      <c r="C111" s="80"/>
      <c r="D111" s="214" t="s">
        <v>128</v>
      </c>
      <c r="E111" s="214"/>
      <c r="F111" s="214"/>
      <c r="G111" s="214"/>
      <c r="H111" s="214"/>
      <c r="I111" s="81"/>
      <c r="J111" s="214" t="s">
        <v>129</v>
      </c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7">
        <f>ROUND(SUM(AG112:AG114),2)</f>
        <v>0</v>
      </c>
      <c r="AH111" s="218"/>
      <c r="AI111" s="218"/>
      <c r="AJ111" s="218"/>
      <c r="AK111" s="218"/>
      <c r="AL111" s="218"/>
      <c r="AM111" s="218"/>
      <c r="AN111" s="219">
        <f t="shared" si="0"/>
        <v>0</v>
      </c>
      <c r="AO111" s="218"/>
      <c r="AP111" s="218"/>
      <c r="AQ111" s="82" t="s">
        <v>86</v>
      </c>
      <c r="AR111" s="79"/>
      <c r="AS111" s="83">
        <f>ROUND(SUM(AS112:AS114),2)</f>
        <v>0</v>
      </c>
      <c r="AT111" s="84">
        <f t="shared" si="1"/>
        <v>0</v>
      </c>
      <c r="AU111" s="85">
        <f>ROUND(SUM(AU112:AU114),5)</f>
        <v>0</v>
      </c>
      <c r="AV111" s="84">
        <f>ROUND(AZ111*L29,2)</f>
        <v>0</v>
      </c>
      <c r="AW111" s="84">
        <f>ROUND(BA111*L30,2)</f>
        <v>0</v>
      </c>
      <c r="AX111" s="84">
        <f>ROUND(BB111*L29,2)</f>
        <v>0</v>
      </c>
      <c r="AY111" s="84">
        <f>ROUND(BC111*L30,2)</f>
        <v>0</v>
      </c>
      <c r="AZ111" s="84">
        <f>ROUND(SUM(AZ112:AZ114),2)</f>
        <v>0</v>
      </c>
      <c r="BA111" s="84">
        <f>ROUND(SUM(BA112:BA114),2)</f>
        <v>0</v>
      </c>
      <c r="BB111" s="84">
        <f>ROUND(SUM(BB112:BB114),2)</f>
        <v>0</v>
      </c>
      <c r="BC111" s="84">
        <f>ROUND(SUM(BC112:BC114),2)</f>
        <v>0</v>
      </c>
      <c r="BD111" s="86">
        <f>ROUND(SUM(BD112:BD114),2)</f>
        <v>0</v>
      </c>
      <c r="BS111" s="87" t="s">
        <v>79</v>
      </c>
      <c r="BT111" s="87" t="s">
        <v>87</v>
      </c>
      <c r="BU111" s="87" t="s">
        <v>81</v>
      </c>
      <c r="BV111" s="87" t="s">
        <v>82</v>
      </c>
      <c r="BW111" s="87" t="s">
        <v>130</v>
      </c>
      <c r="BX111" s="87" t="s">
        <v>4</v>
      </c>
      <c r="CL111" s="87" t="s">
        <v>1</v>
      </c>
      <c r="CM111" s="87" t="s">
        <v>87</v>
      </c>
    </row>
    <row r="112" spans="1:91" s="4" customFormat="1" ht="16.5" customHeight="1">
      <c r="A112" s="88" t="s">
        <v>89</v>
      </c>
      <c r="B112" s="51"/>
      <c r="C112" s="10"/>
      <c r="D112" s="10"/>
      <c r="E112" s="213" t="s">
        <v>131</v>
      </c>
      <c r="F112" s="213"/>
      <c r="G112" s="213"/>
      <c r="H112" s="213"/>
      <c r="I112" s="213"/>
      <c r="J112" s="10"/>
      <c r="K112" s="213" t="s">
        <v>91</v>
      </c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5">
        <f>'62.01 - Bourací práce'!J32</f>
        <v>0</v>
      </c>
      <c r="AH112" s="216"/>
      <c r="AI112" s="216"/>
      <c r="AJ112" s="216"/>
      <c r="AK112" s="216"/>
      <c r="AL112" s="216"/>
      <c r="AM112" s="216"/>
      <c r="AN112" s="215">
        <f t="shared" si="0"/>
        <v>0</v>
      </c>
      <c r="AO112" s="216"/>
      <c r="AP112" s="216"/>
      <c r="AQ112" s="89" t="s">
        <v>92</v>
      </c>
      <c r="AR112" s="51"/>
      <c r="AS112" s="90">
        <v>0</v>
      </c>
      <c r="AT112" s="91">
        <f t="shared" si="1"/>
        <v>0</v>
      </c>
      <c r="AU112" s="92">
        <f>'62.01 - Bourací práce'!P128</f>
        <v>0</v>
      </c>
      <c r="AV112" s="91">
        <f>'62.01 - Bourací práce'!J35</f>
        <v>0</v>
      </c>
      <c r="AW112" s="91">
        <f>'62.01 - Bourací práce'!J36</f>
        <v>0</v>
      </c>
      <c r="AX112" s="91">
        <f>'62.01 - Bourací práce'!J37</f>
        <v>0</v>
      </c>
      <c r="AY112" s="91">
        <f>'62.01 - Bourací práce'!J38</f>
        <v>0</v>
      </c>
      <c r="AZ112" s="91">
        <f>'62.01 - Bourací práce'!F35</f>
        <v>0</v>
      </c>
      <c r="BA112" s="91">
        <f>'62.01 - Bourací práce'!F36</f>
        <v>0</v>
      </c>
      <c r="BB112" s="91">
        <f>'62.01 - Bourací práce'!F37</f>
        <v>0</v>
      </c>
      <c r="BC112" s="91">
        <f>'62.01 - Bourací práce'!F38</f>
        <v>0</v>
      </c>
      <c r="BD112" s="93">
        <f>'62.01 - Bourací práce'!F39</f>
        <v>0</v>
      </c>
      <c r="BT112" s="25" t="s">
        <v>93</v>
      </c>
      <c r="BV112" s="25" t="s">
        <v>82</v>
      </c>
      <c r="BW112" s="25" t="s">
        <v>132</v>
      </c>
      <c r="BX112" s="25" t="s">
        <v>130</v>
      </c>
      <c r="CL112" s="25" t="s">
        <v>1</v>
      </c>
    </row>
    <row r="113" spans="1:91" s="4" customFormat="1" ht="16.5" customHeight="1">
      <c r="A113" s="88" t="s">
        <v>89</v>
      </c>
      <c r="B113" s="51"/>
      <c r="C113" s="10"/>
      <c r="D113" s="10"/>
      <c r="E113" s="213" t="s">
        <v>133</v>
      </c>
      <c r="F113" s="213"/>
      <c r="G113" s="213"/>
      <c r="H113" s="213"/>
      <c r="I113" s="213"/>
      <c r="J113" s="10"/>
      <c r="K113" s="213" t="s">
        <v>96</v>
      </c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5">
        <f>'62.02 - Nové konstrukce'!J32</f>
        <v>0</v>
      </c>
      <c r="AH113" s="216"/>
      <c r="AI113" s="216"/>
      <c r="AJ113" s="216"/>
      <c r="AK113" s="216"/>
      <c r="AL113" s="216"/>
      <c r="AM113" s="216"/>
      <c r="AN113" s="215">
        <f t="shared" si="0"/>
        <v>0</v>
      </c>
      <c r="AO113" s="216"/>
      <c r="AP113" s="216"/>
      <c r="AQ113" s="89" t="s">
        <v>92</v>
      </c>
      <c r="AR113" s="51"/>
      <c r="AS113" s="90">
        <v>0</v>
      </c>
      <c r="AT113" s="91">
        <f t="shared" si="1"/>
        <v>0</v>
      </c>
      <c r="AU113" s="92">
        <f>'62.02 - Nové konstrukce'!P127</f>
        <v>0</v>
      </c>
      <c r="AV113" s="91">
        <f>'62.02 - Nové konstrukce'!J35</f>
        <v>0</v>
      </c>
      <c r="AW113" s="91">
        <f>'62.02 - Nové konstrukce'!J36</f>
        <v>0</v>
      </c>
      <c r="AX113" s="91">
        <f>'62.02 - Nové konstrukce'!J37</f>
        <v>0</v>
      </c>
      <c r="AY113" s="91">
        <f>'62.02 - Nové konstrukce'!J38</f>
        <v>0</v>
      </c>
      <c r="AZ113" s="91">
        <f>'62.02 - Nové konstrukce'!F35</f>
        <v>0</v>
      </c>
      <c r="BA113" s="91">
        <f>'62.02 - Nové konstrukce'!F36</f>
        <v>0</v>
      </c>
      <c r="BB113" s="91">
        <f>'62.02 - Nové konstrukce'!F37</f>
        <v>0</v>
      </c>
      <c r="BC113" s="91">
        <f>'62.02 - Nové konstrukce'!F38</f>
        <v>0</v>
      </c>
      <c r="BD113" s="93">
        <f>'62.02 - Nové konstrukce'!F39</f>
        <v>0</v>
      </c>
      <c r="BT113" s="25" t="s">
        <v>93</v>
      </c>
      <c r="BV113" s="25" t="s">
        <v>82</v>
      </c>
      <c r="BW113" s="25" t="s">
        <v>134</v>
      </c>
      <c r="BX113" s="25" t="s">
        <v>130</v>
      </c>
      <c r="CL113" s="25" t="s">
        <v>1</v>
      </c>
    </row>
    <row r="114" spans="1:91" s="4" customFormat="1" ht="16.5" customHeight="1">
      <c r="A114" s="88" t="s">
        <v>89</v>
      </c>
      <c r="B114" s="51"/>
      <c r="C114" s="10"/>
      <c r="D114" s="10"/>
      <c r="E114" s="213" t="s">
        <v>135</v>
      </c>
      <c r="F114" s="213"/>
      <c r="G114" s="213"/>
      <c r="H114" s="213"/>
      <c r="I114" s="213"/>
      <c r="J114" s="10"/>
      <c r="K114" s="213" t="s">
        <v>99</v>
      </c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5">
        <f>'62.03 - Výrobky'!J32</f>
        <v>0</v>
      </c>
      <c r="AH114" s="216"/>
      <c r="AI114" s="216"/>
      <c r="AJ114" s="216"/>
      <c r="AK114" s="216"/>
      <c r="AL114" s="216"/>
      <c r="AM114" s="216"/>
      <c r="AN114" s="215">
        <f t="shared" si="0"/>
        <v>0</v>
      </c>
      <c r="AO114" s="216"/>
      <c r="AP114" s="216"/>
      <c r="AQ114" s="89" t="s">
        <v>92</v>
      </c>
      <c r="AR114" s="51"/>
      <c r="AS114" s="90">
        <v>0</v>
      </c>
      <c r="AT114" s="91">
        <f t="shared" si="1"/>
        <v>0</v>
      </c>
      <c r="AU114" s="92">
        <f>'62.03 - Výrobky'!P125</f>
        <v>0</v>
      </c>
      <c r="AV114" s="91">
        <f>'62.03 - Výrobky'!J35</f>
        <v>0</v>
      </c>
      <c r="AW114" s="91">
        <f>'62.03 - Výrobky'!J36</f>
        <v>0</v>
      </c>
      <c r="AX114" s="91">
        <f>'62.03 - Výrobky'!J37</f>
        <v>0</v>
      </c>
      <c r="AY114" s="91">
        <f>'62.03 - Výrobky'!J38</f>
        <v>0</v>
      </c>
      <c r="AZ114" s="91">
        <f>'62.03 - Výrobky'!F35</f>
        <v>0</v>
      </c>
      <c r="BA114" s="91">
        <f>'62.03 - Výrobky'!F36</f>
        <v>0</v>
      </c>
      <c r="BB114" s="91">
        <f>'62.03 - Výrobky'!F37</f>
        <v>0</v>
      </c>
      <c r="BC114" s="91">
        <f>'62.03 - Výrobky'!F38</f>
        <v>0</v>
      </c>
      <c r="BD114" s="93">
        <f>'62.03 - Výrobky'!F39</f>
        <v>0</v>
      </c>
      <c r="BT114" s="25" t="s">
        <v>93</v>
      </c>
      <c r="BV114" s="25" t="s">
        <v>82</v>
      </c>
      <c r="BW114" s="25" t="s">
        <v>136</v>
      </c>
      <c r="BX114" s="25" t="s">
        <v>130</v>
      </c>
      <c r="CL114" s="25" t="s">
        <v>1</v>
      </c>
    </row>
    <row r="115" spans="1:91" s="7" customFormat="1" ht="16.5" customHeight="1">
      <c r="B115" s="79"/>
      <c r="C115" s="80"/>
      <c r="D115" s="214" t="s">
        <v>137</v>
      </c>
      <c r="E115" s="214"/>
      <c r="F115" s="214"/>
      <c r="G115" s="214"/>
      <c r="H115" s="214"/>
      <c r="I115" s="81"/>
      <c r="J115" s="214" t="s">
        <v>138</v>
      </c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7">
        <f>ROUND(SUM(AG116:AG118),2)</f>
        <v>0</v>
      </c>
      <c r="AH115" s="218"/>
      <c r="AI115" s="218"/>
      <c r="AJ115" s="218"/>
      <c r="AK115" s="218"/>
      <c r="AL115" s="218"/>
      <c r="AM115" s="218"/>
      <c r="AN115" s="219">
        <f t="shared" si="0"/>
        <v>0</v>
      </c>
      <c r="AO115" s="218"/>
      <c r="AP115" s="218"/>
      <c r="AQ115" s="82" t="s">
        <v>86</v>
      </c>
      <c r="AR115" s="79"/>
      <c r="AS115" s="83">
        <f>ROUND(SUM(AS116:AS118),2)</f>
        <v>0</v>
      </c>
      <c r="AT115" s="84">
        <f t="shared" si="1"/>
        <v>0</v>
      </c>
      <c r="AU115" s="85">
        <f>ROUND(SUM(AU116:AU118),5)</f>
        <v>0</v>
      </c>
      <c r="AV115" s="84">
        <f>ROUND(AZ115*L29,2)</f>
        <v>0</v>
      </c>
      <c r="AW115" s="84">
        <f>ROUND(BA115*L30,2)</f>
        <v>0</v>
      </c>
      <c r="AX115" s="84">
        <f>ROUND(BB115*L29,2)</f>
        <v>0</v>
      </c>
      <c r="AY115" s="84">
        <f>ROUND(BC115*L30,2)</f>
        <v>0</v>
      </c>
      <c r="AZ115" s="84">
        <f>ROUND(SUM(AZ116:AZ118),2)</f>
        <v>0</v>
      </c>
      <c r="BA115" s="84">
        <f>ROUND(SUM(BA116:BA118),2)</f>
        <v>0</v>
      </c>
      <c r="BB115" s="84">
        <f>ROUND(SUM(BB116:BB118),2)</f>
        <v>0</v>
      </c>
      <c r="BC115" s="84">
        <f>ROUND(SUM(BC116:BC118),2)</f>
        <v>0</v>
      </c>
      <c r="BD115" s="86">
        <f>ROUND(SUM(BD116:BD118),2)</f>
        <v>0</v>
      </c>
      <c r="BS115" s="87" t="s">
        <v>79</v>
      </c>
      <c r="BT115" s="87" t="s">
        <v>87</v>
      </c>
      <c r="BU115" s="87" t="s">
        <v>81</v>
      </c>
      <c r="BV115" s="87" t="s">
        <v>82</v>
      </c>
      <c r="BW115" s="87" t="s">
        <v>139</v>
      </c>
      <c r="BX115" s="87" t="s">
        <v>4</v>
      </c>
      <c r="CL115" s="87" t="s">
        <v>1</v>
      </c>
      <c r="CM115" s="87" t="s">
        <v>87</v>
      </c>
    </row>
    <row r="116" spans="1:91" s="4" customFormat="1" ht="16.5" customHeight="1">
      <c r="A116" s="88" t="s">
        <v>89</v>
      </c>
      <c r="B116" s="51"/>
      <c r="C116" s="10"/>
      <c r="D116" s="10"/>
      <c r="E116" s="213" t="s">
        <v>140</v>
      </c>
      <c r="F116" s="213"/>
      <c r="G116" s="213"/>
      <c r="H116" s="213"/>
      <c r="I116" s="213"/>
      <c r="J116" s="10"/>
      <c r="K116" s="213" t="s">
        <v>91</v>
      </c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5">
        <f>'64.01 - Bourací práce'!J32</f>
        <v>0</v>
      </c>
      <c r="AH116" s="216"/>
      <c r="AI116" s="216"/>
      <c r="AJ116" s="216"/>
      <c r="AK116" s="216"/>
      <c r="AL116" s="216"/>
      <c r="AM116" s="216"/>
      <c r="AN116" s="215">
        <f t="shared" si="0"/>
        <v>0</v>
      </c>
      <c r="AO116" s="216"/>
      <c r="AP116" s="216"/>
      <c r="AQ116" s="89" t="s">
        <v>92</v>
      </c>
      <c r="AR116" s="51"/>
      <c r="AS116" s="90">
        <v>0</v>
      </c>
      <c r="AT116" s="91">
        <f t="shared" si="1"/>
        <v>0</v>
      </c>
      <c r="AU116" s="92">
        <f>'64.01 - Bourací práce'!P128</f>
        <v>0</v>
      </c>
      <c r="AV116" s="91">
        <f>'64.01 - Bourací práce'!J35</f>
        <v>0</v>
      </c>
      <c r="AW116" s="91">
        <f>'64.01 - Bourací práce'!J36</f>
        <v>0</v>
      </c>
      <c r="AX116" s="91">
        <f>'64.01 - Bourací práce'!J37</f>
        <v>0</v>
      </c>
      <c r="AY116" s="91">
        <f>'64.01 - Bourací práce'!J38</f>
        <v>0</v>
      </c>
      <c r="AZ116" s="91">
        <f>'64.01 - Bourací práce'!F35</f>
        <v>0</v>
      </c>
      <c r="BA116" s="91">
        <f>'64.01 - Bourací práce'!F36</f>
        <v>0</v>
      </c>
      <c r="BB116" s="91">
        <f>'64.01 - Bourací práce'!F37</f>
        <v>0</v>
      </c>
      <c r="BC116" s="91">
        <f>'64.01 - Bourací práce'!F38</f>
        <v>0</v>
      </c>
      <c r="BD116" s="93">
        <f>'64.01 - Bourací práce'!F39</f>
        <v>0</v>
      </c>
      <c r="BT116" s="25" t="s">
        <v>93</v>
      </c>
      <c r="BV116" s="25" t="s">
        <v>82</v>
      </c>
      <c r="BW116" s="25" t="s">
        <v>141</v>
      </c>
      <c r="BX116" s="25" t="s">
        <v>139</v>
      </c>
      <c r="CL116" s="25" t="s">
        <v>1</v>
      </c>
    </row>
    <row r="117" spans="1:91" s="4" customFormat="1" ht="16.5" customHeight="1">
      <c r="A117" s="88" t="s">
        <v>89</v>
      </c>
      <c r="B117" s="51"/>
      <c r="C117" s="10"/>
      <c r="D117" s="10"/>
      <c r="E117" s="213" t="s">
        <v>142</v>
      </c>
      <c r="F117" s="213"/>
      <c r="G117" s="213"/>
      <c r="H117" s="213"/>
      <c r="I117" s="213"/>
      <c r="J117" s="10"/>
      <c r="K117" s="213" t="s">
        <v>96</v>
      </c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5">
        <f>'64.02 - Nové konstrukce'!J32</f>
        <v>0</v>
      </c>
      <c r="AH117" s="216"/>
      <c r="AI117" s="216"/>
      <c r="AJ117" s="216"/>
      <c r="AK117" s="216"/>
      <c r="AL117" s="216"/>
      <c r="AM117" s="216"/>
      <c r="AN117" s="215">
        <f t="shared" si="0"/>
        <v>0</v>
      </c>
      <c r="AO117" s="216"/>
      <c r="AP117" s="216"/>
      <c r="AQ117" s="89" t="s">
        <v>92</v>
      </c>
      <c r="AR117" s="51"/>
      <c r="AS117" s="90">
        <v>0</v>
      </c>
      <c r="AT117" s="91">
        <f t="shared" si="1"/>
        <v>0</v>
      </c>
      <c r="AU117" s="92">
        <f>'64.02 - Nové konstrukce'!P127</f>
        <v>0</v>
      </c>
      <c r="AV117" s="91">
        <f>'64.02 - Nové konstrukce'!J35</f>
        <v>0</v>
      </c>
      <c r="AW117" s="91">
        <f>'64.02 - Nové konstrukce'!J36</f>
        <v>0</v>
      </c>
      <c r="AX117" s="91">
        <f>'64.02 - Nové konstrukce'!J37</f>
        <v>0</v>
      </c>
      <c r="AY117" s="91">
        <f>'64.02 - Nové konstrukce'!J38</f>
        <v>0</v>
      </c>
      <c r="AZ117" s="91">
        <f>'64.02 - Nové konstrukce'!F35</f>
        <v>0</v>
      </c>
      <c r="BA117" s="91">
        <f>'64.02 - Nové konstrukce'!F36</f>
        <v>0</v>
      </c>
      <c r="BB117" s="91">
        <f>'64.02 - Nové konstrukce'!F37</f>
        <v>0</v>
      </c>
      <c r="BC117" s="91">
        <f>'64.02 - Nové konstrukce'!F38</f>
        <v>0</v>
      </c>
      <c r="BD117" s="93">
        <f>'64.02 - Nové konstrukce'!F39</f>
        <v>0</v>
      </c>
      <c r="BT117" s="25" t="s">
        <v>93</v>
      </c>
      <c r="BV117" s="25" t="s">
        <v>82</v>
      </c>
      <c r="BW117" s="25" t="s">
        <v>143</v>
      </c>
      <c r="BX117" s="25" t="s">
        <v>139</v>
      </c>
      <c r="CL117" s="25" t="s">
        <v>1</v>
      </c>
    </row>
    <row r="118" spans="1:91" s="4" customFormat="1" ht="16.5" customHeight="1">
      <c r="A118" s="88" t="s">
        <v>89</v>
      </c>
      <c r="B118" s="51"/>
      <c r="C118" s="10"/>
      <c r="D118" s="10"/>
      <c r="E118" s="213" t="s">
        <v>144</v>
      </c>
      <c r="F118" s="213"/>
      <c r="G118" s="213"/>
      <c r="H118" s="213"/>
      <c r="I118" s="213"/>
      <c r="J118" s="10"/>
      <c r="K118" s="213" t="s">
        <v>99</v>
      </c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5">
        <f>'64.03 - Výrobky'!J32</f>
        <v>0</v>
      </c>
      <c r="AH118" s="216"/>
      <c r="AI118" s="216"/>
      <c r="AJ118" s="216"/>
      <c r="AK118" s="216"/>
      <c r="AL118" s="216"/>
      <c r="AM118" s="216"/>
      <c r="AN118" s="215">
        <f t="shared" si="0"/>
        <v>0</v>
      </c>
      <c r="AO118" s="216"/>
      <c r="AP118" s="216"/>
      <c r="AQ118" s="89" t="s">
        <v>92</v>
      </c>
      <c r="AR118" s="51"/>
      <c r="AS118" s="90">
        <v>0</v>
      </c>
      <c r="AT118" s="91">
        <f t="shared" si="1"/>
        <v>0</v>
      </c>
      <c r="AU118" s="92">
        <f>'64.03 - Výrobky'!P125</f>
        <v>0</v>
      </c>
      <c r="AV118" s="91">
        <f>'64.03 - Výrobky'!J35</f>
        <v>0</v>
      </c>
      <c r="AW118" s="91">
        <f>'64.03 - Výrobky'!J36</f>
        <v>0</v>
      </c>
      <c r="AX118" s="91">
        <f>'64.03 - Výrobky'!J37</f>
        <v>0</v>
      </c>
      <c r="AY118" s="91">
        <f>'64.03 - Výrobky'!J38</f>
        <v>0</v>
      </c>
      <c r="AZ118" s="91">
        <f>'64.03 - Výrobky'!F35</f>
        <v>0</v>
      </c>
      <c r="BA118" s="91">
        <f>'64.03 - Výrobky'!F36</f>
        <v>0</v>
      </c>
      <c r="BB118" s="91">
        <f>'64.03 - Výrobky'!F37</f>
        <v>0</v>
      </c>
      <c r="BC118" s="91">
        <f>'64.03 - Výrobky'!F38</f>
        <v>0</v>
      </c>
      <c r="BD118" s="93">
        <f>'64.03 - Výrobky'!F39</f>
        <v>0</v>
      </c>
      <c r="BT118" s="25" t="s">
        <v>93</v>
      </c>
      <c r="BV118" s="25" t="s">
        <v>82</v>
      </c>
      <c r="BW118" s="25" t="s">
        <v>145</v>
      </c>
      <c r="BX118" s="25" t="s">
        <v>139</v>
      </c>
      <c r="CL118" s="25" t="s">
        <v>1</v>
      </c>
    </row>
    <row r="119" spans="1:91" s="7" customFormat="1" ht="16.5" customHeight="1">
      <c r="B119" s="79"/>
      <c r="C119" s="80"/>
      <c r="D119" s="214" t="s">
        <v>146</v>
      </c>
      <c r="E119" s="214"/>
      <c r="F119" s="214"/>
      <c r="G119" s="214"/>
      <c r="H119" s="214"/>
      <c r="I119" s="81"/>
      <c r="J119" s="214" t="s">
        <v>147</v>
      </c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7">
        <f>ROUND(SUM(AG120:AG122),2)</f>
        <v>0</v>
      </c>
      <c r="AH119" s="218"/>
      <c r="AI119" s="218"/>
      <c r="AJ119" s="218"/>
      <c r="AK119" s="218"/>
      <c r="AL119" s="218"/>
      <c r="AM119" s="218"/>
      <c r="AN119" s="219">
        <f t="shared" si="0"/>
        <v>0</v>
      </c>
      <c r="AO119" s="218"/>
      <c r="AP119" s="218"/>
      <c r="AQ119" s="82" t="s">
        <v>86</v>
      </c>
      <c r="AR119" s="79"/>
      <c r="AS119" s="83">
        <f>ROUND(SUM(AS120:AS122),2)</f>
        <v>0</v>
      </c>
      <c r="AT119" s="84">
        <f t="shared" si="1"/>
        <v>0</v>
      </c>
      <c r="AU119" s="85">
        <f>ROUND(SUM(AU120:AU122),5)</f>
        <v>0</v>
      </c>
      <c r="AV119" s="84">
        <f>ROUND(AZ119*L29,2)</f>
        <v>0</v>
      </c>
      <c r="AW119" s="84">
        <f>ROUND(BA119*L30,2)</f>
        <v>0</v>
      </c>
      <c r="AX119" s="84">
        <f>ROUND(BB119*L29,2)</f>
        <v>0</v>
      </c>
      <c r="AY119" s="84">
        <f>ROUND(BC119*L30,2)</f>
        <v>0</v>
      </c>
      <c r="AZ119" s="84">
        <f>ROUND(SUM(AZ120:AZ122),2)</f>
        <v>0</v>
      </c>
      <c r="BA119" s="84">
        <f>ROUND(SUM(BA120:BA122),2)</f>
        <v>0</v>
      </c>
      <c r="BB119" s="84">
        <f>ROUND(SUM(BB120:BB122),2)</f>
        <v>0</v>
      </c>
      <c r="BC119" s="84">
        <f>ROUND(SUM(BC120:BC122),2)</f>
        <v>0</v>
      </c>
      <c r="BD119" s="86">
        <f>ROUND(SUM(BD120:BD122),2)</f>
        <v>0</v>
      </c>
      <c r="BS119" s="87" t="s">
        <v>79</v>
      </c>
      <c r="BT119" s="87" t="s">
        <v>87</v>
      </c>
      <c r="BU119" s="87" t="s">
        <v>81</v>
      </c>
      <c r="BV119" s="87" t="s">
        <v>82</v>
      </c>
      <c r="BW119" s="87" t="s">
        <v>148</v>
      </c>
      <c r="BX119" s="87" t="s">
        <v>4</v>
      </c>
      <c r="CL119" s="87" t="s">
        <v>1</v>
      </c>
      <c r="CM119" s="87" t="s">
        <v>93</v>
      </c>
    </row>
    <row r="120" spans="1:91" s="4" customFormat="1" ht="16.5" customHeight="1">
      <c r="A120" s="88" t="s">
        <v>89</v>
      </c>
      <c r="B120" s="51"/>
      <c r="C120" s="10"/>
      <c r="D120" s="10"/>
      <c r="E120" s="213" t="s">
        <v>149</v>
      </c>
      <c r="F120" s="213"/>
      <c r="G120" s="213"/>
      <c r="H120" s="213"/>
      <c r="I120" s="213"/>
      <c r="J120" s="10"/>
      <c r="K120" s="213" t="s">
        <v>91</v>
      </c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5">
        <f>'66.01 - Bourací práce'!J32</f>
        <v>0</v>
      </c>
      <c r="AH120" s="216"/>
      <c r="AI120" s="216"/>
      <c r="AJ120" s="216"/>
      <c r="AK120" s="216"/>
      <c r="AL120" s="216"/>
      <c r="AM120" s="216"/>
      <c r="AN120" s="215">
        <f t="shared" si="0"/>
        <v>0</v>
      </c>
      <c r="AO120" s="216"/>
      <c r="AP120" s="216"/>
      <c r="AQ120" s="89" t="s">
        <v>92</v>
      </c>
      <c r="AR120" s="51"/>
      <c r="AS120" s="90">
        <v>0</v>
      </c>
      <c r="AT120" s="91">
        <f t="shared" si="1"/>
        <v>0</v>
      </c>
      <c r="AU120" s="92">
        <f>'66.01 - Bourací práce'!P128</f>
        <v>0</v>
      </c>
      <c r="AV120" s="91">
        <f>'66.01 - Bourací práce'!J35</f>
        <v>0</v>
      </c>
      <c r="AW120" s="91">
        <f>'66.01 - Bourací práce'!J36</f>
        <v>0</v>
      </c>
      <c r="AX120" s="91">
        <f>'66.01 - Bourací práce'!J37</f>
        <v>0</v>
      </c>
      <c r="AY120" s="91">
        <f>'66.01 - Bourací práce'!J38</f>
        <v>0</v>
      </c>
      <c r="AZ120" s="91">
        <f>'66.01 - Bourací práce'!F35</f>
        <v>0</v>
      </c>
      <c r="BA120" s="91">
        <f>'66.01 - Bourací práce'!F36</f>
        <v>0</v>
      </c>
      <c r="BB120" s="91">
        <f>'66.01 - Bourací práce'!F37</f>
        <v>0</v>
      </c>
      <c r="BC120" s="91">
        <f>'66.01 - Bourací práce'!F38</f>
        <v>0</v>
      </c>
      <c r="BD120" s="93">
        <f>'66.01 - Bourací práce'!F39</f>
        <v>0</v>
      </c>
      <c r="BT120" s="25" t="s">
        <v>93</v>
      </c>
      <c r="BV120" s="25" t="s">
        <v>82</v>
      </c>
      <c r="BW120" s="25" t="s">
        <v>150</v>
      </c>
      <c r="BX120" s="25" t="s">
        <v>148</v>
      </c>
      <c r="CL120" s="25" t="s">
        <v>1</v>
      </c>
    </row>
    <row r="121" spans="1:91" s="4" customFormat="1" ht="16.5" customHeight="1">
      <c r="A121" s="88" t="s">
        <v>89</v>
      </c>
      <c r="B121" s="51"/>
      <c r="C121" s="10"/>
      <c r="D121" s="10"/>
      <c r="E121" s="213" t="s">
        <v>151</v>
      </c>
      <c r="F121" s="213"/>
      <c r="G121" s="213"/>
      <c r="H121" s="213"/>
      <c r="I121" s="213"/>
      <c r="J121" s="10"/>
      <c r="K121" s="213" t="s">
        <v>96</v>
      </c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5">
        <f>'66.02 - Nové konstrukce'!J32</f>
        <v>0</v>
      </c>
      <c r="AH121" s="216"/>
      <c r="AI121" s="216"/>
      <c r="AJ121" s="216"/>
      <c r="AK121" s="216"/>
      <c r="AL121" s="216"/>
      <c r="AM121" s="216"/>
      <c r="AN121" s="215">
        <f t="shared" si="0"/>
        <v>0</v>
      </c>
      <c r="AO121" s="216"/>
      <c r="AP121" s="216"/>
      <c r="AQ121" s="89" t="s">
        <v>92</v>
      </c>
      <c r="AR121" s="51"/>
      <c r="AS121" s="90">
        <v>0</v>
      </c>
      <c r="AT121" s="91">
        <f t="shared" si="1"/>
        <v>0</v>
      </c>
      <c r="AU121" s="92">
        <f>'66.02 - Nové konstrukce'!P127</f>
        <v>0</v>
      </c>
      <c r="AV121" s="91">
        <f>'66.02 - Nové konstrukce'!J35</f>
        <v>0</v>
      </c>
      <c r="AW121" s="91">
        <f>'66.02 - Nové konstrukce'!J36</f>
        <v>0</v>
      </c>
      <c r="AX121" s="91">
        <f>'66.02 - Nové konstrukce'!J37</f>
        <v>0</v>
      </c>
      <c r="AY121" s="91">
        <f>'66.02 - Nové konstrukce'!J38</f>
        <v>0</v>
      </c>
      <c r="AZ121" s="91">
        <f>'66.02 - Nové konstrukce'!F35</f>
        <v>0</v>
      </c>
      <c r="BA121" s="91">
        <f>'66.02 - Nové konstrukce'!F36</f>
        <v>0</v>
      </c>
      <c r="BB121" s="91">
        <f>'66.02 - Nové konstrukce'!F37</f>
        <v>0</v>
      </c>
      <c r="BC121" s="91">
        <f>'66.02 - Nové konstrukce'!F38</f>
        <v>0</v>
      </c>
      <c r="BD121" s="93">
        <f>'66.02 - Nové konstrukce'!F39</f>
        <v>0</v>
      </c>
      <c r="BT121" s="25" t="s">
        <v>93</v>
      </c>
      <c r="BV121" s="25" t="s">
        <v>82</v>
      </c>
      <c r="BW121" s="25" t="s">
        <v>152</v>
      </c>
      <c r="BX121" s="25" t="s">
        <v>148</v>
      </c>
      <c r="CL121" s="25" t="s">
        <v>1</v>
      </c>
    </row>
    <row r="122" spans="1:91" s="4" customFormat="1" ht="16.5" customHeight="1">
      <c r="A122" s="88" t="s">
        <v>89</v>
      </c>
      <c r="B122" s="51"/>
      <c r="C122" s="10"/>
      <c r="D122" s="10"/>
      <c r="E122" s="213" t="s">
        <v>153</v>
      </c>
      <c r="F122" s="213"/>
      <c r="G122" s="213"/>
      <c r="H122" s="213"/>
      <c r="I122" s="213"/>
      <c r="J122" s="10"/>
      <c r="K122" s="213" t="s">
        <v>99</v>
      </c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5">
        <f>'66.03 - Výrobky'!J32</f>
        <v>0</v>
      </c>
      <c r="AH122" s="216"/>
      <c r="AI122" s="216"/>
      <c r="AJ122" s="216"/>
      <c r="AK122" s="216"/>
      <c r="AL122" s="216"/>
      <c r="AM122" s="216"/>
      <c r="AN122" s="215">
        <f t="shared" si="0"/>
        <v>0</v>
      </c>
      <c r="AO122" s="216"/>
      <c r="AP122" s="216"/>
      <c r="AQ122" s="89" t="s">
        <v>92</v>
      </c>
      <c r="AR122" s="51"/>
      <c r="AS122" s="90">
        <v>0</v>
      </c>
      <c r="AT122" s="91">
        <f t="shared" si="1"/>
        <v>0</v>
      </c>
      <c r="AU122" s="92">
        <f>'66.03 - Výrobky'!P125</f>
        <v>0</v>
      </c>
      <c r="AV122" s="91">
        <f>'66.03 - Výrobky'!J35</f>
        <v>0</v>
      </c>
      <c r="AW122" s="91">
        <f>'66.03 - Výrobky'!J36</f>
        <v>0</v>
      </c>
      <c r="AX122" s="91">
        <f>'66.03 - Výrobky'!J37</f>
        <v>0</v>
      </c>
      <c r="AY122" s="91">
        <f>'66.03 - Výrobky'!J38</f>
        <v>0</v>
      </c>
      <c r="AZ122" s="91">
        <f>'66.03 - Výrobky'!F35</f>
        <v>0</v>
      </c>
      <c r="BA122" s="91">
        <f>'66.03 - Výrobky'!F36</f>
        <v>0</v>
      </c>
      <c r="BB122" s="91">
        <f>'66.03 - Výrobky'!F37</f>
        <v>0</v>
      </c>
      <c r="BC122" s="91">
        <f>'66.03 - Výrobky'!F38</f>
        <v>0</v>
      </c>
      <c r="BD122" s="93">
        <f>'66.03 - Výrobky'!F39</f>
        <v>0</v>
      </c>
      <c r="BT122" s="25" t="s">
        <v>93</v>
      </c>
      <c r="BV122" s="25" t="s">
        <v>82</v>
      </c>
      <c r="BW122" s="25" t="s">
        <v>154</v>
      </c>
      <c r="BX122" s="25" t="s">
        <v>148</v>
      </c>
      <c r="CL122" s="25" t="s">
        <v>1</v>
      </c>
    </row>
    <row r="123" spans="1:91" s="7" customFormat="1" ht="16.5" customHeight="1">
      <c r="A123" s="88" t="s">
        <v>89</v>
      </c>
      <c r="B123" s="79"/>
      <c r="C123" s="80"/>
      <c r="D123" s="214" t="s">
        <v>155</v>
      </c>
      <c r="E123" s="214"/>
      <c r="F123" s="214"/>
      <c r="G123" s="214"/>
      <c r="H123" s="214"/>
      <c r="I123" s="81"/>
      <c r="J123" s="214" t="s">
        <v>156</v>
      </c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9">
        <f>'VRN - Vedlejší rozpočtové...'!J30</f>
        <v>0</v>
      </c>
      <c r="AH123" s="218"/>
      <c r="AI123" s="218"/>
      <c r="AJ123" s="218"/>
      <c r="AK123" s="218"/>
      <c r="AL123" s="218"/>
      <c r="AM123" s="218"/>
      <c r="AN123" s="219">
        <f t="shared" si="0"/>
        <v>0</v>
      </c>
      <c r="AO123" s="218"/>
      <c r="AP123" s="218"/>
      <c r="AQ123" s="82" t="s">
        <v>157</v>
      </c>
      <c r="AR123" s="79"/>
      <c r="AS123" s="94">
        <v>0</v>
      </c>
      <c r="AT123" s="95">
        <f t="shared" si="1"/>
        <v>0</v>
      </c>
      <c r="AU123" s="96">
        <f>'VRN - Vedlejší rozpočtové...'!P121</f>
        <v>0</v>
      </c>
      <c r="AV123" s="95">
        <f>'VRN - Vedlejší rozpočtové...'!J33</f>
        <v>0</v>
      </c>
      <c r="AW123" s="95">
        <f>'VRN - Vedlejší rozpočtové...'!J34</f>
        <v>0</v>
      </c>
      <c r="AX123" s="95">
        <f>'VRN - Vedlejší rozpočtové...'!J35</f>
        <v>0</v>
      </c>
      <c r="AY123" s="95">
        <f>'VRN - Vedlejší rozpočtové...'!J36</f>
        <v>0</v>
      </c>
      <c r="AZ123" s="95">
        <f>'VRN - Vedlejší rozpočtové...'!F33</f>
        <v>0</v>
      </c>
      <c r="BA123" s="95">
        <f>'VRN - Vedlejší rozpočtové...'!F34</f>
        <v>0</v>
      </c>
      <c r="BB123" s="95">
        <f>'VRN - Vedlejší rozpočtové...'!F35</f>
        <v>0</v>
      </c>
      <c r="BC123" s="95">
        <f>'VRN - Vedlejší rozpočtové...'!F36</f>
        <v>0</v>
      </c>
      <c r="BD123" s="97">
        <f>'VRN - Vedlejší rozpočtové...'!F37</f>
        <v>0</v>
      </c>
      <c r="BT123" s="87" t="s">
        <v>87</v>
      </c>
      <c r="BV123" s="87" t="s">
        <v>82</v>
      </c>
      <c r="BW123" s="87" t="s">
        <v>158</v>
      </c>
      <c r="BX123" s="87" t="s">
        <v>4</v>
      </c>
      <c r="CL123" s="87" t="s">
        <v>1</v>
      </c>
      <c r="CM123" s="87" t="s">
        <v>87</v>
      </c>
    </row>
    <row r="124" spans="1:91" s="2" customFormat="1" ht="30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3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</row>
    <row r="125" spans="1:91" s="2" customFormat="1" ht="6.95" customHeight="1">
      <c r="A125" s="32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33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</row>
  </sheetData>
  <mergeCells count="154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2:I102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21:AP121"/>
    <mergeCell ref="AG121:AM121"/>
    <mergeCell ref="AN122:AP122"/>
    <mergeCell ref="AG122:AM122"/>
    <mergeCell ref="AN123:AP123"/>
    <mergeCell ref="AG123:AM123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J99:AF99"/>
    <mergeCell ref="D99:H99"/>
    <mergeCell ref="K100:AF100"/>
    <mergeCell ref="E100:I100"/>
    <mergeCell ref="K101:AF101"/>
    <mergeCell ref="E101:I101"/>
    <mergeCell ref="K102:AF102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D119:H119"/>
    <mergeCell ref="J119:AF119"/>
    <mergeCell ref="E120:I120"/>
    <mergeCell ref="K120:AF120"/>
    <mergeCell ref="E121:I121"/>
    <mergeCell ref="K121:AF121"/>
    <mergeCell ref="E122:I122"/>
    <mergeCell ref="K122:AF122"/>
    <mergeCell ref="D123:H123"/>
    <mergeCell ref="J123:AF123"/>
    <mergeCell ref="K114:AF114"/>
    <mergeCell ref="E114:I114"/>
    <mergeCell ref="J115:AF115"/>
    <mergeCell ref="D115:H115"/>
    <mergeCell ref="E116:I116"/>
    <mergeCell ref="K116:AF116"/>
    <mergeCell ref="E117:I117"/>
    <mergeCell ref="K117:AF117"/>
    <mergeCell ref="E118:I118"/>
    <mergeCell ref="K118:AF118"/>
    <mergeCell ref="K109:AF109"/>
    <mergeCell ref="E109:I109"/>
    <mergeCell ref="E110:I110"/>
    <mergeCell ref="K110:AF110"/>
    <mergeCell ref="D111:H111"/>
    <mergeCell ref="J111:AF111"/>
    <mergeCell ref="E112:I112"/>
    <mergeCell ref="K112:AF112"/>
    <mergeCell ref="E113:I113"/>
    <mergeCell ref="K113:AF113"/>
    <mergeCell ref="E104:I104"/>
    <mergeCell ref="K104:AF104"/>
    <mergeCell ref="E105:I105"/>
    <mergeCell ref="K105:AF105"/>
    <mergeCell ref="K106:AF106"/>
    <mergeCell ref="E106:I106"/>
    <mergeCell ref="J107:AF107"/>
    <mergeCell ref="D107:H107"/>
    <mergeCell ref="E108:I108"/>
    <mergeCell ref="K108:AF108"/>
  </mergeCells>
  <hyperlinks>
    <hyperlink ref="A96" location="'54.01 - Bourací práce'!C2" display="/"/>
    <hyperlink ref="A97" location="'54.02 - Nové konstrukce'!C2" display="/"/>
    <hyperlink ref="A98" location="'54.03 - Výrobky'!C2" display="/"/>
    <hyperlink ref="A100" location="'56.01 - Bourací práce'!C2" display="/"/>
    <hyperlink ref="A101" location="'56.02 - Nové konstrukce'!C2" display="/"/>
    <hyperlink ref="A102" location="'56.03 - Výrobky'!C2" display="/"/>
    <hyperlink ref="A104" location="'58.01 - Bourací práce'!C2" display="/"/>
    <hyperlink ref="A105" location="'58.02 - Nové konstrukce'!C2" display="/"/>
    <hyperlink ref="A106" location="'58.03 - Výrobky'!C2" display="/"/>
    <hyperlink ref="A108" location="'60.01 - Bourací práce'!C2" display="/"/>
    <hyperlink ref="A109" location="'60.02 - Nové konstrukce'!C2" display="/"/>
    <hyperlink ref="A110" location="'60.03 - Výrobky'!C2" display="/"/>
    <hyperlink ref="A112" location="'62.01 - Bourací práce'!C2" display="/"/>
    <hyperlink ref="A113" location="'62.02 - Nové konstrukce'!C2" display="/"/>
    <hyperlink ref="A114" location="'62.03 - Výrobky'!C2" display="/"/>
    <hyperlink ref="A116" location="'64.01 - Bourací práce'!C2" display="/"/>
    <hyperlink ref="A117" location="'64.02 - Nové konstrukce'!C2" display="/"/>
    <hyperlink ref="A118" location="'64.03 - Výrobky'!C2" display="/"/>
    <hyperlink ref="A120" location="'66.01 - Bourací práce'!C2" display="/"/>
    <hyperlink ref="A121" location="'66.02 - Nové konstrukce'!C2" display="/"/>
    <hyperlink ref="A122" location="'66.03 - Výrobky'!C2" display="/"/>
    <hyperlink ref="A123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161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163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ROUND((ROUND((SUM(BE128:BE303)),  2) + SUM(BE305:BE309)), 2)</f>
        <v>0</v>
      </c>
      <c r="G35" s="32"/>
      <c r="H35" s="32"/>
      <c r="I35" s="105">
        <v>0.21</v>
      </c>
      <c r="J35" s="104">
        <f>ROUND((ROUND(((SUM(BE128:BE303))*I35),  2) + (SUM(BE305:BE309)*I35)),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ROUND((ROUND((SUM(BF128:BF303)),  2) + SUM(BF305:BF309)), 2)</f>
        <v>0</v>
      </c>
      <c r="G36" s="32"/>
      <c r="H36" s="32"/>
      <c r="I36" s="105">
        <v>0.12</v>
      </c>
      <c r="J36" s="104">
        <f>ROUND((ROUND(((SUM(BF128:BF303))*I36),  2) + (SUM(BF305:BF309)*I36)),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ROUND((ROUND((SUM(BG128:BG303)),  2) + SUM(BG305:BG309)),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ROUND((ROUND((SUM(BH128:BH303)),  2) + SUM(BH305:BH309)),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ROUND((ROUND((SUM(BI128:BI303)),  2) + SUM(BI305:BI309)),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161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54.01 -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J201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J208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J209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J240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J268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J304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161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54.01 -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P129+P208+P304</f>
        <v>0</v>
      </c>
      <c r="Q128" s="66"/>
      <c r="R128" s="134">
        <f>R129+R208+R304</f>
        <v>0</v>
      </c>
      <c r="S128" s="66"/>
      <c r="T128" s="135">
        <f>T129+T208+T304</f>
        <v>8.3209616000000004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BK129+BK208+BK304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P130+P201</f>
        <v>0</v>
      </c>
      <c r="Q129" s="142"/>
      <c r="R129" s="143">
        <f>R130+R201</f>
        <v>0</v>
      </c>
      <c r="S129" s="142"/>
      <c r="T129" s="144">
        <f>T130+T201</f>
        <v>7.4185850000000002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BK130+BK201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SUM(P131:P200)</f>
        <v>0</v>
      </c>
      <c r="Q130" s="142"/>
      <c r="R130" s="143">
        <f>SUM(R131:R200)</f>
        <v>0</v>
      </c>
      <c r="S130" s="142"/>
      <c r="T130" s="144">
        <f>SUM(T131:T200)</f>
        <v>7.4185850000000002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SUM(BK131:BK200)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201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8.6530000000000005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0.35477300000000006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209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211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212</v>
      </c>
      <c r="H139" s="174">
        <v>1.034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213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214</v>
      </c>
      <c r="H141" s="174">
        <v>3.101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3" customFormat="1" ht="11.25">
      <c r="B142" s="163"/>
      <c r="D142" s="164" t="s">
        <v>202</v>
      </c>
      <c r="E142" s="165" t="s">
        <v>1</v>
      </c>
      <c r="F142" s="166" t="s">
        <v>215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202</v>
      </c>
      <c r="AU142" s="165" t="s">
        <v>93</v>
      </c>
      <c r="AV142" s="13" t="s">
        <v>87</v>
      </c>
      <c r="AW142" s="13" t="s">
        <v>36</v>
      </c>
      <c r="AX142" s="13" t="s">
        <v>80</v>
      </c>
      <c r="AY142" s="165" t="s">
        <v>192</v>
      </c>
    </row>
    <row r="143" spans="1:65" s="14" customFormat="1" ht="11.25">
      <c r="B143" s="171"/>
      <c r="D143" s="164" t="s">
        <v>202</v>
      </c>
      <c r="E143" s="172" t="s">
        <v>1</v>
      </c>
      <c r="F143" s="173" t="s">
        <v>216</v>
      </c>
      <c r="H143" s="174">
        <v>0.76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202</v>
      </c>
      <c r="AU143" s="172" t="s">
        <v>93</v>
      </c>
      <c r="AV143" s="14" t="s">
        <v>93</v>
      </c>
      <c r="AW143" s="14" t="s">
        <v>36</v>
      </c>
      <c r="AX143" s="14" t="s">
        <v>80</v>
      </c>
      <c r="AY143" s="172" t="s">
        <v>192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217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4" customFormat="1" ht="11.25">
      <c r="B145" s="171"/>
      <c r="D145" s="164" t="s">
        <v>202</v>
      </c>
      <c r="E145" s="172" t="s">
        <v>1</v>
      </c>
      <c r="F145" s="173" t="s">
        <v>218</v>
      </c>
      <c r="H145" s="174">
        <v>1.3680000000000001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202</v>
      </c>
      <c r="AU145" s="172" t="s">
        <v>93</v>
      </c>
      <c r="AV145" s="14" t="s">
        <v>93</v>
      </c>
      <c r="AW145" s="14" t="s">
        <v>36</v>
      </c>
      <c r="AX145" s="14" t="s">
        <v>80</v>
      </c>
      <c r="AY145" s="172" t="s">
        <v>192</v>
      </c>
    </row>
    <row r="146" spans="1:65" s="13" customFormat="1" ht="11.25">
      <c r="B146" s="163"/>
      <c r="D146" s="164" t="s">
        <v>202</v>
      </c>
      <c r="E146" s="165" t="s">
        <v>1</v>
      </c>
      <c r="F146" s="166" t="s">
        <v>219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202</v>
      </c>
      <c r="AU146" s="165" t="s">
        <v>93</v>
      </c>
      <c r="AV146" s="13" t="s">
        <v>87</v>
      </c>
      <c r="AW146" s="13" t="s">
        <v>36</v>
      </c>
      <c r="AX146" s="13" t="s">
        <v>80</v>
      </c>
      <c r="AY146" s="165" t="s">
        <v>192</v>
      </c>
    </row>
    <row r="147" spans="1:65" s="14" customFormat="1" ht="11.25">
      <c r="B147" s="171"/>
      <c r="D147" s="164" t="s">
        <v>202</v>
      </c>
      <c r="E147" s="172" t="s">
        <v>1</v>
      </c>
      <c r="F147" s="173" t="s">
        <v>220</v>
      </c>
      <c r="H147" s="174">
        <v>2.39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202</v>
      </c>
      <c r="AU147" s="172" t="s">
        <v>93</v>
      </c>
      <c r="AV147" s="14" t="s">
        <v>93</v>
      </c>
      <c r="AW147" s="14" t="s">
        <v>36</v>
      </c>
      <c r="AX147" s="14" t="s">
        <v>80</v>
      </c>
      <c r="AY147" s="172" t="s">
        <v>192</v>
      </c>
    </row>
    <row r="148" spans="1:65" s="15" customFormat="1" ht="11.25">
      <c r="B148" s="179"/>
      <c r="D148" s="164" t="s">
        <v>202</v>
      </c>
      <c r="E148" s="180" t="s">
        <v>1</v>
      </c>
      <c r="F148" s="181" t="s">
        <v>206</v>
      </c>
      <c r="H148" s="182">
        <v>8.6530000000000005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202</v>
      </c>
      <c r="AU148" s="180" t="s">
        <v>93</v>
      </c>
      <c r="AV148" s="15" t="s">
        <v>200</v>
      </c>
      <c r="AW148" s="15" t="s">
        <v>36</v>
      </c>
      <c r="AX148" s="15" t="s">
        <v>87</v>
      </c>
      <c r="AY148" s="180" t="s">
        <v>192</v>
      </c>
    </row>
    <row r="149" spans="1:65" s="2" customFormat="1" ht="24.2" customHeight="1">
      <c r="A149" s="32"/>
      <c r="B149" s="149"/>
      <c r="C149" s="150" t="s">
        <v>221</v>
      </c>
      <c r="D149" s="150" t="s">
        <v>195</v>
      </c>
      <c r="E149" s="151" t="s">
        <v>222</v>
      </c>
      <c r="F149" s="152" t="s">
        <v>223</v>
      </c>
      <c r="G149" s="153" t="s">
        <v>198</v>
      </c>
      <c r="H149" s="154">
        <v>117.483</v>
      </c>
      <c r="I149" s="155"/>
      <c r="J149" s="156">
        <f>ROUND(I149*H149,2)</f>
        <v>0</v>
      </c>
      <c r="K149" s="152" t="s">
        <v>199</v>
      </c>
      <c r="L149" s="33"/>
      <c r="M149" s="157" t="s">
        <v>1</v>
      </c>
      <c r="N149" s="158" t="s">
        <v>46</v>
      </c>
      <c r="O149" s="58"/>
      <c r="P149" s="159">
        <f>O149*H149</f>
        <v>0</v>
      </c>
      <c r="Q149" s="159">
        <v>0</v>
      </c>
      <c r="R149" s="159">
        <f>Q149*H149</f>
        <v>0</v>
      </c>
      <c r="S149" s="159">
        <v>2.7E-2</v>
      </c>
      <c r="T149" s="160">
        <f>S149*H149</f>
        <v>3.1720410000000001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1" t="s">
        <v>200</v>
      </c>
      <c r="AT149" s="161" t="s">
        <v>195</v>
      </c>
      <c r="AU149" s="161" t="s">
        <v>93</v>
      </c>
      <c r="AY149" s="17" t="s">
        <v>192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93</v>
      </c>
      <c r="BK149" s="162">
        <f>ROUND(I149*H149,2)</f>
        <v>0</v>
      </c>
      <c r="BL149" s="17" t="s">
        <v>200</v>
      </c>
      <c r="BM149" s="161" t="s">
        <v>224</v>
      </c>
    </row>
    <row r="150" spans="1:65" s="13" customFormat="1" ht="11.25">
      <c r="B150" s="163"/>
      <c r="D150" s="164" t="s">
        <v>202</v>
      </c>
      <c r="E150" s="165" t="s">
        <v>1</v>
      </c>
      <c r="F150" s="166" t="s">
        <v>210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202</v>
      </c>
      <c r="AU150" s="165" t="s">
        <v>93</v>
      </c>
      <c r="AV150" s="13" t="s">
        <v>87</v>
      </c>
      <c r="AW150" s="13" t="s">
        <v>36</v>
      </c>
      <c r="AX150" s="13" t="s">
        <v>80</v>
      </c>
      <c r="AY150" s="165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225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226</v>
      </c>
      <c r="H152" s="174">
        <v>41.85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227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228</v>
      </c>
      <c r="H154" s="174">
        <v>40.734000000000002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229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230</v>
      </c>
      <c r="H156" s="174">
        <v>13.298999999999999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231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232</v>
      </c>
      <c r="H158" s="174">
        <v>21.6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117.483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24.2" customHeight="1">
      <c r="A160" s="32"/>
      <c r="B160" s="149"/>
      <c r="C160" s="150" t="s">
        <v>200</v>
      </c>
      <c r="D160" s="150" t="s">
        <v>195</v>
      </c>
      <c r="E160" s="151" t="s">
        <v>233</v>
      </c>
      <c r="F160" s="152" t="s">
        <v>234</v>
      </c>
      <c r="G160" s="153" t="s">
        <v>198</v>
      </c>
      <c r="H160" s="154">
        <v>63.36</v>
      </c>
      <c r="I160" s="155"/>
      <c r="J160" s="156">
        <f>ROUND(I160*H160,2)</f>
        <v>0</v>
      </c>
      <c r="K160" s="152" t="s">
        <v>199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2.3E-2</v>
      </c>
      <c r="T160" s="160">
        <f>S160*H160</f>
        <v>1.4572799999999999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200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200</v>
      </c>
      <c r="BM160" s="161" t="s">
        <v>235</v>
      </c>
    </row>
    <row r="161" spans="1:65" s="13" customFormat="1" ht="11.25">
      <c r="B161" s="163"/>
      <c r="D161" s="164" t="s">
        <v>202</v>
      </c>
      <c r="E161" s="165" t="s">
        <v>1</v>
      </c>
      <c r="F161" s="166" t="s">
        <v>210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202</v>
      </c>
      <c r="AU161" s="165" t="s">
        <v>93</v>
      </c>
      <c r="AV161" s="13" t="s">
        <v>87</v>
      </c>
      <c r="AW161" s="13" t="s">
        <v>36</v>
      </c>
      <c r="AX161" s="13" t="s">
        <v>80</v>
      </c>
      <c r="AY161" s="165" t="s">
        <v>192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236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237</v>
      </c>
      <c r="H163" s="174">
        <v>31.68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236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238</v>
      </c>
      <c r="H165" s="174">
        <v>31.68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63.36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21.75" customHeight="1">
      <c r="A167" s="32"/>
      <c r="B167" s="149"/>
      <c r="C167" s="150" t="s">
        <v>239</v>
      </c>
      <c r="D167" s="150" t="s">
        <v>195</v>
      </c>
      <c r="E167" s="151" t="s">
        <v>240</v>
      </c>
      <c r="F167" s="152" t="s">
        <v>241</v>
      </c>
      <c r="G167" s="153" t="s">
        <v>198</v>
      </c>
      <c r="H167" s="154">
        <v>4.3570000000000002</v>
      </c>
      <c r="I167" s="155"/>
      <c r="J167" s="156">
        <f>ROUND(I167*H167,2)</f>
        <v>0</v>
      </c>
      <c r="K167" s="152" t="s">
        <v>199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6.3E-2</v>
      </c>
      <c r="T167" s="160">
        <f>S167*H167</f>
        <v>0.27449100000000004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242</v>
      </c>
    </row>
    <row r="168" spans="1:65" s="13" customFormat="1" ht="11.25">
      <c r="B168" s="163"/>
      <c r="D168" s="164" t="s">
        <v>202</v>
      </c>
      <c r="E168" s="165" t="s">
        <v>1</v>
      </c>
      <c r="F168" s="166" t="s">
        <v>243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93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1:65" s="13" customFormat="1" ht="11.25">
      <c r="B169" s="163"/>
      <c r="D169" s="164" t="s">
        <v>202</v>
      </c>
      <c r="E169" s="165" t="s">
        <v>1</v>
      </c>
      <c r="F169" s="166" t="s">
        <v>244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4" customFormat="1" ht="11.25">
      <c r="B170" s="171"/>
      <c r="D170" s="164" t="s">
        <v>202</v>
      </c>
      <c r="E170" s="172" t="s">
        <v>1</v>
      </c>
      <c r="F170" s="173" t="s">
        <v>245</v>
      </c>
      <c r="H170" s="174">
        <v>4.3570000000000002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202</v>
      </c>
      <c r="AU170" s="172" t="s">
        <v>93</v>
      </c>
      <c r="AV170" s="14" t="s">
        <v>93</v>
      </c>
      <c r="AW170" s="14" t="s">
        <v>36</v>
      </c>
      <c r="AX170" s="14" t="s">
        <v>80</v>
      </c>
      <c r="AY170" s="172" t="s">
        <v>192</v>
      </c>
    </row>
    <row r="171" spans="1:65" s="15" customFormat="1" ht="11.25">
      <c r="B171" s="179"/>
      <c r="D171" s="164" t="s">
        <v>202</v>
      </c>
      <c r="E171" s="180" t="s">
        <v>1</v>
      </c>
      <c r="F171" s="181" t="s">
        <v>206</v>
      </c>
      <c r="H171" s="182">
        <v>4.3570000000000002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202</v>
      </c>
      <c r="AU171" s="180" t="s">
        <v>93</v>
      </c>
      <c r="AV171" s="15" t="s">
        <v>200</v>
      </c>
      <c r="AW171" s="15" t="s">
        <v>36</v>
      </c>
      <c r="AX171" s="15" t="s">
        <v>87</v>
      </c>
      <c r="AY171" s="180" t="s">
        <v>192</v>
      </c>
    </row>
    <row r="172" spans="1:65" s="2" customFormat="1" ht="33" customHeight="1">
      <c r="A172" s="32"/>
      <c r="B172" s="149"/>
      <c r="C172" s="150" t="s">
        <v>246</v>
      </c>
      <c r="D172" s="150" t="s">
        <v>195</v>
      </c>
      <c r="E172" s="151" t="s">
        <v>247</v>
      </c>
      <c r="F172" s="152" t="s">
        <v>248</v>
      </c>
      <c r="G172" s="153" t="s">
        <v>249</v>
      </c>
      <c r="H172" s="154">
        <v>368.71499999999997</v>
      </c>
      <c r="I172" s="155"/>
      <c r="J172" s="156">
        <f>ROUND(I172*H172,2)</f>
        <v>0</v>
      </c>
      <c r="K172" s="152" t="s">
        <v>250</v>
      </c>
      <c r="L172" s="33"/>
      <c r="M172" s="157" t="s">
        <v>1</v>
      </c>
      <c r="N172" s="158" t="s">
        <v>46</v>
      </c>
      <c r="O172" s="58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1" t="s">
        <v>200</v>
      </c>
      <c r="AT172" s="161" t="s">
        <v>195</v>
      </c>
      <c r="AU172" s="161" t="s">
        <v>93</v>
      </c>
      <c r="AY172" s="17" t="s">
        <v>192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7" t="s">
        <v>93</v>
      </c>
      <c r="BK172" s="162">
        <f>ROUND(I172*H172,2)</f>
        <v>0</v>
      </c>
      <c r="BL172" s="17" t="s">
        <v>200</v>
      </c>
      <c r="BM172" s="161" t="s">
        <v>251</v>
      </c>
    </row>
    <row r="173" spans="1:65" s="13" customFormat="1" ht="11.25">
      <c r="B173" s="163"/>
      <c r="D173" s="164" t="s">
        <v>202</v>
      </c>
      <c r="E173" s="165" t="s">
        <v>1</v>
      </c>
      <c r="F173" s="166" t="s">
        <v>252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202</v>
      </c>
      <c r="AU173" s="165" t="s">
        <v>93</v>
      </c>
      <c r="AV173" s="13" t="s">
        <v>87</v>
      </c>
      <c r="AW173" s="13" t="s">
        <v>36</v>
      </c>
      <c r="AX173" s="13" t="s">
        <v>80</v>
      </c>
      <c r="AY173" s="165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211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253</v>
      </c>
      <c r="H175" s="174">
        <v>4.4000000000000004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213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2:51" s="14" customFormat="1" ht="11.25">
      <c r="B177" s="171"/>
      <c r="D177" s="164" t="s">
        <v>202</v>
      </c>
      <c r="E177" s="172" t="s">
        <v>1</v>
      </c>
      <c r="F177" s="173" t="s">
        <v>254</v>
      </c>
      <c r="H177" s="174">
        <v>10.16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2:51" s="13" customFormat="1" ht="11.25">
      <c r="B178" s="163"/>
      <c r="D178" s="164" t="s">
        <v>202</v>
      </c>
      <c r="E178" s="165" t="s">
        <v>1</v>
      </c>
      <c r="F178" s="166" t="s">
        <v>215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2:51" s="14" customFormat="1" ht="11.25">
      <c r="B179" s="171"/>
      <c r="D179" s="164" t="s">
        <v>202</v>
      </c>
      <c r="E179" s="172" t="s">
        <v>1</v>
      </c>
      <c r="F179" s="173" t="s">
        <v>255</v>
      </c>
      <c r="H179" s="174">
        <v>2.52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2:51" s="13" customFormat="1" ht="11.25">
      <c r="B180" s="163"/>
      <c r="D180" s="164" t="s">
        <v>202</v>
      </c>
      <c r="E180" s="165" t="s">
        <v>1</v>
      </c>
      <c r="F180" s="166" t="s">
        <v>217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2:51" s="14" customFormat="1" ht="11.25">
      <c r="B181" s="171"/>
      <c r="D181" s="164" t="s">
        <v>202</v>
      </c>
      <c r="E181" s="172" t="s">
        <v>1</v>
      </c>
      <c r="F181" s="173" t="s">
        <v>256</v>
      </c>
      <c r="H181" s="174">
        <v>4.84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2:51" s="13" customFormat="1" ht="11.25">
      <c r="B182" s="163"/>
      <c r="D182" s="164" t="s">
        <v>202</v>
      </c>
      <c r="E182" s="165" t="s">
        <v>1</v>
      </c>
      <c r="F182" s="166" t="s">
        <v>244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2:51" s="14" customFormat="1" ht="11.25">
      <c r="B183" s="171"/>
      <c r="D183" s="164" t="s">
        <v>202</v>
      </c>
      <c r="E183" s="172" t="s">
        <v>1</v>
      </c>
      <c r="F183" s="173" t="s">
        <v>257</v>
      </c>
      <c r="H183" s="174">
        <v>6.2949999999999999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2:51" s="13" customFormat="1" ht="11.25">
      <c r="B184" s="163"/>
      <c r="D184" s="164" t="s">
        <v>202</v>
      </c>
      <c r="E184" s="165" t="s">
        <v>1</v>
      </c>
      <c r="F184" s="166" t="s">
        <v>225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2:51" s="14" customFormat="1" ht="11.25">
      <c r="B185" s="171"/>
      <c r="D185" s="164" t="s">
        <v>202</v>
      </c>
      <c r="E185" s="172" t="s">
        <v>1</v>
      </c>
      <c r="F185" s="173" t="s">
        <v>258</v>
      </c>
      <c r="H185" s="174">
        <v>82.8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2:51" s="13" customFormat="1" ht="11.25">
      <c r="B186" s="163"/>
      <c r="D186" s="164" t="s">
        <v>202</v>
      </c>
      <c r="E186" s="165" t="s">
        <v>1</v>
      </c>
      <c r="F186" s="166" t="s">
        <v>236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2:51" s="14" customFormat="1" ht="11.25">
      <c r="B187" s="171"/>
      <c r="D187" s="164" t="s">
        <v>202</v>
      </c>
      <c r="E187" s="172" t="s">
        <v>1</v>
      </c>
      <c r="F187" s="173" t="s">
        <v>259</v>
      </c>
      <c r="H187" s="174">
        <v>42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2:51" s="13" customFormat="1" ht="11.25">
      <c r="B188" s="163"/>
      <c r="D188" s="164" t="s">
        <v>202</v>
      </c>
      <c r="E188" s="165" t="s">
        <v>1</v>
      </c>
      <c r="F188" s="166" t="s">
        <v>227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2:51" s="14" customFormat="1" ht="11.25">
      <c r="B189" s="171"/>
      <c r="D189" s="164" t="s">
        <v>202</v>
      </c>
      <c r="E189" s="172" t="s">
        <v>1</v>
      </c>
      <c r="F189" s="173" t="s">
        <v>260</v>
      </c>
      <c r="H189" s="174">
        <v>63.48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2:51" s="13" customFormat="1" ht="11.25">
      <c r="B190" s="163"/>
      <c r="D190" s="164" t="s">
        <v>202</v>
      </c>
      <c r="E190" s="165" t="s">
        <v>1</v>
      </c>
      <c r="F190" s="166" t="s">
        <v>229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93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2:51" s="14" customFormat="1" ht="11.25">
      <c r="B191" s="171"/>
      <c r="D191" s="164" t="s">
        <v>202</v>
      </c>
      <c r="E191" s="172" t="s">
        <v>1</v>
      </c>
      <c r="F191" s="173" t="s">
        <v>261</v>
      </c>
      <c r="H191" s="174">
        <v>27.18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93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2:51" s="13" customFormat="1" ht="11.25">
      <c r="B192" s="163"/>
      <c r="D192" s="164" t="s">
        <v>202</v>
      </c>
      <c r="E192" s="165" t="s">
        <v>1</v>
      </c>
      <c r="F192" s="166" t="s">
        <v>236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93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1:65" s="14" customFormat="1" ht="11.25">
      <c r="B193" s="171"/>
      <c r="D193" s="164" t="s">
        <v>202</v>
      </c>
      <c r="E193" s="172" t="s">
        <v>1</v>
      </c>
      <c r="F193" s="173" t="s">
        <v>259</v>
      </c>
      <c r="H193" s="174">
        <v>42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93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1:65" s="13" customFormat="1" ht="11.25">
      <c r="B194" s="163"/>
      <c r="D194" s="164" t="s">
        <v>202</v>
      </c>
      <c r="E194" s="165" t="s">
        <v>1</v>
      </c>
      <c r="F194" s="166" t="s">
        <v>219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4" customFormat="1" ht="11.25">
      <c r="B195" s="171"/>
      <c r="D195" s="164" t="s">
        <v>202</v>
      </c>
      <c r="E195" s="172" t="s">
        <v>1</v>
      </c>
      <c r="F195" s="173" t="s">
        <v>262</v>
      </c>
      <c r="H195" s="174">
        <v>12.84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93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231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263</v>
      </c>
      <c r="H197" s="174">
        <v>37.799999999999997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3" customFormat="1" ht="11.25">
      <c r="B198" s="163"/>
      <c r="D198" s="164" t="s">
        <v>202</v>
      </c>
      <c r="E198" s="165" t="s">
        <v>1</v>
      </c>
      <c r="F198" s="166" t="s">
        <v>204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93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1:65" s="14" customFormat="1" ht="11.25">
      <c r="B199" s="171"/>
      <c r="D199" s="164" t="s">
        <v>202</v>
      </c>
      <c r="E199" s="172" t="s">
        <v>1</v>
      </c>
      <c r="F199" s="173" t="s">
        <v>264</v>
      </c>
      <c r="H199" s="174">
        <v>32.4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93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1:65" s="15" customFormat="1" ht="11.25">
      <c r="B200" s="179"/>
      <c r="D200" s="164" t="s">
        <v>202</v>
      </c>
      <c r="E200" s="180" t="s">
        <v>1</v>
      </c>
      <c r="F200" s="181" t="s">
        <v>206</v>
      </c>
      <c r="H200" s="182">
        <v>368.71499999999997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202</v>
      </c>
      <c r="AU200" s="180" t="s">
        <v>93</v>
      </c>
      <c r="AV200" s="15" t="s">
        <v>200</v>
      </c>
      <c r="AW200" s="15" t="s">
        <v>36</v>
      </c>
      <c r="AX200" s="15" t="s">
        <v>87</v>
      </c>
      <c r="AY200" s="180" t="s">
        <v>192</v>
      </c>
    </row>
    <row r="201" spans="1:65" s="12" customFormat="1" ht="22.9" customHeight="1">
      <c r="B201" s="137"/>
      <c r="D201" s="138" t="s">
        <v>79</v>
      </c>
      <c r="E201" s="147" t="s">
        <v>265</v>
      </c>
      <c r="F201" s="147" t="s">
        <v>266</v>
      </c>
      <c r="I201" s="140"/>
      <c r="J201" s="148">
        <f>BK201</f>
        <v>0</v>
      </c>
      <c r="L201" s="137"/>
      <c r="M201" s="141"/>
      <c r="N201" s="142"/>
      <c r="O201" s="142"/>
      <c r="P201" s="143">
        <f>SUM(P202:P207)</f>
        <v>0</v>
      </c>
      <c r="Q201" s="142"/>
      <c r="R201" s="143">
        <f>SUM(R202:R207)</f>
        <v>0</v>
      </c>
      <c r="S201" s="142"/>
      <c r="T201" s="144">
        <f>SUM(T202:T207)</f>
        <v>0</v>
      </c>
      <c r="AR201" s="138" t="s">
        <v>87</v>
      </c>
      <c r="AT201" s="145" t="s">
        <v>79</v>
      </c>
      <c r="AU201" s="145" t="s">
        <v>87</v>
      </c>
      <c r="AY201" s="138" t="s">
        <v>192</v>
      </c>
      <c r="BK201" s="146">
        <f>SUM(BK202:BK207)</f>
        <v>0</v>
      </c>
    </row>
    <row r="202" spans="1:65" s="2" customFormat="1" ht="16.5" customHeight="1">
      <c r="A202" s="32"/>
      <c r="B202" s="149"/>
      <c r="C202" s="150" t="s">
        <v>267</v>
      </c>
      <c r="D202" s="150" t="s">
        <v>195</v>
      </c>
      <c r="E202" s="151" t="s">
        <v>268</v>
      </c>
      <c r="F202" s="152" t="s">
        <v>269</v>
      </c>
      <c r="G202" s="153" t="s">
        <v>270</v>
      </c>
      <c r="H202" s="154">
        <v>8.3209999999999997</v>
      </c>
      <c r="I202" s="155"/>
      <c r="J202" s="156">
        <f t="shared" ref="J202:J207" si="0">ROUND(I202*H202,2)</f>
        <v>0</v>
      </c>
      <c r="K202" s="152" t="s">
        <v>199</v>
      </c>
      <c r="L202" s="33"/>
      <c r="M202" s="157" t="s">
        <v>1</v>
      </c>
      <c r="N202" s="158" t="s">
        <v>46</v>
      </c>
      <c r="O202" s="58"/>
      <c r="P202" s="159">
        <f t="shared" ref="P202:P207" si="1">O202*H202</f>
        <v>0</v>
      </c>
      <c r="Q202" s="159">
        <v>0</v>
      </c>
      <c r="R202" s="159">
        <f t="shared" ref="R202:R207" si="2">Q202*H202</f>
        <v>0</v>
      </c>
      <c r="S202" s="159">
        <v>0</v>
      </c>
      <c r="T202" s="160">
        <f t="shared" ref="T202:T207" si="3"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1" t="s">
        <v>200</v>
      </c>
      <c r="AT202" s="161" t="s">
        <v>195</v>
      </c>
      <c r="AU202" s="161" t="s">
        <v>93</v>
      </c>
      <c r="AY202" s="17" t="s">
        <v>192</v>
      </c>
      <c r="BE202" s="162">
        <f t="shared" ref="BE202:BE207" si="4">IF(N202="základní",J202,0)</f>
        <v>0</v>
      </c>
      <c r="BF202" s="162">
        <f t="shared" ref="BF202:BF207" si="5">IF(N202="snížená",J202,0)</f>
        <v>0</v>
      </c>
      <c r="BG202" s="162">
        <f t="shared" ref="BG202:BG207" si="6">IF(N202="zákl. přenesená",J202,0)</f>
        <v>0</v>
      </c>
      <c r="BH202" s="162">
        <f t="shared" ref="BH202:BH207" si="7">IF(N202="sníž. přenesená",J202,0)</f>
        <v>0</v>
      </c>
      <c r="BI202" s="162">
        <f t="shared" ref="BI202:BI207" si="8">IF(N202="nulová",J202,0)</f>
        <v>0</v>
      </c>
      <c r="BJ202" s="17" t="s">
        <v>93</v>
      </c>
      <c r="BK202" s="162">
        <f t="shared" ref="BK202:BK207" si="9">ROUND(I202*H202,2)</f>
        <v>0</v>
      </c>
      <c r="BL202" s="17" t="s">
        <v>200</v>
      </c>
      <c r="BM202" s="161" t="s">
        <v>271</v>
      </c>
    </row>
    <row r="203" spans="1:65" s="2" customFormat="1" ht="16.5" customHeight="1">
      <c r="A203" s="32"/>
      <c r="B203" s="149"/>
      <c r="C203" s="150" t="s">
        <v>272</v>
      </c>
      <c r="D203" s="150" t="s">
        <v>195</v>
      </c>
      <c r="E203" s="151" t="s">
        <v>273</v>
      </c>
      <c r="F203" s="152" t="s">
        <v>274</v>
      </c>
      <c r="G203" s="153" t="s">
        <v>270</v>
      </c>
      <c r="H203" s="154">
        <v>8.3209999999999997</v>
      </c>
      <c r="I203" s="155"/>
      <c r="J203" s="156">
        <f t="shared" si="0"/>
        <v>0</v>
      </c>
      <c r="K203" s="152" t="s">
        <v>199</v>
      </c>
      <c r="L203" s="33"/>
      <c r="M203" s="157" t="s">
        <v>1</v>
      </c>
      <c r="N203" s="158" t="s">
        <v>46</v>
      </c>
      <c r="O203" s="58"/>
      <c r="P203" s="159">
        <f t="shared" si="1"/>
        <v>0</v>
      </c>
      <c r="Q203" s="159">
        <v>0</v>
      </c>
      <c r="R203" s="159">
        <f t="shared" si="2"/>
        <v>0</v>
      </c>
      <c r="S203" s="159">
        <v>0</v>
      </c>
      <c r="T203" s="160">
        <f t="shared" si="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1" t="s">
        <v>200</v>
      </c>
      <c r="AT203" s="161" t="s">
        <v>195</v>
      </c>
      <c r="AU203" s="161" t="s">
        <v>93</v>
      </c>
      <c r="AY203" s="17" t="s">
        <v>192</v>
      </c>
      <c r="BE203" s="162">
        <f t="shared" si="4"/>
        <v>0</v>
      </c>
      <c r="BF203" s="162">
        <f t="shared" si="5"/>
        <v>0</v>
      </c>
      <c r="BG203" s="162">
        <f t="shared" si="6"/>
        <v>0</v>
      </c>
      <c r="BH203" s="162">
        <f t="shared" si="7"/>
        <v>0</v>
      </c>
      <c r="BI203" s="162">
        <f t="shared" si="8"/>
        <v>0</v>
      </c>
      <c r="BJ203" s="17" t="s">
        <v>93</v>
      </c>
      <c r="BK203" s="162">
        <f t="shared" si="9"/>
        <v>0</v>
      </c>
      <c r="BL203" s="17" t="s">
        <v>200</v>
      </c>
      <c r="BM203" s="161" t="s">
        <v>275</v>
      </c>
    </row>
    <row r="204" spans="1:65" s="2" customFormat="1" ht="24.2" customHeight="1">
      <c r="A204" s="32"/>
      <c r="B204" s="149"/>
      <c r="C204" s="150" t="s">
        <v>193</v>
      </c>
      <c r="D204" s="150" t="s">
        <v>195</v>
      </c>
      <c r="E204" s="151" t="s">
        <v>276</v>
      </c>
      <c r="F204" s="152" t="s">
        <v>277</v>
      </c>
      <c r="G204" s="153" t="s">
        <v>270</v>
      </c>
      <c r="H204" s="154">
        <v>8.3209999999999997</v>
      </c>
      <c r="I204" s="155"/>
      <c r="J204" s="156">
        <f t="shared" si="0"/>
        <v>0</v>
      </c>
      <c r="K204" s="152" t="s">
        <v>199</v>
      </c>
      <c r="L204" s="33"/>
      <c r="M204" s="157" t="s">
        <v>1</v>
      </c>
      <c r="N204" s="158" t="s">
        <v>46</v>
      </c>
      <c r="O204" s="58"/>
      <c r="P204" s="159">
        <f t="shared" si="1"/>
        <v>0</v>
      </c>
      <c r="Q204" s="159">
        <v>0</v>
      </c>
      <c r="R204" s="159">
        <f t="shared" si="2"/>
        <v>0</v>
      </c>
      <c r="S204" s="159">
        <v>0</v>
      </c>
      <c r="T204" s="160">
        <f t="shared" si="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1" t="s">
        <v>200</v>
      </c>
      <c r="AT204" s="161" t="s">
        <v>195</v>
      </c>
      <c r="AU204" s="161" t="s">
        <v>93</v>
      </c>
      <c r="AY204" s="17" t="s">
        <v>192</v>
      </c>
      <c r="BE204" s="162">
        <f t="shared" si="4"/>
        <v>0</v>
      </c>
      <c r="BF204" s="162">
        <f t="shared" si="5"/>
        <v>0</v>
      </c>
      <c r="BG204" s="162">
        <f t="shared" si="6"/>
        <v>0</v>
      </c>
      <c r="BH204" s="162">
        <f t="shared" si="7"/>
        <v>0</v>
      </c>
      <c r="BI204" s="162">
        <f t="shared" si="8"/>
        <v>0</v>
      </c>
      <c r="BJ204" s="17" t="s">
        <v>93</v>
      </c>
      <c r="BK204" s="162">
        <f t="shared" si="9"/>
        <v>0</v>
      </c>
      <c r="BL204" s="17" t="s">
        <v>200</v>
      </c>
      <c r="BM204" s="161" t="s">
        <v>278</v>
      </c>
    </row>
    <row r="205" spans="1:65" s="2" customFormat="1" ht="24.2" customHeight="1">
      <c r="A205" s="32"/>
      <c r="B205" s="149"/>
      <c r="C205" s="150" t="s">
        <v>279</v>
      </c>
      <c r="D205" s="150" t="s">
        <v>195</v>
      </c>
      <c r="E205" s="151" t="s">
        <v>280</v>
      </c>
      <c r="F205" s="152" t="s">
        <v>281</v>
      </c>
      <c r="G205" s="153" t="s">
        <v>270</v>
      </c>
      <c r="H205" s="154">
        <v>8.3209999999999997</v>
      </c>
      <c r="I205" s="155"/>
      <c r="J205" s="156">
        <f t="shared" si="0"/>
        <v>0</v>
      </c>
      <c r="K205" s="152" t="s">
        <v>199</v>
      </c>
      <c r="L205" s="33"/>
      <c r="M205" s="157" t="s">
        <v>1</v>
      </c>
      <c r="N205" s="158" t="s">
        <v>46</v>
      </c>
      <c r="O205" s="58"/>
      <c r="P205" s="159">
        <f t="shared" si="1"/>
        <v>0</v>
      </c>
      <c r="Q205" s="159">
        <v>0</v>
      </c>
      <c r="R205" s="159">
        <f t="shared" si="2"/>
        <v>0</v>
      </c>
      <c r="S205" s="159">
        <v>0</v>
      </c>
      <c r="T205" s="160">
        <f t="shared" si="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1" t="s">
        <v>200</v>
      </c>
      <c r="AT205" s="161" t="s">
        <v>195</v>
      </c>
      <c r="AU205" s="161" t="s">
        <v>93</v>
      </c>
      <c r="AY205" s="17" t="s">
        <v>192</v>
      </c>
      <c r="BE205" s="162">
        <f t="shared" si="4"/>
        <v>0</v>
      </c>
      <c r="BF205" s="162">
        <f t="shared" si="5"/>
        <v>0</v>
      </c>
      <c r="BG205" s="162">
        <f t="shared" si="6"/>
        <v>0</v>
      </c>
      <c r="BH205" s="162">
        <f t="shared" si="7"/>
        <v>0</v>
      </c>
      <c r="BI205" s="162">
        <f t="shared" si="8"/>
        <v>0</v>
      </c>
      <c r="BJ205" s="17" t="s">
        <v>93</v>
      </c>
      <c r="BK205" s="162">
        <f t="shared" si="9"/>
        <v>0</v>
      </c>
      <c r="BL205" s="17" t="s">
        <v>200</v>
      </c>
      <c r="BM205" s="161" t="s">
        <v>282</v>
      </c>
    </row>
    <row r="206" spans="1:65" s="2" customFormat="1" ht="24.2" customHeight="1">
      <c r="A206" s="32"/>
      <c r="B206" s="149"/>
      <c r="C206" s="150" t="s">
        <v>283</v>
      </c>
      <c r="D206" s="150" t="s">
        <v>195</v>
      </c>
      <c r="E206" s="151" t="s">
        <v>284</v>
      </c>
      <c r="F206" s="152" t="s">
        <v>285</v>
      </c>
      <c r="G206" s="153" t="s">
        <v>270</v>
      </c>
      <c r="H206" s="154">
        <v>8.3209999999999997</v>
      </c>
      <c r="I206" s="155"/>
      <c r="J206" s="156">
        <f t="shared" si="0"/>
        <v>0</v>
      </c>
      <c r="K206" s="152" t="s">
        <v>199</v>
      </c>
      <c r="L206" s="33"/>
      <c r="M206" s="157" t="s">
        <v>1</v>
      </c>
      <c r="N206" s="158" t="s">
        <v>46</v>
      </c>
      <c r="O206" s="58"/>
      <c r="P206" s="159">
        <f t="shared" si="1"/>
        <v>0</v>
      </c>
      <c r="Q206" s="159">
        <v>0</v>
      </c>
      <c r="R206" s="159">
        <f t="shared" si="2"/>
        <v>0</v>
      </c>
      <c r="S206" s="159">
        <v>0</v>
      </c>
      <c r="T206" s="160">
        <f t="shared" si="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1" t="s">
        <v>200</v>
      </c>
      <c r="AT206" s="161" t="s">
        <v>195</v>
      </c>
      <c r="AU206" s="161" t="s">
        <v>93</v>
      </c>
      <c r="AY206" s="17" t="s">
        <v>192</v>
      </c>
      <c r="BE206" s="162">
        <f t="shared" si="4"/>
        <v>0</v>
      </c>
      <c r="BF206" s="162">
        <f t="shared" si="5"/>
        <v>0</v>
      </c>
      <c r="BG206" s="162">
        <f t="shared" si="6"/>
        <v>0</v>
      </c>
      <c r="BH206" s="162">
        <f t="shared" si="7"/>
        <v>0</v>
      </c>
      <c r="BI206" s="162">
        <f t="shared" si="8"/>
        <v>0</v>
      </c>
      <c r="BJ206" s="17" t="s">
        <v>93</v>
      </c>
      <c r="BK206" s="162">
        <f t="shared" si="9"/>
        <v>0</v>
      </c>
      <c r="BL206" s="17" t="s">
        <v>200</v>
      </c>
      <c r="BM206" s="161" t="s">
        <v>286</v>
      </c>
    </row>
    <row r="207" spans="1:65" s="2" customFormat="1" ht="44.25" customHeight="1">
      <c r="A207" s="32"/>
      <c r="B207" s="149"/>
      <c r="C207" s="150" t="s">
        <v>8</v>
      </c>
      <c r="D207" s="150" t="s">
        <v>195</v>
      </c>
      <c r="E207" s="151" t="s">
        <v>287</v>
      </c>
      <c r="F207" s="152" t="s">
        <v>288</v>
      </c>
      <c r="G207" s="153" t="s">
        <v>270</v>
      </c>
      <c r="H207" s="154">
        <v>8.3209999999999997</v>
      </c>
      <c r="I207" s="155"/>
      <c r="J207" s="156">
        <f t="shared" si="0"/>
        <v>0</v>
      </c>
      <c r="K207" s="152" t="s">
        <v>199</v>
      </c>
      <c r="L207" s="33"/>
      <c r="M207" s="157" t="s">
        <v>1</v>
      </c>
      <c r="N207" s="158" t="s">
        <v>46</v>
      </c>
      <c r="O207" s="58"/>
      <c r="P207" s="159">
        <f t="shared" si="1"/>
        <v>0</v>
      </c>
      <c r="Q207" s="159">
        <v>0</v>
      </c>
      <c r="R207" s="159">
        <f t="shared" si="2"/>
        <v>0</v>
      </c>
      <c r="S207" s="159">
        <v>0</v>
      </c>
      <c r="T207" s="160">
        <f t="shared" si="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 t="shared" si="4"/>
        <v>0</v>
      </c>
      <c r="BF207" s="162">
        <f t="shared" si="5"/>
        <v>0</v>
      </c>
      <c r="BG207" s="162">
        <f t="shared" si="6"/>
        <v>0</v>
      </c>
      <c r="BH207" s="162">
        <f t="shared" si="7"/>
        <v>0</v>
      </c>
      <c r="BI207" s="162">
        <f t="shared" si="8"/>
        <v>0</v>
      </c>
      <c r="BJ207" s="17" t="s">
        <v>93</v>
      </c>
      <c r="BK207" s="162">
        <f t="shared" si="9"/>
        <v>0</v>
      </c>
      <c r="BL207" s="17" t="s">
        <v>200</v>
      </c>
      <c r="BM207" s="161" t="s">
        <v>289</v>
      </c>
    </row>
    <row r="208" spans="1:65" s="12" customFormat="1" ht="25.9" customHeight="1">
      <c r="B208" s="137"/>
      <c r="D208" s="138" t="s">
        <v>79</v>
      </c>
      <c r="E208" s="139" t="s">
        <v>290</v>
      </c>
      <c r="F208" s="139" t="s">
        <v>291</v>
      </c>
      <c r="I208" s="140"/>
      <c r="J208" s="126">
        <f>BK208</f>
        <v>0</v>
      </c>
      <c r="L208" s="137"/>
      <c r="M208" s="141"/>
      <c r="N208" s="142"/>
      <c r="O208" s="142"/>
      <c r="P208" s="143">
        <f>P209+P240+P268</f>
        <v>0</v>
      </c>
      <c r="Q208" s="142"/>
      <c r="R208" s="143">
        <f>R209+R240+R268</f>
        <v>0</v>
      </c>
      <c r="S208" s="142"/>
      <c r="T208" s="144">
        <f>T209+T240+T268</f>
        <v>0.90237660000000008</v>
      </c>
      <c r="AR208" s="138" t="s">
        <v>93</v>
      </c>
      <c r="AT208" s="145" t="s">
        <v>79</v>
      </c>
      <c r="AU208" s="145" t="s">
        <v>80</v>
      </c>
      <c r="AY208" s="138" t="s">
        <v>192</v>
      </c>
      <c r="BK208" s="146">
        <f>BK209+BK240+BK268</f>
        <v>0</v>
      </c>
    </row>
    <row r="209" spans="1:65" s="12" customFormat="1" ht="22.9" customHeight="1">
      <c r="B209" s="137"/>
      <c r="D209" s="138" t="s">
        <v>79</v>
      </c>
      <c r="E209" s="147" t="s">
        <v>292</v>
      </c>
      <c r="F209" s="147" t="s">
        <v>293</v>
      </c>
      <c r="I209" s="140"/>
      <c r="J209" s="148">
        <f>BK209</f>
        <v>0</v>
      </c>
      <c r="L209" s="137"/>
      <c r="M209" s="141"/>
      <c r="N209" s="142"/>
      <c r="O209" s="142"/>
      <c r="P209" s="143">
        <f>SUM(P210:P239)</f>
        <v>0</v>
      </c>
      <c r="Q209" s="142"/>
      <c r="R209" s="143">
        <f>SUM(R210:R239)</f>
        <v>0</v>
      </c>
      <c r="S209" s="142"/>
      <c r="T209" s="144">
        <f>SUM(T210:T239)</f>
        <v>0.33184200000000003</v>
      </c>
      <c r="AR209" s="138" t="s">
        <v>93</v>
      </c>
      <c r="AT209" s="145" t="s">
        <v>79</v>
      </c>
      <c r="AU209" s="145" t="s">
        <v>87</v>
      </c>
      <c r="AY209" s="138" t="s">
        <v>192</v>
      </c>
      <c r="BK209" s="146">
        <f>SUM(BK210:BK239)</f>
        <v>0</v>
      </c>
    </row>
    <row r="210" spans="1:65" s="2" customFormat="1" ht="24.2" customHeight="1">
      <c r="A210" s="32"/>
      <c r="B210" s="149"/>
      <c r="C210" s="150" t="s">
        <v>294</v>
      </c>
      <c r="D210" s="150" t="s">
        <v>195</v>
      </c>
      <c r="E210" s="151" t="s">
        <v>295</v>
      </c>
      <c r="F210" s="152" t="s">
        <v>296</v>
      </c>
      <c r="G210" s="153" t="s">
        <v>198</v>
      </c>
      <c r="H210" s="154">
        <v>55.307000000000002</v>
      </c>
      <c r="I210" s="155"/>
      <c r="J210" s="156">
        <f>ROUND(I210*H210,2)</f>
        <v>0</v>
      </c>
      <c r="K210" s="152" t="s">
        <v>199</v>
      </c>
      <c r="L210" s="33"/>
      <c r="M210" s="157" t="s">
        <v>1</v>
      </c>
      <c r="N210" s="158" t="s">
        <v>46</v>
      </c>
      <c r="O210" s="58"/>
      <c r="P210" s="159">
        <f>O210*H210</f>
        <v>0</v>
      </c>
      <c r="Q210" s="159">
        <v>0</v>
      </c>
      <c r="R210" s="159">
        <f>Q210*H210</f>
        <v>0</v>
      </c>
      <c r="S210" s="159">
        <v>6.0000000000000001E-3</v>
      </c>
      <c r="T210" s="160">
        <f>S210*H210</f>
        <v>0.33184200000000003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1" t="s">
        <v>297</v>
      </c>
      <c r="AT210" s="161" t="s">
        <v>195</v>
      </c>
      <c r="AU210" s="161" t="s">
        <v>93</v>
      </c>
      <c r="AY210" s="17" t="s">
        <v>192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93</v>
      </c>
      <c r="BK210" s="162">
        <f>ROUND(I210*H210,2)</f>
        <v>0</v>
      </c>
      <c r="BL210" s="17" t="s">
        <v>297</v>
      </c>
      <c r="BM210" s="161" t="s">
        <v>298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299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300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3" customFormat="1" ht="11.25">
      <c r="B213" s="163"/>
      <c r="D213" s="164" t="s">
        <v>202</v>
      </c>
      <c r="E213" s="165" t="s">
        <v>1</v>
      </c>
      <c r="F213" s="166" t="s">
        <v>211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202</v>
      </c>
      <c r="AU213" s="165" t="s">
        <v>93</v>
      </c>
      <c r="AV213" s="13" t="s">
        <v>87</v>
      </c>
      <c r="AW213" s="13" t="s">
        <v>36</v>
      </c>
      <c r="AX213" s="13" t="s">
        <v>80</v>
      </c>
      <c r="AY213" s="165" t="s">
        <v>192</v>
      </c>
    </row>
    <row r="214" spans="1:65" s="14" customFormat="1" ht="11.25">
      <c r="B214" s="171"/>
      <c r="D214" s="164" t="s">
        <v>202</v>
      </c>
      <c r="E214" s="172" t="s">
        <v>1</v>
      </c>
      <c r="F214" s="173" t="s">
        <v>301</v>
      </c>
      <c r="H214" s="174">
        <v>0.66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202</v>
      </c>
      <c r="AU214" s="172" t="s">
        <v>93</v>
      </c>
      <c r="AV214" s="14" t="s">
        <v>93</v>
      </c>
      <c r="AW214" s="14" t="s">
        <v>36</v>
      </c>
      <c r="AX214" s="14" t="s">
        <v>80</v>
      </c>
      <c r="AY214" s="172" t="s">
        <v>192</v>
      </c>
    </row>
    <row r="215" spans="1:65" s="13" customFormat="1" ht="11.25">
      <c r="B215" s="163"/>
      <c r="D215" s="164" t="s">
        <v>202</v>
      </c>
      <c r="E215" s="165" t="s">
        <v>1</v>
      </c>
      <c r="F215" s="166" t="s">
        <v>213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202</v>
      </c>
      <c r="AU215" s="165" t="s">
        <v>93</v>
      </c>
      <c r="AV215" s="13" t="s">
        <v>87</v>
      </c>
      <c r="AW215" s="13" t="s">
        <v>36</v>
      </c>
      <c r="AX215" s="13" t="s">
        <v>80</v>
      </c>
      <c r="AY215" s="165" t="s">
        <v>192</v>
      </c>
    </row>
    <row r="216" spans="1:65" s="14" customFormat="1" ht="11.25">
      <c r="B216" s="171"/>
      <c r="D216" s="164" t="s">
        <v>202</v>
      </c>
      <c r="E216" s="172" t="s">
        <v>1</v>
      </c>
      <c r="F216" s="173" t="s">
        <v>302</v>
      </c>
      <c r="H216" s="174">
        <v>1.524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202</v>
      </c>
      <c r="AU216" s="172" t="s">
        <v>93</v>
      </c>
      <c r="AV216" s="14" t="s">
        <v>93</v>
      </c>
      <c r="AW216" s="14" t="s">
        <v>36</v>
      </c>
      <c r="AX216" s="14" t="s">
        <v>80</v>
      </c>
      <c r="AY216" s="172" t="s">
        <v>192</v>
      </c>
    </row>
    <row r="217" spans="1:65" s="13" customFormat="1" ht="11.25">
      <c r="B217" s="163"/>
      <c r="D217" s="164" t="s">
        <v>202</v>
      </c>
      <c r="E217" s="165" t="s">
        <v>1</v>
      </c>
      <c r="F217" s="166" t="s">
        <v>215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4" customFormat="1" ht="11.25">
      <c r="B218" s="171"/>
      <c r="D218" s="164" t="s">
        <v>202</v>
      </c>
      <c r="E218" s="172" t="s">
        <v>1</v>
      </c>
      <c r="F218" s="173" t="s">
        <v>303</v>
      </c>
      <c r="H218" s="174">
        <v>0.378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202</v>
      </c>
      <c r="AU218" s="172" t="s">
        <v>93</v>
      </c>
      <c r="AV218" s="14" t="s">
        <v>93</v>
      </c>
      <c r="AW218" s="14" t="s">
        <v>36</v>
      </c>
      <c r="AX218" s="14" t="s">
        <v>80</v>
      </c>
      <c r="AY218" s="172" t="s">
        <v>192</v>
      </c>
    </row>
    <row r="219" spans="1:65" s="13" customFormat="1" ht="11.25">
      <c r="B219" s="163"/>
      <c r="D219" s="164" t="s">
        <v>202</v>
      </c>
      <c r="E219" s="165" t="s">
        <v>1</v>
      </c>
      <c r="F219" s="166" t="s">
        <v>217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4" customFormat="1" ht="11.25">
      <c r="B220" s="171"/>
      <c r="D220" s="164" t="s">
        <v>202</v>
      </c>
      <c r="E220" s="172" t="s">
        <v>1</v>
      </c>
      <c r="F220" s="173" t="s">
        <v>304</v>
      </c>
      <c r="H220" s="174">
        <v>0.72599999999999998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202</v>
      </c>
      <c r="AU220" s="172" t="s">
        <v>93</v>
      </c>
      <c r="AV220" s="14" t="s">
        <v>93</v>
      </c>
      <c r="AW220" s="14" t="s">
        <v>36</v>
      </c>
      <c r="AX220" s="14" t="s">
        <v>80</v>
      </c>
      <c r="AY220" s="172" t="s">
        <v>192</v>
      </c>
    </row>
    <row r="221" spans="1:65" s="13" customFormat="1" ht="11.25">
      <c r="B221" s="163"/>
      <c r="D221" s="164" t="s">
        <v>202</v>
      </c>
      <c r="E221" s="165" t="s">
        <v>1</v>
      </c>
      <c r="F221" s="166" t="s">
        <v>244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93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1:65" s="14" customFormat="1" ht="11.25">
      <c r="B222" s="171"/>
      <c r="D222" s="164" t="s">
        <v>202</v>
      </c>
      <c r="E222" s="172" t="s">
        <v>1</v>
      </c>
      <c r="F222" s="173" t="s">
        <v>305</v>
      </c>
      <c r="H222" s="174">
        <v>0.94399999999999995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202</v>
      </c>
      <c r="AU222" s="172" t="s">
        <v>93</v>
      </c>
      <c r="AV222" s="14" t="s">
        <v>93</v>
      </c>
      <c r="AW222" s="14" t="s">
        <v>36</v>
      </c>
      <c r="AX222" s="14" t="s">
        <v>80</v>
      </c>
      <c r="AY222" s="172" t="s">
        <v>192</v>
      </c>
    </row>
    <row r="223" spans="1:65" s="13" customFormat="1" ht="11.25">
      <c r="B223" s="163"/>
      <c r="D223" s="164" t="s">
        <v>202</v>
      </c>
      <c r="E223" s="165" t="s">
        <v>1</v>
      </c>
      <c r="F223" s="166" t="s">
        <v>225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93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1:65" s="14" customFormat="1" ht="11.25">
      <c r="B224" s="171"/>
      <c r="D224" s="164" t="s">
        <v>202</v>
      </c>
      <c r="E224" s="172" t="s">
        <v>1</v>
      </c>
      <c r="F224" s="173" t="s">
        <v>306</v>
      </c>
      <c r="H224" s="174">
        <v>12.42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93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2:63" s="13" customFormat="1" ht="11.25">
      <c r="B225" s="163"/>
      <c r="D225" s="164" t="s">
        <v>202</v>
      </c>
      <c r="E225" s="165" t="s">
        <v>1</v>
      </c>
      <c r="F225" s="166" t="s">
        <v>236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93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2:63" s="14" customFormat="1" ht="11.25">
      <c r="B226" s="171"/>
      <c r="D226" s="164" t="s">
        <v>202</v>
      </c>
      <c r="E226" s="172" t="s">
        <v>1</v>
      </c>
      <c r="F226" s="173" t="s">
        <v>307</v>
      </c>
      <c r="H226" s="174">
        <v>6.3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93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2:63" s="13" customFormat="1" ht="11.25">
      <c r="B227" s="163"/>
      <c r="D227" s="164" t="s">
        <v>202</v>
      </c>
      <c r="E227" s="165" t="s">
        <v>1</v>
      </c>
      <c r="F227" s="166" t="s">
        <v>227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2:63" s="14" customFormat="1" ht="11.25">
      <c r="B228" s="171"/>
      <c r="D228" s="164" t="s">
        <v>202</v>
      </c>
      <c r="E228" s="172" t="s">
        <v>1</v>
      </c>
      <c r="F228" s="173" t="s">
        <v>308</v>
      </c>
      <c r="H228" s="174">
        <v>9.5220000000000002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93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2:63" s="13" customFormat="1" ht="11.25">
      <c r="B229" s="163"/>
      <c r="D229" s="164" t="s">
        <v>202</v>
      </c>
      <c r="E229" s="165" t="s">
        <v>1</v>
      </c>
      <c r="F229" s="166" t="s">
        <v>229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93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2:63" s="14" customFormat="1" ht="11.25">
      <c r="B230" s="171"/>
      <c r="D230" s="164" t="s">
        <v>202</v>
      </c>
      <c r="E230" s="172" t="s">
        <v>1</v>
      </c>
      <c r="F230" s="173" t="s">
        <v>309</v>
      </c>
      <c r="H230" s="174">
        <v>4.077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93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2:63" s="13" customFormat="1" ht="11.25">
      <c r="B231" s="163"/>
      <c r="D231" s="164" t="s">
        <v>202</v>
      </c>
      <c r="E231" s="165" t="s">
        <v>1</v>
      </c>
      <c r="F231" s="166" t="s">
        <v>236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202</v>
      </c>
      <c r="AU231" s="165" t="s">
        <v>93</v>
      </c>
      <c r="AV231" s="13" t="s">
        <v>87</v>
      </c>
      <c r="AW231" s="13" t="s">
        <v>36</v>
      </c>
      <c r="AX231" s="13" t="s">
        <v>80</v>
      </c>
      <c r="AY231" s="165" t="s">
        <v>192</v>
      </c>
    </row>
    <row r="232" spans="2:63" s="14" customFormat="1" ht="11.25">
      <c r="B232" s="171"/>
      <c r="D232" s="164" t="s">
        <v>202</v>
      </c>
      <c r="E232" s="172" t="s">
        <v>1</v>
      </c>
      <c r="F232" s="173" t="s">
        <v>307</v>
      </c>
      <c r="H232" s="174">
        <v>6.3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202</v>
      </c>
      <c r="AU232" s="172" t="s">
        <v>93</v>
      </c>
      <c r="AV232" s="14" t="s">
        <v>93</v>
      </c>
      <c r="AW232" s="14" t="s">
        <v>36</v>
      </c>
      <c r="AX232" s="14" t="s">
        <v>80</v>
      </c>
      <c r="AY232" s="172" t="s">
        <v>192</v>
      </c>
    </row>
    <row r="233" spans="2:63" s="13" customFormat="1" ht="11.25">
      <c r="B233" s="163"/>
      <c r="D233" s="164" t="s">
        <v>202</v>
      </c>
      <c r="E233" s="165" t="s">
        <v>1</v>
      </c>
      <c r="F233" s="166" t="s">
        <v>219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2:63" s="14" customFormat="1" ht="11.25">
      <c r="B234" s="171"/>
      <c r="D234" s="164" t="s">
        <v>202</v>
      </c>
      <c r="E234" s="172" t="s">
        <v>1</v>
      </c>
      <c r="F234" s="173" t="s">
        <v>310</v>
      </c>
      <c r="H234" s="174">
        <v>1.9259999999999999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202</v>
      </c>
      <c r="AU234" s="172" t="s">
        <v>93</v>
      </c>
      <c r="AV234" s="14" t="s">
        <v>93</v>
      </c>
      <c r="AW234" s="14" t="s">
        <v>36</v>
      </c>
      <c r="AX234" s="14" t="s">
        <v>80</v>
      </c>
      <c r="AY234" s="172" t="s">
        <v>192</v>
      </c>
    </row>
    <row r="235" spans="2:63" s="13" customFormat="1" ht="11.25">
      <c r="B235" s="163"/>
      <c r="D235" s="164" t="s">
        <v>202</v>
      </c>
      <c r="E235" s="165" t="s">
        <v>1</v>
      </c>
      <c r="F235" s="166" t="s">
        <v>231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2:63" s="14" customFormat="1" ht="11.25">
      <c r="B236" s="171"/>
      <c r="D236" s="164" t="s">
        <v>202</v>
      </c>
      <c r="E236" s="172" t="s">
        <v>1</v>
      </c>
      <c r="F236" s="173" t="s">
        <v>311</v>
      </c>
      <c r="H236" s="174">
        <v>5.67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202</v>
      </c>
      <c r="AU236" s="172" t="s">
        <v>93</v>
      </c>
      <c r="AV236" s="14" t="s">
        <v>93</v>
      </c>
      <c r="AW236" s="14" t="s">
        <v>36</v>
      </c>
      <c r="AX236" s="14" t="s">
        <v>80</v>
      </c>
      <c r="AY236" s="172" t="s">
        <v>192</v>
      </c>
    </row>
    <row r="237" spans="2:63" s="13" customFormat="1" ht="11.25">
      <c r="B237" s="163"/>
      <c r="D237" s="164" t="s">
        <v>202</v>
      </c>
      <c r="E237" s="165" t="s">
        <v>1</v>
      </c>
      <c r="F237" s="166" t="s">
        <v>204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93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2:63" s="14" customFormat="1" ht="11.25">
      <c r="B238" s="171"/>
      <c r="D238" s="164" t="s">
        <v>202</v>
      </c>
      <c r="E238" s="172" t="s">
        <v>1</v>
      </c>
      <c r="F238" s="173" t="s">
        <v>312</v>
      </c>
      <c r="H238" s="174">
        <v>4.8600000000000003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202</v>
      </c>
      <c r="AU238" s="172" t="s">
        <v>93</v>
      </c>
      <c r="AV238" s="14" t="s">
        <v>93</v>
      </c>
      <c r="AW238" s="14" t="s">
        <v>36</v>
      </c>
      <c r="AX238" s="14" t="s">
        <v>80</v>
      </c>
      <c r="AY238" s="172" t="s">
        <v>192</v>
      </c>
    </row>
    <row r="239" spans="2:63" s="15" customFormat="1" ht="11.25">
      <c r="B239" s="179"/>
      <c r="D239" s="164" t="s">
        <v>202</v>
      </c>
      <c r="E239" s="180" t="s">
        <v>1</v>
      </c>
      <c r="F239" s="181" t="s">
        <v>206</v>
      </c>
      <c r="H239" s="182">
        <v>55.307000000000002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202</v>
      </c>
      <c r="AU239" s="180" t="s">
        <v>93</v>
      </c>
      <c r="AV239" s="15" t="s">
        <v>200</v>
      </c>
      <c r="AW239" s="15" t="s">
        <v>36</v>
      </c>
      <c r="AX239" s="15" t="s">
        <v>87</v>
      </c>
      <c r="AY239" s="180" t="s">
        <v>192</v>
      </c>
    </row>
    <row r="240" spans="2:63" s="12" customFormat="1" ht="22.9" customHeight="1">
      <c r="B240" s="137"/>
      <c r="D240" s="138" t="s">
        <v>79</v>
      </c>
      <c r="E240" s="147" t="s">
        <v>313</v>
      </c>
      <c r="F240" s="147" t="s">
        <v>314</v>
      </c>
      <c r="I240" s="140"/>
      <c r="J240" s="148">
        <f>BK240</f>
        <v>0</v>
      </c>
      <c r="L240" s="137"/>
      <c r="M240" s="141"/>
      <c r="N240" s="142"/>
      <c r="O240" s="142"/>
      <c r="P240" s="143">
        <f>SUM(P241:P267)</f>
        <v>0</v>
      </c>
      <c r="Q240" s="142"/>
      <c r="R240" s="143">
        <f>SUM(R241:R267)</f>
        <v>0</v>
      </c>
      <c r="S240" s="142"/>
      <c r="T240" s="144">
        <f>SUM(T241:T267)</f>
        <v>0.21105460000000001</v>
      </c>
      <c r="AR240" s="138" t="s">
        <v>93</v>
      </c>
      <c r="AT240" s="145" t="s">
        <v>79</v>
      </c>
      <c r="AU240" s="145" t="s">
        <v>87</v>
      </c>
      <c r="AY240" s="138" t="s">
        <v>192</v>
      </c>
      <c r="BK240" s="146">
        <f>SUM(BK241:BK267)</f>
        <v>0</v>
      </c>
    </row>
    <row r="241" spans="1:65" s="2" customFormat="1" ht="16.5" customHeight="1">
      <c r="A241" s="32"/>
      <c r="B241" s="149"/>
      <c r="C241" s="150" t="s">
        <v>315</v>
      </c>
      <c r="D241" s="150" t="s">
        <v>195</v>
      </c>
      <c r="E241" s="151" t="s">
        <v>316</v>
      </c>
      <c r="F241" s="152" t="s">
        <v>317</v>
      </c>
      <c r="G241" s="153" t="s">
        <v>249</v>
      </c>
      <c r="H241" s="154">
        <v>126.38</v>
      </c>
      <c r="I241" s="155"/>
      <c r="J241" s="156">
        <f>ROUND(I241*H241,2)</f>
        <v>0</v>
      </c>
      <c r="K241" s="152" t="s">
        <v>199</v>
      </c>
      <c r="L241" s="33"/>
      <c r="M241" s="157" t="s">
        <v>1</v>
      </c>
      <c r="N241" s="158" t="s">
        <v>46</v>
      </c>
      <c r="O241" s="58"/>
      <c r="P241" s="159">
        <f>O241*H241</f>
        <v>0</v>
      </c>
      <c r="Q241" s="159">
        <v>0</v>
      </c>
      <c r="R241" s="159">
        <f>Q241*H241</f>
        <v>0</v>
      </c>
      <c r="S241" s="159">
        <v>1.67E-3</v>
      </c>
      <c r="T241" s="160">
        <f>S241*H241</f>
        <v>0.21105460000000001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1" t="s">
        <v>297</v>
      </c>
      <c r="AT241" s="161" t="s">
        <v>195</v>
      </c>
      <c r="AU241" s="161" t="s">
        <v>93</v>
      </c>
      <c r="AY241" s="17" t="s">
        <v>192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93</v>
      </c>
      <c r="BK241" s="162">
        <f>ROUND(I241*H241,2)</f>
        <v>0</v>
      </c>
      <c r="BL241" s="17" t="s">
        <v>297</v>
      </c>
      <c r="BM241" s="161" t="s">
        <v>318</v>
      </c>
    </row>
    <row r="242" spans="1:65" s="13" customFormat="1" ht="11.25">
      <c r="B242" s="163"/>
      <c r="D242" s="164" t="s">
        <v>202</v>
      </c>
      <c r="E242" s="165" t="s">
        <v>1</v>
      </c>
      <c r="F242" s="166" t="s">
        <v>319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3" customFormat="1" ht="11.25">
      <c r="B243" s="163"/>
      <c r="D243" s="164" t="s">
        <v>202</v>
      </c>
      <c r="E243" s="165" t="s">
        <v>1</v>
      </c>
      <c r="F243" s="166" t="s">
        <v>211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4" customFormat="1" ht="11.25">
      <c r="B244" s="171"/>
      <c r="D244" s="164" t="s">
        <v>202</v>
      </c>
      <c r="E244" s="172" t="s">
        <v>1</v>
      </c>
      <c r="F244" s="173" t="s">
        <v>320</v>
      </c>
      <c r="H244" s="174">
        <v>1.36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202</v>
      </c>
      <c r="AU244" s="172" t="s">
        <v>93</v>
      </c>
      <c r="AV244" s="14" t="s">
        <v>93</v>
      </c>
      <c r="AW244" s="14" t="s">
        <v>36</v>
      </c>
      <c r="AX244" s="14" t="s">
        <v>80</v>
      </c>
      <c r="AY244" s="172" t="s">
        <v>192</v>
      </c>
    </row>
    <row r="245" spans="1:65" s="13" customFormat="1" ht="11.25">
      <c r="B245" s="163"/>
      <c r="D245" s="164" t="s">
        <v>202</v>
      </c>
      <c r="E245" s="165" t="s">
        <v>1</v>
      </c>
      <c r="F245" s="166" t="s">
        <v>213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93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4" customFormat="1" ht="11.25">
      <c r="B246" s="171"/>
      <c r="D246" s="164" t="s">
        <v>202</v>
      </c>
      <c r="E246" s="172" t="s">
        <v>1</v>
      </c>
      <c r="F246" s="173" t="s">
        <v>321</v>
      </c>
      <c r="H246" s="174">
        <v>4.08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202</v>
      </c>
      <c r="AU246" s="172" t="s">
        <v>93</v>
      </c>
      <c r="AV246" s="14" t="s">
        <v>93</v>
      </c>
      <c r="AW246" s="14" t="s">
        <v>36</v>
      </c>
      <c r="AX246" s="14" t="s">
        <v>80</v>
      </c>
      <c r="AY246" s="172" t="s">
        <v>192</v>
      </c>
    </row>
    <row r="247" spans="1:65" s="13" customFormat="1" ht="11.25">
      <c r="B247" s="163"/>
      <c r="D247" s="164" t="s">
        <v>202</v>
      </c>
      <c r="E247" s="165" t="s">
        <v>1</v>
      </c>
      <c r="F247" s="166" t="s">
        <v>215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202</v>
      </c>
      <c r="AU247" s="165" t="s">
        <v>93</v>
      </c>
      <c r="AV247" s="13" t="s">
        <v>87</v>
      </c>
      <c r="AW247" s="13" t="s">
        <v>36</v>
      </c>
      <c r="AX247" s="13" t="s">
        <v>80</v>
      </c>
      <c r="AY247" s="165" t="s">
        <v>192</v>
      </c>
    </row>
    <row r="248" spans="1:65" s="14" customFormat="1" ht="11.25">
      <c r="B248" s="171"/>
      <c r="D248" s="164" t="s">
        <v>202</v>
      </c>
      <c r="E248" s="172" t="s">
        <v>1</v>
      </c>
      <c r="F248" s="173" t="s">
        <v>322</v>
      </c>
      <c r="H248" s="174">
        <v>1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202</v>
      </c>
      <c r="AU248" s="172" t="s">
        <v>93</v>
      </c>
      <c r="AV248" s="14" t="s">
        <v>93</v>
      </c>
      <c r="AW248" s="14" t="s">
        <v>36</v>
      </c>
      <c r="AX248" s="14" t="s">
        <v>80</v>
      </c>
      <c r="AY248" s="172" t="s">
        <v>192</v>
      </c>
    </row>
    <row r="249" spans="1:65" s="13" customFormat="1" ht="11.25">
      <c r="B249" s="163"/>
      <c r="D249" s="164" t="s">
        <v>202</v>
      </c>
      <c r="E249" s="165" t="s">
        <v>1</v>
      </c>
      <c r="F249" s="166" t="s">
        <v>217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202</v>
      </c>
      <c r="AU249" s="165" t="s">
        <v>93</v>
      </c>
      <c r="AV249" s="13" t="s">
        <v>87</v>
      </c>
      <c r="AW249" s="13" t="s">
        <v>36</v>
      </c>
      <c r="AX249" s="13" t="s">
        <v>80</v>
      </c>
      <c r="AY249" s="165" t="s">
        <v>192</v>
      </c>
    </row>
    <row r="250" spans="1:65" s="14" customFormat="1" ht="11.25">
      <c r="B250" s="171"/>
      <c r="D250" s="164" t="s">
        <v>202</v>
      </c>
      <c r="E250" s="172" t="s">
        <v>1</v>
      </c>
      <c r="F250" s="173" t="s">
        <v>323</v>
      </c>
      <c r="H250" s="174">
        <v>1.8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202</v>
      </c>
      <c r="AU250" s="172" t="s">
        <v>93</v>
      </c>
      <c r="AV250" s="14" t="s">
        <v>93</v>
      </c>
      <c r="AW250" s="14" t="s">
        <v>36</v>
      </c>
      <c r="AX250" s="14" t="s">
        <v>80</v>
      </c>
      <c r="AY250" s="172" t="s">
        <v>192</v>
      </c>
    </row>
    <row r="251" spans="1:65" s="13" customFormat="1" ht="11.25">
      <c r="B251" s="163"/>
      <c r="D251" s="164" t="s">
        <v>202</v>
      </c>
      <c r="E251" s="165" t="s">
        <v>1</v>
      </c>
      <c r="F251" s="166" t="s">
        <v>225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4" customFormat="1" ht="11.25">
      <c r="B252" s="171"/>
      <c r="D252" s="164" t="s">
        <v>202</v>
      </c>
      <c r="E252" s="172" t="s">
        <v>1</v>
      </c>
      <c r="F252" s="173" t="s">
        <v>324</v>
      </c>
      <c r="H252" s="174">
        <v>27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202</v>
      </c>
      <c r="AU252" s="172" t="s">
        <v>93</v>
      </c>
      <c r="AV252" s="14" t="s">
        <v>93</v>
      </c>
      <c r="AW252" s="14" t="s">
        <v>36</v>
      </c>
      <c r="AX252" s="14" t="s">
        <v>80</v>
      </c>
      <c r="AY252" s="172" t="s">
        <v>192</v>
      </c>
    </row>
    <row r="253" spans="1:65" s="13" customFormat="1" ht="11.25">
      <c r="B253" s="163"/>
      <c r="D253" s="164" t="s">
        <v>202</v>
      </c>
      <c r="E253" s="165" t="s">
        <v>1</v>
      </c>
      <c r="F253" s="166" t="s">
        <v>236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202</v>
      </c>
      <c r="AU253" s="165" t="s">
        <v>93</v>
      </c>
      <c r="AV253" s="13" t="s">
        <v>87</v>
      </c>
      <c r="AW253" s="13" t="s">
        <v>36</v>
      </c>
      <c r="AX253" s="13" t="s">
        <v>80</v>
      </c>
      <c r="AY253" s="165" t="s">
        <v>192</v>
      </c>
    </row>
    <row r="254" spans="1:65" s="14" customFormat="1" ht="11.25">
      <c r="B254" s="171"/>
      <c r="D254" s="164" t="s">
        <v>202</v>
      </c>
      <c r="E254" s="172" t="s">
        <v>1</v>
      </c>
      <c r="F254" s="173" t="s">
        <v>325</v>
      </c>
      <c r="H254" s="174">
        <v>13.2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202</v>
      </c>
      <c r="AU254" s="172" t="s">
        <v>93</v>
      </c>
      <c r="AV254" s="14" t="s">
        <v>93</v>
      </c>
      <c r="AW254" s="14" t="s">
        <v>36</v>
      </c>
      <c r="AX254" s="14" t="s">
        <v>80</v>
      </c>
      <c r="AY254" s="172" t="s">
        <v>192</v>
      </c>
    </row>
    <row r="255" spans="1:65" s="13" customFormat="1" ht="11.25">
      <c r="B255" s="163"/>
      <c r="D255" s="164" t="s">
        <v>202</v>
      </c>
      <c r="E255" s="165" t="s">
        <v>1</v>
      </c>
      <c r="F255" s="166" t="s">
        <v>227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202</v>
      </c>
      <c r="AU255" s="165" t="s">
        <v>93</v>
      </c>
      <c r="AV255" s="13" t="s">
        <v>87</v>
      </c>
      <c r="AW255" s="13" t="s">
        <v>36</v>
      </c>
      <c r="AX255" s="13" t="s">
        <v>80</v>
      </c>
      <c r="AY255" s="165" t="s">
        <v>192</v>
      </c>
    </row>
    <row r="256" spans="1:65" s="14" customFormat="1" ht="11.25">
      <c r="B256" s="171"/>
      <c r="D256" s="164" t="s">
        <v>202</v>
      </c>
      <c r="E256" s="172" t="s">
        <v>1</v>
      </c>
      <c r="F256" s="173" t="s">
        <v>326</v>
      </c>
      <c r="H256" s="174">
        <v>26.28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202</v>
      </c>
      <c r="AU256" s="172" t="s">
        <v>93</v>
      </c>
      <c r="AV256" s="14" t="s">
        <v>93</v>
      </c>
      <c r="AW256" s="14" t="s">
        <v>36</v>
      </c>
      <c r="AX256" s="14" t="s">
        <v>80</v>
      </c>
      <c r="AY256" s="172" t="s">
        <v>192</v>
      </c>
    </row>
    <row r="257" spans="1:65" s="13" customFormat="1" ht="11.25">
      <c r="B257" s="163"/>
      <c r="D257" s="164" t="s">
        <v>202</v>
      </c>
      <c r="E257" s="165" t="s">
        <v>1</v>
      </c>
      <c r="F257" s="166" t="s">
        <v>229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202</v>
      </c>
      <c r="AU257" s="165" t="s">
        <v>93</v>
      </c>
      <c r="AV257" s="13" t="s">
        <v>87</v>
      </c>
      <c r="AW257" s="13" t="s">
        <v>36</v>
      </c>
      <c r="AX257" s="13" t="s">
        <v>80</v>
      </c>
      <c r="AY257" s="165" t="s">
        <v>192</v>
      </c>
    </row>
    <row r="258" spans="1:65" s="14" customFormat="1" ht="11.25">
      <c r="B258" s="171"/>
      <c r="D258" s="164" t="s">
        <v>202</v>
      </c>
      <c r="E258" s="172" t="s">
        <v>1</v>
      </c>
      <c r="F258" s="173" t="s">
        <v>327</v>
      </c>
      <c r="H258" s="174">
        <v>8.58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202</v>
      </c>
      <c r="AU258" s="172" t="s">
        <v>93</v>
      </c>
      <c r="AV258" s="14" t="s">
        <v>93</v>
      </c>
      <c r="AW258" s="14" t="s">
        <v>36</v>
      </c>
      <c r="AX258" s="14" t="s">
        <v>80</v>
      </c>
      <c r="AY258" s="172" t="s">
        <v>192</v>
      </c>
    </row>
    <row r="259" spans="1:65" s="13" customFormat="1" ht="11.25">
      <c r="B259" s="163"/>
      <c r="D259" s="164" t="s">
        <v>202</v>
      </c>
      <c r="E259" s="165" t="s">
        <v>1</v>
      </c>
      <c r="F259" s="166" t="s">
        <v>236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202</v>
      </c>
      <c r="AU259" s="165" t="s">
        <v>93</v>
      </c>
      <c r="AV259" s="13" t="s">
        <v>87</v>
      </c>
      <c r="AW259" s="13" t="s">
        <v>36</v>
      </c>
      <c r="AX259" s="13" t="s">
        <v>80</v>
      </c>
      <c r="AY259" s="165" t="s">
        <v>192</v>
      </c>
    </row>
    <row r="260" spans="1:65" s="14" customFormat="1" ht="11.25">
      <c r="B260" s="171"/>
      <c r="D260" s="164" t="s">
        <v>202</v>
      </c>
      <c r="E260" s="172" t="s">
        <v>1</v>
      </c>
      <c r="F260" s="173" t="s">
        <v>325</v>
      </c>
      <c r="H260" s="174">
        <v>13.2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202</v>
      </c>
      <c r="AU260" s="172" t="s">
        <v>93</v>
      </c>
      <c r="AV260" s="14" t="s">
        <v>93</v>
      </c>
      <c r="AW260" s="14" t="s">
        <v>36</v>
      </c>
      <c r="AX260" s="14" t="s">
        <v>80</v>
      </c>
      <c r="AY260" s="172" t="s">
        <v>192</v>
      </c>
    </row>
    <row r="261" spans="1:65" s="13" customFormat="1" ht="11.25">
      <c r="B261" s="163"/>
      <c r="D261" s="164" t="s">
        <v>202</v>
      </c>
      <c r="E261" s="165" t="s">
        <v>1</v>
      </c>
      <c r="F261" s="166" t="s">
        <v>219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202</v>
      </c>
      <c r="AU261" s="165" t="s">
        <v>93</v>
      </c>
      <c r="AV261" s="13" t="s">
        <v>87</v>
      </c>
      <c r="AW261" s="13" t="s">
        <v>36</v>
      </c>
      <c r="AX261" s="13" t="s">
        <v>80</v>
      </c>
      <c r="AY261" s="165" t="s">
        <v>192</v>
      </c>
    </row>
    <row r="262" spans="1:65" s="14" customFormat="1" ht="11.25">
      <c r="B262" s="171"/>
      <c r="D262" s="164" t="s">
        <v>202</v>
      </c>
      <c r="E262" s="172" t="s">
        <v>1</v>
      </c>
      <c r="F262" s="173" t="s">
        <v>328</v>
      </c>
      <c r="H262" s="174">
        <v>2.88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202</v>
      </c>
      <c r="AU262" s="172" t="s">
        <v>93</v>
      </c>
      <c r="AV262" s="14" t="s">
        <v>93</v>
      </c>
      <c r="AW262" s="14" t="s">
        <v>36</v>
      </c>
      <c r="AX262" s="14" t="s">
        <v>80</v>
      </c>
      <c r="AY262" s="172" t="s">
        <v>192</v>
      </c>
    </row>
    <row r="263" spans="1:65" s="13" customFormat="1" ht="11.25">
      <c r="B263" s="163"/>
      <c r="D263" s="164" t="s">
        <v>202</v>
      </c>
      <c r="E263" s="165" t="s">
        <v>1</v>
      </c>
      <c r="F263" s="166" t="s">
        <v>231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202</v>
      </c>
      <c r="AU263" s="165" t="s">
        <v>93</v>
      </c>
      <c r="AV263" s="13" t="s">
        <v>87</v>
      </c>
      <c r="AW263" s="13" t="s">
        <v>36</v>
      </c>
      <c r="AX263" s="13" t="s">
        <v>80</v>
      </c>
      <c r="AY263" s="165" t="s">
        <v>192</v>
      </c>
    </row>
    <row r="264" spans="1:65" s="14" customFormat="1" ht="11.25">
      <c r="B264" s="171"/>
      <c r="D264" s="164" t="s">
        <v>202</v>
      </c>
      <c r="E264" s="172" t="s">
        <v>1</v>
      </c>
      <c r="F264" s="173" t="s">
        <v>329</v>
      </c>
      <c r="H264" s="174">
        <v>9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202</v>
      </c>
      <c r="AU264" s="172" t="s">
        <v>93</v>
      </c>
      <c r="AV264" s="14" t="s">
        <v>93</v>
      </c>
      <c r="AW264" s="14" t="s">
        <v>36</v>
      </c>
      <c r="AX264" s="14" t="s">
        <v>80</v>
      </c>
      <c r="AY264" s="172" t="s">
        <v>192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204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4" customFormat="1" ht="11.25">
      <c r="B266" s="171"/>
      <c r="D266" s="164" t="s">
        <v>202</v>
      </c>
      <c r="E266" s="172" t="s">
        <v>1</v>
      </c>
      <c r="F266" s="173" t="s">
        <v>330</v>
      </c>
      <c r="H266" s="174">
        <v>18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202</v>
      </c>
      <c r="AU266" s="172" t="s">
        <v>93</v>
      </c>
      <c r="AV266" s="14" t="s">
        <v>93</v>
      </c>
      <c r="AW266" s="14" t="s">
        <v>36</v>
      </c>
      <c r="AX266" s="14" t="s">
        <v>80</v>
      </c>
      <c r="AY266" s="172" t="s">
        <v>192</v>
      </c>
    </row>
    <row r="267" spans="1:65" s="15" customFormat="1" ht="11.25">
      <c r="B267" s="179"/>
      <c r="D267" s="164" t="s">
        <v>202</v>
      </c>
      <c r="E267" s="180" t="s">
        <v>1</v>
      </c>
      <c r="F267" s="181" t="s">
        <v>206</v>
      </c>
      <c r="H267" s="182">
        <v>126.38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202</v>
      </c>
      <c r="AU267" s="180" t="s">
        <v>93</v>
      </c>
      <c r="AV267" s="15" t="s">
        <v>200</v>
      </c>
      <c r="AW267" s="15" t="s">
        <v>36</v>
      </c>
      <c r="AX267" s="15" t="s">
        <v>87</v>
      </c>
      <c r="AY267" s="180" t="s">
        <v>192</v>
      </c>
    </row>
    <row r="268" spans="1:65" s="12" customFormat="1" ht="22.9" customHeight="1">
      <c r="B268" s="137"/>
      <c r="D268" s="138" t="s">
        <v>79</v>
      </c>
      <c r="E268" s="147" t="s">
        <v>331</v>
      </c>
      <c r="F268" s="147" t="s">
        <v>332</v>
      </c>
      <c r="I268" s="140"/>
      <c r="J268" s="148">
        <f>BK268</f>
        <v>0</v>
      </c>
      <c r="L268" s="137"/>
      <c r="M268" s="141"/>
      <c r="N268" s="142"/>
      <c r="O268" s="142"/>
      <c r="P268" s="143">
        <f>SUM(P269:P303)</f>
        <v>0</v>
      </c>
      <c r="Q268" s="142"/>
      <c r="R268" s="143">
        <f>SUM(R269:R303)</f>
        <v>0</v>
      </c>
      <c r="S268" s="142"/>
      <c r="T268" s="144">
        <f>SUM(T269:T303)</f>
        <v>0.35948000000000002</v>
      </c>
      <c r="AR268" s="138" t="s">
        <v>93</v>
      </c>
      <c r="AT268" s="145" t="s">
        <v>79</v>
      </c>
      <c r="AU268" s="145" t="s">
        <v>87</v>
      </c>
      <c r="AY268" s="138" t="s">
        <v>192</v>
      </c>
      <c r="BK268" s="146">
        <f>SUM(BK269:BK303)</f>
        <v>0</v>
      </c>
    </row>
    <row r="269" spans="1:65" s="2" customFormat="1" ht="24.2" customHeight="1">
      <c r="A269" s="32"/>
      <c r="B269" s="149"/>
      <c r="C269" s="150" t="s">
        <v>333</v>
      </c>
      <c r="D269" s="150" t="s">
        <v>195</v>
      </c>
      <c r="E269" s="151" t="s">
        <v>334</v>
      </c>
      <c r="F269" s="152" t="s">
        <v>335</v>
      </c>
      <c r="G269" s="153" t="s">
        <v>249</v>
      </c>
      <c r="H269" s="154">
        <v>100.14</v>
      </c>
      <c r="I269" s="155"/>
      <c r="J269" s="156">
        <f>ROUND(I269*H269,2)</f>
        <v>0</v>
      </c>
      <c r="K269" s="152" t="s">
        <v>199</v>
      </c>
      <c r="L269" s="33"/>
      <c r="M269" s="157" t="s">
        <v>1</v>
      </c>
      <c r="N269" s="158" t="s">
        <v>46</v>
      </c>
      <c r="O269" s="58"/>
      <c r="P269" s="159">
        <f>O269*H269</f>
        <v>0</v>
      </c>
      <c r="Q269" s="159">
        <v>0</v>
      </c>
      <c r="R269" s="159">
        <f>Q269*H269</f>
        <v>0</v>
      </c>
      <c r="S269" s="159">
        <v>2E-3</v>
      </c>
      <c r="T269" s="160">
        <f>S269*H269</f>
        <v>0.20028000000000001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1" t="s">
        <v>297</v>
      </c>
      <c r="AT269" s="161" t="s">
        <v>195</v>
      </c>
      <c r="AU269" s="161" t="s">
        <v>93</v>
      </c>
      <c r="AY269" s="17" t="s">
        <v>192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93</v>
      </c>
      <c r="BK269" s="162">
        <f>ROUND(I269*H269,2)</f>
        <v>0</v>
      </c>
      <c r="BL269" s="17" t="s">
        <v>297</v>
      </c>
      <c r="BM269" s="161" t="s">
        <v>336</v>
      </c>
    </row>
    <row r="270" spans="1:65" s="13" customFormat="1" ht="11.25">
      <c r="B270" s="163"/>
      <c r="D270" s="164" t="s">
        <v>202</v>
      </c>
      <c r="E270" s="165" t="s">
        <v>1</v>
      </c>
      <c r="F270" s="166" t="s">
        <v>337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93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3" customFormat="1" ht="11.25">
      <c r="B271" s="163"/>
      <c r="D271" s="164" t="s">
        <v>202</v>
      </c>
      <c r="E271" s="165" t="s">
        <v>1</v>
      </c>
      <c r="F271" s="166" t="s">
        <v>225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202</v>
      </c>
      <c r="AU271" s="165" t="s">
        <v>93</v>
      </c>
      <c r="AV271" s="13" t="s">
        <v>87</v>
      </c>
      <c r="AW271" s="13" t="s">
        <v>36</v>
      </c>
      <c r="AX271" s="13" t="s">
        <v>80</v>
      </c>
      <c r="AY271" s="165" t="s">
        <v>192</v>
      </c>
    </row>
    <row r="272" spans="1:65" s="14" customFormat="1" ht="11.25">
      <c r="B272" s="171"/>
      <c r="D272" s="164" t="s">
        <v>202</v>
      </c>
      <c r="E272" s="172" t="s">
        <v>1</v>
      </c>
      <c r="F272" s="173" t="s">
        <v>324</v>
      </c>
      <c r="H272" s="174">
        <v>27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202</v>
      </c>
      <c r="AU272" s="172" t="s">
        <v>93</v>
      </c>
      <c r="AV272" s="14" t="s">
        <v>93</v>
      </c>
      <c r="AW272" s="14" t="s">
        <v>36</v>
      </c>
      <c r="AX272" s="14" t="s">
        <v>80</v>
      </c>
      <c r="AY272" s="172" t="s">
        <v>192</v>
      </c>
    </row>
    <row r="273" spans="1:65" s="13" customFormat="1" ht="11.25">
      <c r="B273" s="163"/>
      <c r="D273" s="164" t="s">
        <v>202</v>
      </c>
      <c r="E273" s="165" t="s">
        <v>1</v>
      </c>
      <c r="F273" s="166" t="s">
        <v>236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202</v>
      </c>
      <c r="AU273" s="165" t="s">
        <v>93</v>
      </c>
      <c r="AV273" s="13" t="s">
        <v>87</v>
      </c>
      <c r="AW273" s="13" t="s">
        <v>36</v>
      </c>
      <c r="AX273" s="13" t="s">
        <v>80</v>
      </c>
      <c r="AY273" s="165" t="s">
        <v>192</v>
      </c>
    </row>
    <row r="274" spans="1:65" s="14" customFormat="1" ht="11.25">
      <c r="B274" s="171"/>
      <c r="D274" s="164" t="s">
        <v>202</v>
      </c>
      <c r="E274" s="172" t="s">
        <v>1</v>
      </c>
      <c r="F274" s="173" t="s">
        <v>325</v>
      </c>
      <c r="H274" s="174">
        <v>13.2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202</v>
      </c>
      <c r="AU274" s="172" t="s">
        <v>93</v>
      </c>
      <c r="AV274" s="14" t="s">
        <v>93</v>
      </c>
      <c r="AW274" s="14" t="s">
        <v>36</v>
      </c>
      <c r="AX274" s="14" t="s">
        <v>80</v>
      </c>
      <c r="AY274" s="172" t="s">
        <v>192</v>
      </c>
    </row>
    <row r="275" spans="1:65" s="13" customFormat="1" ht="11.25">
      <c r="B275" s="163"/>
      <c r="D275" s="164" t="s">
        <v>202</v>
      </c>
      <c r="E275" s="165" t="s">
        <v>1</v>
      </c>
      <c r="F275" s="166" t="s">
        <v>227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202</v>
      </c>
      <c r="AU275" s="165" t="s">
        <v>93</v>
      </c>
      <c r="AV275" s="13" t="s">
        <v>87</v>
      </c>
      <c r="AW275" s="13" t="s">
        <v>36</v>
      </c>
      <c r="AX275" s="13" t="s">
        <v>80</v>
      </c>
      <c r="AY275" s="165" t="s">
        <v>192</v>
      </c>
    </row>
    <row r="276" spans="1:65" s="14" customFormat="1" ht="11.25">
      <c r="B276" s="171"/>
      <c r="D276" s="164" t="s">
        <v>202</v>
      </c>
      <c r="E276" s="172" t="s">
        <v>1</v>
      </c>
      <c r="F276" s="173" t="s">
        <v>326</v>
      </c>
      <c r="H276" s="174">
        <v>26.28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202</v>
      </c>
      <c r="AU276" s="172" t="s">
        <v>93</v>
      </c>
      <c r="AV276" s="14" t="s">
        <v>93</v>
      </c>
      <c r="AW276" s="14" t="s">
        <v>36</v>
      </c>
      <c r="AX276" s="14" t="s">
        <v>80</v>
      </c>
      <c r="AY276" s="172" t="s">
        <v>192</v>
      </c>
    </row>
    <row r="277" spans="1:65" s="13" customFormat="1" ht="11.25">
      <c r="B277" s="163"/>
      <c r="D277" s="164" t="s">
        <v>202</v>
      </c>
      <c r="E277" s="165" t="s">
        <v>1</v>
      </c>
      <c r="F277" s="166" t="s">
        <v>229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93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4" customFormat="1" ht="11.25">
      <c r="B278" s="171"/>
      <c r="D278" s="164" t="s">
        <v>202</v>
      </c>
      <c r="E278" s="172" t="s">
        <v>1</v>
      </c>
      <c r="F278" s="173" t="s">
        <v>327</v>
      </c>
      <c r="H278" s="174">
        <v>8.58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202</v>
      </c>
      <c r="AU278" s="172" t="s">
        <v>93</v>
      </c>
      <c r="AV278" s="14" t="s">
        <v>93</v>
      </c>
      <c r="AW278" s="14" t="s">
        <v>36</v>
      </c>
      <c r="AX278" s="14" t="s">
        <v>80</v>
      </c>
      <c r="AY278" s="172" t="s">
        <v>192</v>
      </c>
    </row>
    <row r="279" spans="1:65" s="13" customFormat="1" ht="11.25">
      <c r="B279" s="163"/>
      <c r="D279" s="164" t="s">
        <v>202</v>
      </c>
      <c r="E279" s="165" t="s">
        <v>1</v>
      </c>
      <c r="F279" s="166" t="s">
        <v>236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202</v>
      </c>
      <c r="AU279" s="165" t="s">
        <v>93</v>
      </c>
      <c r="AV279" s="13" t="s">
        <v>87</v>
      </c>
      <c r="AW279" s="13" t="s">
        <v>36</v>
      </c>
      <c r="AX279" s="13" t="s">
        <v>80</v>
      </c>
      <c r="AY279" s="165" t="s">
        <v>192</v>
      </c>
    </row>
    <row r="280" spans="1:65" s="14" customFormat="1" ht="11.25">
      <c r="B280" s="171"/>
      <c r="D280" s="164" t="s">
        <v>202</v>
      </c>
      <c r="E280" s="172" t="s">
        <v>1</v>
      </c>
      <c r="F280" s="173" t="s">
        <v>325</v>
      </c>
      <c r="H280" s="174">
        <v>13.2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202</v>
      </c>
      <c r="AU280" s="172" t="s">
        <v>93</v>
      </c>
      <c r="AV280" s="14" t="s">
        <v>93</v>
      </c>
      <c r="AW280" s="14" t="s">
        <v>36</v>
      </c>
      <c r="AX280" s="14" t="s">
        <v>80</v>
      </c>
      <c r="AY280" s="172" t="s">
        <v>192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219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4" customFormat="1" ht="11.25">
      <c r="B282" s="171"/>
      <c r="D282" s="164" t="s">
        <v>202</v>
      </c>
      <c r="E282" s="172" t="s">
        <v>1</v>
      </c>
      <c r="F282" s="173" t="s">
        <v>328</v>
      </c>
      <c r="H282" s="174">
        <v>2.88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202</v>
      </c>
      <c r="AU282" s="172" t="s">
        <v>93</v>
      </c>
      <c r="AV282" s="14" t="s">
        <v>93</v>
      </c>
      <c r="AW282" s="14" t="s">
        <v>36</v>
      </c>
      <c r="AX282" s="14" t="s">
        <v>80</v>
      </c>
      <c r="AY282" s="172" t="s">
        <v>192</v>
      </c>
    </row>
    <row r="283" spans="1:65" s="13" customFormat="1" ht="11.25">
      <c r="B283" s="163"/>
      <c r="D283" s="164" t="s">
        <v>202</v>
      </c>
      <c r="E283" s="165" t="s">
        <v>1</v>
      </c>
      <c r="F283" s="166" t="s">
        <v>231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202</v>
      </c>
      <c r="AU283" s="165" t="s">
        <v>93</v>
      </c>
      <c r="AV283" s="13" t="s">
        <v>87</v>
      </c>
      <c r="AW283" s="13" t="s">
        <v>36</v>
      </c>
      <c r="AX283" s="13" t="s">
        <v>80</v>
      </c>
      <c r="AY283" s="165" t="s">
        <v>192</v>
      </c>
    </row>
    <row r="284" spans="1:65" s="14" customFormat="1" ht="11.25">
      <c r="B284" s="171"/>
      <c r="D284" s="164" t="s">
        <v>202</v>
      </c>
      <c r="E284" s="172" t="s">
        <v>1</v>
      </c>
      <c r="F284" s="173" t="s">
        <v>329</v>
      </c>
      <c r="H284" s="174">
        <v>9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202</v>
      </c>
      <c r="AU284" s="172" t="s">
        <v>93</v>
      </c>
      <c r="AV284" s="14" t="s">
        <v>93</v>
      </c>
      <c r="AW284" s="14" t="s">
        <v>36</v>
      </c>
      <c r="AX284" s="14" t="s">
        <v>80</v>
      </c>
      <c r="AY284" s="172" t="s">
        <v>192</v>
      </c>
    </row>
    <row r="285" spans="1:65" s="15" customFormat="1" ht="11.25">
      <c r="B285" s="179"/>
      <c r="D285" s="164" t="s">
        <v>202</v>
      </c>
      <c r="E285" s="180" t="s">
        <v>1</v>
      </c>
      <c r="F285" s="181" t="s">
        <v>206</v>
      </c>
      <c r="H285" s="182">
        <v>100.14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202</v>
      </c>
      <c r="AU285" s="180" t="s">
        <v>93</v>
      </c>
      <c r="AV285" s="15" t="s">
        <v>200</v>
      </c>
      <c r="AW285" s="15" t="s">
        <v>36</v>
      </c>
      <c r="AX285" s="15" t="s">
        <v>87</v>
      </c>
      <c r="AY285" s="180" t="s">
        <v>192</v>
      </c>
    </row>
    <row r="286" spans="1:65" s="2" customFormat="1" ht="24.2" customHeight="1">
      <c r="A286" s="32"/>
      <c r="B286" s="149"/>
      <c r="C286" s="150" t="s">
        <v>297</v>
      </c>
      <c r="D286" s="150" t="s">
        <v>195</v>
      </c>
      <c r="E286" s="151" t="s">
        <v>338</v>
      </c>
      <c r="F286" s="152" t="s">
        <v>339</v>
      </c>
      <c r="G286" s="153" t="s">
        <v>249</v>
      </c>
      <c r="H286" s="154">
        <v>26.24</v>
      </c>
      <c r="I286" s="155"/>
      <c r="J286" s="156">
        <f>ROUND(I286*H286,2)</f>
        <v>0</v>
      </c>
      <c r="K286" s="152" t="s">
        <v>199</v>
      </c>
      <c r="L286" s="33"/>
      <c r="M286" s="157" t="s">
        <v>1</v>
      </c>
      <c r="N286" s="158" t="s">
        <v>46</v>
      </c>
      <c r="O286" s="58"/>
      <c r="P286" s="159">
        <f>O286*H286</f>
        <v>0</v>
      </c>
      <c r="Q286" s="159">
        <v>0</v>
      </c>
      <c r="R286" s="159">
        <f>Q286*H286</f>
        <v>0</v>
      </c>
      <c r="S286" s="159">
        <v>5.0000000000000001E-3</v>
      </c>
      <c r="T286" s="160">
        <f>S286*H286</f>
        <v>0.13119999999999998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1" t="s">
        <v>297</v>
      </c>
      <c r="AT286" s="161" t="s">
        <v>195</v>
      </c>
      <c r="AU286" s="161" t="s">
        <v>93</v>
      </c>
      <c r="AY286" s="17" t="s">
        <v>192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93</v>
      </c>
      <c r="BK286" s="162">
        <f>ROUND(I286*H286,2)</f>
        <v>0</v>
      </c>
      <c r="BL286" s="17" t="s">
        <v>297</v>
      </c>
      <c r="BM286" s="161" t="s">
        <v>340</v>
      </c>
    </row>
    <row r="287" spans="1:65" s="13" customFormat="1" ht="11.25">
      <c r="B287" s="163"/>
      <c r="D287" s="164" t="s">
        <v>202</v>
      </c>
      <c r="E287" s="165" t="s">
        <v>1</v>
      </c>
      <c r="F287" s="166" t="s">
        <v>337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202</v>
      </c>
      <c r="AU287" s="165" t="s">
        <v>93</v>
      </c>
      <c r="AV287" s="13" t="s">
        <v>87</v>
      </c>
      <c r="AW287" s="13" t="s">
        <v>36</v>
      </c>
      <c r="AX287" s="13" t="s">
        <v>80</v>
      </c>
      <c r="AY287" s="165" t="s">
        <v>192</v>
      </c>
    </row>
    <row r="288" spans="1:65" s="13" customFormat="1" ht="11.25">
      <c r="B288" s="163"/>
      <c r="D288" s="164" t="s">
        <v>202</v>
      </c>
      <c r="E288" s="165" t="s">
        <v>1</v>
      </c>
      <c r="F288" s="166" t="s">
        <v>211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202</v>
      </c>
      <c r="AU288" s="165" t="s">
        <v>93</v>
      </c>
      <c r="AV288" s="13" t="s">
        <v>87</v>
      </c>
      <c r="AW288" s="13" t="s">
        <v>36</v>
      </c>
      <c r="AX288" s="13" t="s">
        <v>80</v>
      </c>
      <c r="AY288" s="165" t="s">
        <v>192</v>
      </c>
    </row>
    <row r="289" spans="1:65" s="14" customFormat="1" ht="11.25">
      <c r="B289" s="171"/>
      <c r="D289" s="164" t="s">
        <v>202</v>
      </c>
      <c r="E289" s="172" t="s">
        <v>1</v>
      </c>
      <c r="F289" s="173" t="s">
        <v>320</v>
      </c>
      <c r="H289" s="174">
        <v>1.36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202</v>
      </c>
      <c r="AU289" s="172" t="s">
        <v>93</v>
      </c>
      <c r="AV289" s="14" t="s">
        <v>93</v>
      </c>
      <c r="AW289" s="14" t="s">
        <v>36</v>
      </c>
      <c r="AX289" s="14" t="s">
        <v>80</v>
      </c>
      <c r="AY289" s="172" t="s">
        <v>192</v>
      </c>
    </row>
    <row r="290" spans="1:65" s="13" customFormat="1" ht="11.25">
      <c r="B290" s="163"/>
      <c r="D290" s="164" t="s">
        <v>202</v>
      </c>
      <c r="E290" s="165" t="s">
        <v>1</v>
      </c>
      <c r="F290" s="166" t="s">
        <v>213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202</v>
      </c>
      <c r="AU290" s="165" t="s">
        <v>93</v>
      </c>
      <c r="AV290" s="13" t="s">
        <v>87</v>
      </c>
      <c r="AW290" s="13" t="s">
        <v>36</v>
      </c>
      <c r="AX290" s="13" t="s">
        <v>80</v>
      </c>
      <c r="AY290" s="165" t="s">
        <v>192</v>
      </c>
    </row>
    <row r="291" spans="1:65" s="14" customFormat="1" ht="11.25">
      <c r="B291" s="171"/>
      <c r="D291" s="164" t="s">
        <v>202</v>
      </c>
      <c r="E291" s="172" t="s">
        <v>1</v>
      </c>
      <c r="F291" s="173" t="s">
        <v>321</v>
      </c>
      <c r="H291" s="174">
        <v>4.08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202</v>
      </c>
      <c r="AU291" s="172" t="s">
        <v>93</v>
      </c>
      <c r="AV291" s="14" t="s">
        <v>93</v>
      </c>
      <c r="AW291" s="14" t="s">
        <v>36</v>
      </c>
      <c r="AX291" s="14" t="s">
        <v>80</v>
      </c>
      <c r="AY291" s="172" t="s">
        <v>192</v>
      </c>
    </row>
    <row r="292" spans="1:65" s="13" customFormat="1" ht="11.25">
      <c r="B292" s="163"/>
      <c r="D292" s="164" t="s">
        <v>202</v>
      </c>
      <c r="E292" s="165" t="s">
        <v>1</v>
      </c>
      <c r="F292" s="166" t="s">
        <v>215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202</v>
      </c>
      <c r="AU292" s="165" t="s">
        <v>93</v>
      </c>
      <c r="AV292" s="13" t="s">
        <v>87</v>
      </c>
      <c r="AW292" s="13" t="s">
        <v>36</v>
      </c>
      <c r="AX292" s="13" t="s">
        <v>80</v>
      </c>
      <c r="AY292" s="165" t="s">
        <v>192</v>
      </c>
    </row>
    <row r="293" spans="1:65" s="14" customFormat="1" ht="11.25">
      <c r="B293" s="171"/>
      <c r="D293" s="164" t="s">
        <v>202</v>
      </c>
      <c r="E293" s="172" t="s">
        <v>1</v>
      </c>
      <c r="F293" s="173" t="s">
        <v>322</v>
      </c>
      <c r="H293" s="174">
        <v>1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202</v>
      </c>
      <c r="AU293" s="172" t="s">
        <v>93</v>
      </c>
      <c r="AV293" s="14" t="s">
        <v>93</v>
      </c>
      <c r="AW293" s="14" t="s">
        <v>36</v>
      </c>
      <c r="AX293" s="14" t="s">
        <v>80</v>
      </c>
      <c r="AY293" s="172" t="s">
        <v>192</v>
      </c>
    </row>
    <row r="294" spans="1:65" s="13" customFormat="1" ht="11.25">
      <c r="B294" s="163"/>
      <c r="D294" s="164" t="s">
        <v>202</v>
      </c>
      <c r="E294" s="165" t="s">
        <v>1</v>
      </c>
      <c r="F294" s="166" t="s">
        <v>217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1:65" s="14" customFormat="1" ht="11.25">
      <c r="B295" s="171"/>
      <c r="D295" s="164" t="s">
        <v>202</v>
      </c>
      <c r="E295" s="172" t="s">
        <v>1</v>
      </c>
      <c r="F295" s="173" t="s">
        <v>323</v>
      </c>
      <c r="H295" s="174">
        <v>1.8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202</v>
      </c>
      <c r="AU295" s="172" t="s">
        <v>93</v>
      </c>
      <c r="AV295" s="14" t="s">
        <v>93</v>
      </c>
      <c r="AW295" s="14" t="s">
        <v>36</v>
      </c>
      <c r="AX295" s="14" t="s">
        <v>80</v>
      </c>
      <c r="AY295" s="172" t="s">
        <v>192</v>
      </c>
    </row>
    <row r="296" spans="1:65" s="13" customFormat="1" ht="11.25">
      <c r="B296" s="163"/>
      <c r="D296" s="164" t="s">
        <v>202</v>
      </c>
      <c r="E296" s="165" t="s">
        <v>1</v>
      </c>
      <c r="F296" s="166" t="s">
        <v>204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202</v>
      </c>
      <c r="AU296" s="165" t="s">
        <v>93</v>
      </c>
      <c r="AV296" s="13" t="s">
        <v>87</v>
      </c>
      <c r="AW296" s="13" t="s">
        <v>36</v>
      </c>
      <c r="AX296" s="13" t="s">
        <v>80</v>
      </c>
      <c r="AY296" s="165" t="s">
        <v>192</v>
      </c>
    </row>
    <row r="297" spans="1:65" s="14" customFormat="1" ht="11.25">
      <c r="B297" s="171"/>
      <c r="D297" s="164" t="s">
        <v>202</v>
      </c>
      <c r="E297" s="172" t="s">
        <v>1</v>
      </c>
      <c r="F297" s="173" t="s">
        <v>330</v>
      </c>
      <c r="H297" s="174">
        <v>18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202</v>
      </c>
      <c r="AU297" s="172" t="s">
        <v>93</v>
      </c>
      <c r="AV297" s="14" t="s">
        <v>93</v>
      </c>
      <c r="AW297" s="14" t="s">
        <v>36</v>
      </c>
      <c r="AX297" s="14" t="s">
        <v>80</v>
      </c>
      <c r="AY297" s="172" t="s">
        <v>192</v>
      </c>
    </row>
    <row r="298" spans="1:65" s="15" customFormat="1" ht="11.25">
      <c r="B298" s="179"/>
      <c r="D298" s="164" t="s">
        <v>202</v>
      </c>
      <c r="E298" s="180" t="s">
        <v>1</v>
      </c>
      <c r="F298" s="181" t="s">
        <v>206</v>
      </c>
      <c r="H298" s="182">
        <v>26.24</v>
      </c>
      <c r="I298" s="183"/>
      <c r="L298" s="179"/>
      <c r="M298" s="184"/>
      <c r="N298" s="185"/>
      <c r="O298" s="185"/>
      <c r="P298" s="185"/>
      <c r="Q298" s="185"/>
      <c r="R298" s="185"/>
      <c r="S298" s="185"/>
      <c r="T298" s="186"/>
      <c r="AT298" s="180" t="s">
        <v>202</v>
      </c>
      <c r="AU298" s="180" t="s">
        <v>93</v>
      </c>
      <c r="AV298" s="15" t="s">
        <v>200</v>
      </c>
      <c r="AW298" s="15" t="s">
        <v>36</v>
      </c>
      <c r="AX298" s="15" t="s">
        <v>87</v>
      </c>
      <c r="AY298" s="180" t="s">
        <v>192</v>
      </c>
    </row>
    <row r="299" spans="1:65" s="2" customFormat="1" ht="24.2" customHeight="1">
      <c r="A299" s="32"/>
      <c r="B299" s="149"/>
      <c r="C299" s="150" t="s">
        <v>341</v>
      </c>
      <c r="D299" s="150" t="s">
        <v>195</v>
      </c>
      <c r="E299" s="151" t="s">
        <v>342</v>
      </c>
      <c r="F299" s="152" t="s">
        <v>343</v>
      </c>
      <c r="G299" s="153" t="s">
        <v>344</v>
      </c>
      <c r="H299" s="154">
        <v>1</v>
      </c>
      <c r="I299" s="155"/>
      <c r="J299" s="156">
        <f>ROUND(I299*H299,2)</f>
        <v>0</v>
      </c>
      <c r="K299" s="152" t="s">
        <v>199</v>
      </c>
      <c r="L299" s="33"/>
      <c r="M299" s="157" t="s">
        <v>1</v>
      </c>
      <c r="N299" s="158" t="s">
        <v>46</v>
      </c>
      <c r="O299" s="58"/>
      <c r="P299" s="159">
        <f>O299*H299</f>
        <v>0</v>
      </c>
      <c r="Q299" s="159">
        <v>0</v>
      </c>
      <c r="R299" s="159">
        <f>Q299*H299</f>
        <v>0</v>
      </c>
      <c r="S299" s="159">
        <v>2.8000000000000001E-2</v>
      </c>
      <c r="T299" s="160">
        <f>S299*H299</f>
        <v>2.8000000000000001E-2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1" t="s">
        <v>297</v>
      </c>
      <c r="AT299" s="161" t="s">
        <v>195</v>
      </c>
      <c r="AU299" s="161" t="s">
        <v>93</v>
      </c>
      <c r="AY299" s="17" t="s">
        <v>192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93</v>
      </c>
      <c r="BK299" s="162">
        <f>ROUND(I299*H299,2)</f>
        <v>0</v>
      </c>
      <c r="BL299" s="17" t="s">
        <v>297</v>
      </c>
      <c r="BM299" s="161" t="s">
        <v>345</v>
      </c>
    </row>
    <row r="300" spans="1:65" s="13" customFormat="1" ht="11.25">
      <c r="B300" s="163"/>
      <c r="D300" s="164" t="s">
        <v>202</v>
      </c>
      <c r="E300" s="165" t="s">
        <v>1</v>
      </c>
      <c r="F300" s="166" t="s">
        <v>346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202</v>
      </c>
      <c r="AU300" s="165" t="s">
        <v>93</v>
      </c>
      <c r="AV300" s="13" t="s">
        <v>87</v>
      </c>
      <c r="AW300" s="13" t="s">
        <v>36</v>
      </c>
      <c r="AX300" s="13" t="s">
        <v>80</v>
      </c>
      <c r="AY300" s="165" t="s">
        <v>192</v>
      </c>
    </row>
    <row r="301" spans="1:65" s="13" customFormat="1" ht="11.25">
      <c r="B301" s="163"/>
      <c r="D301" s="164" t="s">
        <v>202</v>
      </c>
      <c r="E301" s="165" t="s">
        <v>1</v>
      </c>
      <c r="F301" s="166" t="s">
        <v>244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202</v>
      </c>
      <c r="AU301" s="165" t="s">
        <v>93</v>
      </c>
      <c r="AV301" s="13" t="s">
        <v>87</v>
      </c>
      <c r="AW301" s="13" t="s">
        <v>36</v>
      </c>
      <c r="AX301" s="13" t="s">
        <v>80</v>
      </c>
      <c r="AY301" s="165" t="s">
        <v>192</v>
      </c>
    </row>
    <row r="302" spans="1:65" s="14" customFormat="1" ht="11.25">
      <c r="B302" s="171"/>
      <c r="D302" s="164" t="s">
        <v>202</v>
      </c>
      <c r="E302" s="172" t="s">
        <v>1</v>
      </c>
      <c r="F302" s="173" t="s">
        <v>87</v>
      </c>
      <c r="H302" s="174">
        <v>1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202</v>
      </c>
      <c r="AU302" s="172" t="s">
        <v>93</v>
      </c>
      <c r="AV302" s="14" t="s">
        <v>93</v>
      </c>
      <c r="AW302" s="14" t="s">
        <v>36</v>
      </c>
      <c r="AX302" s="14" t="s">
        <v>80</v>
      </c>
      <c r="AY302" s="172" t="s">
        <v>192</v>
      </c>
    </row>
    <row r="303" spans="1:65" s="15" customFormat="1" ht="11.25">
      <c r="B303" s="179"/>
      <c r="D303" s="164" t="s">
        <v>202</v>
      </c>
      <c r="E303" s="180" t="s">
        <v>1</v>
      </c>
      <c r="F303" s="181" t="s">
        <v>206</v>
      </c>
      <c r="H303" s="182">
        <v>1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202</v>
      </c>
      <c r="AU303" s="180" t="s">
        <v>93</v>
      </c>
      <c r="AV303" s="15" t="s">
        <v>200</v>
      </c>
      <c r="AW303" s="15" t="s">
        <v>36</v>
      </c>
      <c r="AX303" s="15" t="s">
        <v>87</v>
      </c>
      <c r="AY303" s="180" t="s">
        <v>192</v>
      </c>
    </row>
    <row r="304" spans="1:65" s="2" customFormat="1" ht="49.9" customHeight="1">
      <c r="A304" s="32"/>
      <c r="B304" s="33"/>
      <c r="C304" s="32"/>
      <c r="D304" s="32"/>
      <c r="E304" s="139" t="s">
        <v>347</v>
      </c>
      <c r="F304" s="139" t="s">
        <v>348</v>
      </c>
      <c r="G304" s="32"/>
      <c r="H304" s="32"/>
      <c r="I304" s="32"/>
      <c r="J304" s="126">
        <f t="shared" ref="J304:J309" si="10">BK304</f>
        <v>0</v>
      </c>
      <c r="K304" s="32"/>
      <c r="L304" s="33"/>
      <c r="M304" s="187"/>
      <c r="N304" s="188"/>
      <c r="O304" s="58"/>
      <c r="P304" s="58"/>
      <c r="Q304" s="58"/>
      <c r="R304" s="58"/>
      <c r="S304" s="58"/>
      <c r="T304" s="59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79</v>
      </c>
      <c r="AU304" s="17" t="s">
        <v>80</v>
      </c>
      <c r="AY304" s="17" t="s">
        <v>349</v>
      </c>
      <c r="BK304" s="162">
        <f>SUM(BK305:BK309)</f>
        <v>0</v>
      </c>
    </row>
    <row r="305" spans="1:63" s="2" customFormat="1" ht="16.350000000000001" customHeight="1">
      <c r="A305" s="32"/>
      <c r="B305" s="33"/>
      <c r="C305" s="189" t="s">
        <v>1</v>
      </c>
      <c r="D305" s="189" t="s">
        <v>195</v>
      </c>
      <c r="E305" s="190" t="s">
        <v>1</v>
      </c>
      <c r="F305" s="191" t="s">
        <v>1</v>
      </c>
      <c r="G305" s="192" t="s">
        <v>1</v>
      </c>
      <c r="H305" s="193"/>
      <c r="I305" s="194"/>
      <c r="J305" s="195">
        <f t="shared" si="10"/>
        <v>0</v>
      </c>
      <c r="K305" s="196"/>
      <c r="L305" s="33"/>
      <c r="M305" s="197" t="s">
        <v>1</v>
      </c>
      <c r="N305" s="198" t="s">
        <v>46</v>
      </c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349</v>
      </c>
      <c r="AU305" s="17" t="s">
        <v>87</v>
      </c>
      <c r="AY305" s="17" t="s">
        <v>349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7" t="s">
        <v>93</v>
      </c>
      <c r="BK305" s="162">
        <f>I305*H305</f>
        <v>0</v>
      </c>
    </row>
    <row r="306" spans="1:63" s="2" customFormat="1" ht="16.350000000000001" customHeight="1">
      <c r="A306" s="32"/>
      <c r="B306" s="33"/>
      <c r="C306" s="189" t="s">
        <v>1</v>
      </c>
      <c r="D306" s="189" t="s">
        <v>195</v>
      </c>
      <c r="E306" s="190" t="s">
        <v>1</v>
      </c>
      <c r="F306" s="191" t="s">
        <v>1</v>
      </c>
      <c r="G306" s="192" t="s">
        <v>1</v>
      </c>
      <c r="H306" s="193"/>
      <c r="I306" s="194"/>
      <c r="J306" s="195">
        <f t="shared" si="10"/>
        <v>0</v>
      </c>
      <c r="K306" s="196"/>
      <c r="L306" s="33"/>
      <c r="M306" s="197" t="s">
        <v>1</v>
      </c>
      <c r="N306" s="198" t="s">
        <v>46</v>
      </c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349</v>
      </c>
      <c r="AU306" s="17" t="s">
        <v>87</v>
      </c>
      <c r="AY306" s="17" t="s">
        <v>349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7" t="s">
        <v>93</v>
      </c>
      <c r="BK306" s="162">
        <f>I306*H306</f>
        <v>0</v>
      </c>
    </row>
    <row r="307" spans="1:63" s="2" customFormat="1" ht="16.350000000000001" customHeight="1">
      <c r="A307" s="32"/>
      <c r="B307" s="33"/>
      <c r="C307" s="189" t="s">
        <v>1</v>
      </c>
      <c r="D307" s="189" t="s">
        <v>195</v>
      </c>
      <c r="E307" s="190" t="s">
        <v>1</v>
      </c>
      <c r="F307" s="191" t="s">
        <v>1</v>
      </c>
      <c r="G307" s="192" t="s">
        <v>1</v>
      </c>
      <c r="H307" s="193"/>
      <c r="I307" s="194"/>
      <c r="J307" s="195">
        <f t="shared" si="10"/>
        <v>0</v>
      </c>
      <c r="K307" s="196"/>
      <c r="L307" s="33"/>
      <c r="M307" s="197" t="s">
        <v>1</v>
      </c>
      <c r="N307" s="198" t="s">
        <v>46</v>
      </c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349</v>
      </c>
      <c r="AU307" s="17" t="s">
        <v>87</v>
      </c>
      <c r="AY307" s="17" t="s">
        <v>349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7" t="s">
        <v>93</v>
      </c>
      <c r="BK307" s="162">
        <f>I307*H307</f>
        <v>0</v>
      </c>
    </row>
    <row r="308" spans="1:63" s="2" customFormat="1" ht="16.350000000000001" customHeight="1">
      <c r="A308" s="32"/>
      <c r="B308" s="33"/>
      <c r="C308" s="189" t="s">
        <v>1</v>
      </c>
      <c r="D308" s="189" t="s">
        <v>195</v>
      </c>
      <c r="E308" s="190" t="s">
        <v>1</v>
      </c>
      <c r="F308" s="191" t="s">
        <v>1</v>
      </c>
      <c r="G308" s="192" t="s">
        <v>1</v>
      </c>
      <c r="H308" s="193"/>
      <c r="I308" s="194"/>
      <c r="J308" s="195">
        <f t="shared" si="10"/>
        <v>0</v>
      </c>
      <c r="K308" s="196"/>
      <c r="L308" s="33"/>
      <c r="M308" s="197" t="s">
        <v>1</v>
      </c>
      <c r="N308" s="198" t="s">
        <v>46</v>
      </c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349</v>
      </c>
      <c r="AU308" s="17" t="s">
        <v>87</v>
      </c>
      <c r="AY308" s="17" t="s">
        <v>349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7" t="s">
        <v>93</v>
      </c>
      <c r="BK308" s="162">
        <f>I308*H308</f>
        <v>0</v>
      </c>
    </row>
    <row r="309" spans="1:63" s="2" customFormat="1" ht="16.350000000000001" customHeight="1">
      <c r="A309" s="32"/>
      <c r="B309" s="33"/>
      <c r="C309" s="189" t="s">
        <v>1</v>
      </c>
      <c r="D309" s="189" t="s">
        <v>195</v>
      </c>
      <c r="E309" s="190" t="s">
        <v>1</v>
      </c>
      <c r="F309" s="191" t="s">
        <v>1</v>
      </c>
      <c r="G309" s="192" t="s">
        <v>1</v>
      </c>
      <c r="H309" s="193"/>
      <c r="I309" s="194"/>
      <c r="J309" s="195">
        <f t="shared" si="10"/>
        <v>0</v>
      </c>
      <c r="K309" s="196"/>
      <c r="L309" s="33"/>
      <c r="M309" s="197" t="s">
        <v>1</v>
      </c>
      <c r="N309" s="198" t="s">
        <v>46</v>
      </c>
      <c r="O309" s="199"/>
      <c r="P309" s="199"/>
      <c r="Q309" s="199"/>
      <c r="R309" s="199"/>
      <c r="S309" s="199"/>
      <c r="T309" s="20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349</v>
      </c>
      <c r="AU309" s="17" t="s">
        <v>87</v>
      </c>
      <c r="AY309" s="17" t="s">
        <v>349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93</v>
      </c>
      <c r="BK309" s="162">
        <f>I309*H309</f>
        <v>0</v>
      </c>
    </row>
    <row r="310" spans="1:63" s="2" customFormat="1" ht="6.95" customHeight="1">
      <c r="A310" s="32"/>
      <c r="B310" s="47"/>
      <c r="C310" s="48"/>
      <c r="D310" s="48"/>
      <c r="E310" s="48"/>
      <c r="F310" s="48"/>
      <c r="G310" s="48"/>
      <c r="H310" s="48"/>
      <c r="I310" s="48"/>
      <c r="J310" s="48"/>
      <c r="K310" s="48"/>
      <c r="L310" s="33"/>
      <c r="M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</row>
  </sheetData>
  <autoFilter ref="C127:K30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05:D310">
      <formula1>"K, M"</formula1>
    </dataValidation>
    <dataValidation type="list" allowBlank="1" showInputMessage="1" showErrorMessage="1" error="Povoleny jsou hodnoty základní, snížená, zákl. přenesená, sníž. přenesená, nulová." sqref="N305:N310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161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350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ROUND((ROUND((SUM(BE127:BE454)),  2) + SUM(BE456:BE460)), 2)</f>
        <v>0</v>
      </c>
      <c r="G35" s="32"/>
      <c r="H35" s="32"/>
      <c r="I35" s="105">
        <v>0.21</v>
      </c>
      <c r="J35" s="104">
        <f>ROUND((ROUND(((SUM(BE127:BE454))*I35),  2) + (SUM(BE456:BE460)*I35)),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ROUND((ROUND((SUM(BF127:BF454)),  2) + SUM(BF456:BF460)), 2)</f>
        <v>0</v>
      </c>
      <c r="G36" s="32"/>
      <c r="H36" s="32"/>
      <c r="I36" s="105">
        <v>0.12</v>
      </c>
      <c r="J36" s="104">
        <f>ROUND((ROUND(((SUM(BF127:BF454))*I36),  2) + (SUM(BF456:BF460)*I36)),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ROUND((ROUND((SUM(BG127:BG454)),  2) + SUM(BG456:BG460)),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ROUND((ROUND((SUM(BH127:BH454)),  2) + SUM(BH456:BH460)),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ROUND((ROUND((SUM(BI127:BI454)),  2) + SUM(BI456:BI460)),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161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54.02 -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J289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J291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J292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J455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161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54.02 -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P128+P291+P455</f>
        <v>0</v>
      </c>
      <c r="Q127" s="66"/>
      <c r="R127" s="134">
        <f>R128+R291+R455</f>
        <v>2.33886518</v>
      </c>
      <c r="S127" s="66"/>
      <c r="T127" s="135">
        <f>T128+T291+T455</f>
        <v>4.1337180000000001E-2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BK128+BK291+BK455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P129+P289</f>
        <v>0</v>
      </c>
      <c r="Q128" s="142"/>
      <c r="R128" s="143">
        <f>R129+R289</f>
        <v>1.87336518</v>
      </c>
      <c r="S128" s="142"/>
      <c r="T128" s="144">
        <f>T129+T289</f>
        <v>1.249518E-2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BK129+BK289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1.87336518</v>
      </c>
      <c r="S129" s="142"/>
      <c r="T129" s="144">
        <f>T130</f>
        <v>1.249518E-2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SUM(P131:P288)</f>
        <v>0</v>
      </c>
      <c r="Q130" s="142"/>
      <c r="R130" s="143">
        <f>SUM(R131:R288)</f>
        <v>1.87336518</v>
      </c>
      <c r="S130" s="142"/>
      <c r="T130" s="144">
        <f>SUM(T131:T288)</f>
        <v>1.249518E-2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SUM(BK131:BK288)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208.25299999999999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2.2907830000000001E-2</v>
      </c>
      <c r="S131" s="159">
        <v>6.0000000000000002E-5</v>
      </c>
      <c r="T131" s="160">
        <f>S131*H131</f>
        <v>1.249518E-2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362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212</v>
      </c>
      <c r="H134" s="174">
        <v>1.034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363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214</v>
      </c>
      <c r="H136" s="174">
        <v>3.101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364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216</v>
      </c>
      <c r="H138" s="174">
        <v>0.76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365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218</v>
      </c>
      <c r="H140" s="174">
        <v>1.3680000000000001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366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245</v>
      </c>
      <c r="H142" s="174">
        <v>4.3570000000000002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367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226</v>
      </c>
      <c r="H144" s="174">
        <v>41.85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2:51" s="13" customFormat="1" ht="11.25">
      <c r="B145" s="163"/>
      <c r="D145" s="164" t="s">
        <v>202</v>
      </c>
      <c r="E145" s="165" t="s">
        <v>1</v>
      </c>
      <c r="F145" s="166" t="s">
        <v>368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2:51" s="14" customFormat="1" ht="11.25">
      <c r="B146" s="171"/>
      <c r="D146" s="164" t="s">
        <v>202</v>
      </c>
      <c r="E146" s="172" t="s">
        <v>1</v>
      </c>
      <c r="F146" s="173" t="s">
        <v>369</v>
      </c>
      <c r="H146" s="174">
        <v>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2:51" s="13" customFormat="1" ht="11.25">
      <c r="B147" s="163"/>
      <c r="D147" s="164" t="s">
        <v>202</v>
      </c>
      <c r="E147" s="165" t="s">
        <v>1</v>
      </c>
      <c r="F147" s="166" t="s">
        <v>368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2:51" s="14" customFormat="1" ht="11.25">
      <c r="B148" s="171"/>
      <c r="D148" s="164" t="s">
        <v>202</v>
      </c>
      <c r="E148" s="172" t="s">
        <v>1</v>
      </c>
      <c r="F148" s="173" t="s">
        <v>370</v>
      </c>
      <c r="H148" s="174">
        <v>6.4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2:51" s="13" customFormat="1" ht="11.25">
      <c r="B149" s="163"/>
      <c r="D149" s="164" t="s">
        <v>202</v>
      </c>
      <c r="E149" s="165" t="s">
        <v>1</v>
      </c>
      <c r="F149" s="166" t="s">
        <v>371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2:51" s="14" customFormat="1" ht="11.25">
      <c r="B150" s="171"/>
      <c r="D150" s="164" t="s">
        <v>202</v>
      </c>
      <c r="E150" s="172" t="s">
        <v>1</v>
      </c>
      <c r="F150" s="173" t="s">
        <v>238</v>
      </c>
      <c r="H150" s="174">
        <v>31.68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2:51" s="13" customFormat="1" ht="11.25">
      <c r="B151" s="163"/>
      <c r="D151" s="164" t="s">
        <v>202</v>
      </c>
      <c r="E151" s="165" t="s">
        <v>1</v>
      </c>
      <c r="F151" s="166" t="s">
        <v>372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2:51" s="14" customFormat="1" ht="11.25">
      <c r="B152" s="171"/>
      <c r="D152" s="164" t="s">
        <v>202</v>
      </c>
      <c r="E152" s="172" t="s">
        <v>1</v>
      </c>
      <c r="F152" s="173" t="s">
        <v>228</v>
      </c>
      <c r="H152" s="174">
        <v>40.734000000000002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2:51" s="13" customFormat="1" ht="11.25">
      <c r="B153" s="163"/>
      <c r="D153" s="164" t="s">
        <v>202</v>
      </c>
      <c r="E153" s="165" t="s">
        <v>1</v>
      </c>
      <c r="F153" s="166" t="s">
        <v>373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2:51" s="14" customFormat="1" ht="11.25">
      <c r="B154" s="171"/>
      <c r="D154" s="164" t="s">
        <v>202</v>
      </c>
      <c r="E154" s="172" t="s">
        <v>1</v>
      </c>
      <c r="F154" s="173" t="s">
        <v>230</v>
      </c>
      <c r="H154" s="174">
        <v>13.298999999999999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2:51" s="13" customFormat="1" ht="11.25">
      <c r="B155" s="163"/>
      <c r="D155" s="164" t="s">
        <v>202</v>
      </c>
      <c r="E155" s="165" t="s">
        <v>1</v>
      </c>
      <c r="F155" s="166" t="s">
        <v>371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221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2:51" s="14" customFormat="1" ht="11.25">
      <c r="B156" s="171"/>
      <c r="D156" s="164" t="s">
        <v>202</v>
      </c>
      <c r="E156" s="172" t="s">
        <v>1</v>
      </c>
      <c r="F156" s="173" t="s">
        <v>238</v>
      </c>
      <c r="H156" s="174">
        <v>31.68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221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2:51" s="13" customFormat="1" ht="11.25">
      <c r="B157" s="163"/>
      <c r="D157" s="164" t="s">
        <v>202</v>
      </c>
      <c r="E157" s="165" t="s">
        <v>1</v>
      </c>
      <c r="F157" s="166" t="s">
        <v>374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221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2:51" s="14" customFormat="1" ht="11.25">
      <c r="B158" s="171"/>
      <c r="D158" s="164" t="s">
        <v>202</v>
      </c>
      <c r="E158" s="172" t="s">
        <v>1</v>
      </c>
      <c r="F158" s="173" t="s">
        <v>220</v>
      </c>
      <c r="H158" s="174">
        <v>2.39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221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2:51" s="13" customFormat="1" ht="11.25">
      <c r="B159" s="163"/>
      <c r="D159" s="164" t="s">
        <v>202</v>
      </c>
      <c r="E159" s="165" t="s">
        <v>1</v>
      </c>
      <c r="F159" s="166" t="s">
        <v>375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202</v>
      </c>
      <c r="AU159" s="165" t="s">
        <v>221</v>
      </c>
      <c r="AV159" s="13" t="s">
        <v>87</v>
      </c>
      <c r="AW159" s="13" t="s">
        <v>36</v>
      </c>
      <c r="AX159" s="13" t="s">
        <v>80</v>
      </c>
      <c r="AY159" s="165" t="s">
        <v>192</v>
      </c>
    </row>
    <row r="160" spans="2:51" s="14" customFormat="1" ht="11.25">
      <c r="B160" s="171"/>
      <c r="D160" s="164" t="s">
        <v>202</v>
      </c>
      <c r="E160" s="172" t="s">
        <v>1</v>
      </c>
      <c r="F160" s="173" t="s">
        <v>232</v>
      </c>
      <c r="H160" s="174">
        <v>21.6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202</v>
      </c>
      <c r="AU160" s="172" t="s">
        <v>221</v>
      </c>
      <c r="AV160" s="14" t="s">
        <v>93</v>
      </c>
      <c r="AW160" s="14" t="s">
        <v>36</v>
      </c>
      <c r="AX160" s="14" t="s">
        <v>80</v>
      </c>
      <c r="AY160" s="172" t="s">
        <v>192</v>
      </c>
    </row>
    <row r="161" spans="1:65" s="15" customFormat="1" ht="11.25">
      <c r="B161" s="179"/>
      <c r="D161" s="164" t="s">
        <v>202</v>
      </c>
      <c r="E161" s="180" t="s">
        <v>1</v>
      </c>
      <c r="F161" s="181" t="s">
        <v>206</v>
      </c>
      <c r="H161" s="182">
        <v>208.25299999999999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202</v>
      </c>
      <c r="AU161" s="180" t="s">
        <v>221</v>
      </c>
      <c r="AV161" s="15" t="s">
        <v>200</v>
      </c>
      <c r="AW161" s="15" t="s">
        <v>36</v>
      </c>
      <c r="AX161" s="15" t="s">
        <v>87</v>
      </c>
      <c r="AY161" s="180" t="s">
        <v>192</v>
      </c>
    </row>
    <row r="162" spans="1:65" s="2" customFormat="1" ht="24.2" customHeight="1">
      <c r="A162" s="32"/>
      <c r="B162" s="149"/>
      <c r="C162" s="150" t="s">
        <v>93</v>
      </c>
      <c r="D162" s="150" t="s">
        <v>195</v>
      </c>
      <c r="E162" s="151" t="s">
        <v>376</v>
      </c>
      <c r="F162" s="152" t="s">
        <v>377</v>
      </c>
      <c r="G162" s="153" t="s">
        <v>198</v>
      </c>
      <c r="H162" s="154">
        <v>55.307000000000002</v>
      </c>
      <c r="I162" s="155"/>
      <c r="J162" s="156">
        <f>ROUND(I162*H162,2)</f>
        <v>0</v>
      </c>
      <c r="K162" s="152" t="s">
        <v>199</v>
      </c>
      <c r="L162" s="33"/>
      <c r="M162" s="157" t="s">
        <v>1</v>
      </c>
      <c r="N162" s="158" t="s">
        <v>46</v>
      </c>
      <c r="O162" s="58"/>
      <c r="P162" s="159">
        <f>O162*H162</f>
        <v>0</v>
      </c>
      <c r="Q162" s="159">
        <v>7.3499999999999998E-3</v>
      </c>
      <c r="R162" s="159">
        <f>Q162*H162</f>
        <v>0.40650645000000002</v>
      </c>
      <c r="S162" s="159">
        <v>0</v>
      </c>
      <c r="T162" s="16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1" t="s">
        <v>200</v>
      </c>
      <c r="AT162" s="161" t="s">
        <v>195</v>
      </c>
      <c r="AU162" s="161" t="s">
        <v>221</v>
      </c>
      <c r="AY162" s="17" t="s">
        <v>192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93</v>
      </c>
      <c r="BK162" s="162">
        <f>ROUND(I162*H162,2)</f>
        <v>0</v>
      </c>
      <c r="BL162" s="17" t="s">
        <v>200</v>
      </c>
      <c r="BM162" s="161" t="s">
        <v>378</v>
      </c>
    </row>
    <row r="163" spans="1:65" s="13" customFormat="1" ht="22.5">
      <c r="B163" s="163"/>
      <c r="D163" s="164" t="s">
        <v>202</v>
      </c>
      <c r="E163" s="165" t="s">
        <v>1</v>
      </c>
      <c r="F163" s="166" t="s">
        <v>379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202</v>
      </c>
      <c r="AU163" s="165" t="s">
        <v>221</v>
      </c>
      <c r="AV163" s="13" t="s">
        <v>87</v>
      </c>
      <c r="AW163" s="13" t="s">
        <v>36</v>
      </c>
      <c r="AX163" s="13" t="s">
        <v>80</v>
      </c>
      <c r="AY163" s="165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362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301</v>
      </c>
      <c r="H165" s="174">
        <v>0.66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3" customFormat="1" ht="11.25">
      <c r="B166" s="163"/>
      <c r="D166" s="164" t="s">
        <v>202</v>
      </c>
      <c r="E166" s="165" t="s">
        <v>1</v>
      </c>
      <c r="F166" s="166" t="s">
        <v>363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1:65" s="14" customFormat="1" ht="11.25">
      <c r="B167" s="171"/>
      <c r="D167" s="164" t="s">
        <v>202</v>
      </c>
      <c r="E167" s="172" t="s">
        <v>1</v>
      </c>
      <c r="F167" s="173" t="s">
        <v>302</v>
      </c>
      <c r="H167" s="174">
        <v>1.524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1:65" s="13" customFormat="1" ht="11.25">
      <c r="B168" s="163"/>
      <c r="D168" s="164" t="s">
        <v>202</v>
      </c>
      <c r="E168" s="165" t="s">
        <v>1</v>
      </c>
      <c r="F168" s="166" t="s">
        <v>364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1:65" s="14" customFormat="1" ht="11.25">
      <c r="B169" s="171"/>
      <c r="D169" s="164" t="s">
        <v>202</v>
      </c>
      <c r="E169" s="172" t="s">
        <v>1</v>
      </c>
      <c r="F169" s="173" t="s">
        <v>380</v>
      </c>
      <c r="H169" s="174">
        <v>0.378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1:65" s="13" customFormat="1" ht="11.25">
      <c r="B170" s="163"/>
      <c r="D170" s="164" t="s">
        <v>202</v>
      </c>
      <c r="E170" s="165" t="s">
        <v>1</v>
      </c>
      <c r="F170" s="166" t="s">
        <v>365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4" customFormat="1" ht="11.25">
      <c r="B171" s="171"/>
      <c r="D171" s="164" t="s">
        <v>202</v>
      </c>
      <c r="E171" s="172" t="s">
        <v>1</v>
      </c>
      <c r="F171" s="173" t="s">
        <v>381</v>
      </c>
      <c r="H171" s="174">
        <v>0.72599999999999998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366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305</v>
      </c>
      <c r="H173" s="174">
        <v>0.94399999999999995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367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306</v>
      </c>
      <c r="H175" s="174">
        <v>12.42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368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2:51" s="14" customFormat="1" ht="11.25">
      <c r="B177" s="171"/>
      <c r="D177" s="164" t="s">
        <v>202</v>
      </c>
      <c r="E177" s="172" t="s">
        <v>1</v>
      </c>
      <c r="F177" s="173" t="s">
        <v>382</v>
      </c>
      <c r="H177" s="174">
        <v>2.7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2:51" s="13" customFormat="1" ht="11.25">
      <c r="B178" s="163"/>
      <c r="D178" s="164" t="s">
        <v>202</v>
      </c>
      <c r="E178" s="165" t="s">
        <v>1</v>
      </c>
      <c r="F178" s="166" t="s">
        <v>368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2:51" s="14" customFormat="1" ht="11.25">
      <c r="B179" s="171"/>
      <c r="D179" s="164" t="s">
        <v>202</v>
      </c>
      <c r="E179" s="172" t="s">
        <v>1</v>
      </c>
      <c r="F179" s="173" t="s">
        <v>383</v>
      </c>
      <c r="H179" s="174">
        <v>2.16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2:51" s="13" customFormat="1" ht="11.25">
      <c r="B180" s="163"/>
      <c r="D180" s="164" t="s">
        <v>202</v>
      </c>
      <c r="E180" s="165" t="s">
        <v>1</v>
      </c>
      <c r="F180" s="166" t="s">
        <v>371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221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2:51" s="14" customFormat="1" ht="11.25">
      <c r="B181" s="171"/>
      <c r="D181" s="164" t="s">
        <v>202</v>
      </c>
      <c r="E181" s="172" t="s">
        <v>1</v>
      </c>
      <c r="F181" s="173" t="s">
        <v>307</v>
      </c>
      <c r="H181" s="174">
        <v>6.3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221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2:51" s="13" customFormat="1" ht="11.25">
      <c r="B182" s="163"/>
      <c r="D182" s="164" t="s">
        <v>202</v>
      </c>
      <c r="E182" s="165" t="s">
        <v>1</v>
      </c>
      <c r="F182" s="166" t="s">
        <v>372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221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2:51" s="14" customFormat="1" ht="11.25">
      <c r="B183" s="171"/>
      <c r="D183" s="164" t="s">
        <v>202</v>
      </c>
      <c r="E183" s="172" t="s">
        <v>1</v>
      </c>
      <c r="F183" s="173" t="s">
        <v>308</v>
      </c>
      <c r="H183" s="174">
        <v>9.5220000000000002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221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2:51" s="13" customFormat="1" ht="11.25">
      <c r="B184" s="163"/>
      <c r="D184" s="164" t="s">
        <v>202</v>
      </c>
      <c r="E184" s="165" t="s">
        <v>1</v>
      </c>
      <c r="F184" s="166" t="s">
        <v>373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221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2:51" s="14" customFormat="1" ht="11.25">
      <c r="B185" s="171"/>
      <c r="D185" s="164" t="s">
        <v>202</v>
      </c>
      <c r="E185" s="172" t="s">
        <v>1</v>
      </c>
      <c r="F185" s="173" t="s">
        <v>309</v>
      </c>
      <c r="H185" s="174">
        <v>4.077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221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2:51" s="13" customFormat="1" ht="11.25">
      <c r="B186" s="163"/>
      <c r="D186" s="164" t="s">
        <v>202</v>
      </c>
      <c r="E186" s="165" t="s">
        <v>1</v>
      </c>
      <c r="F186" s="166" t="s">
        <v>371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221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2:51" s="14" customFormat="1" ht="11.25">
      <c r="B187" s="171"/>
      <c r="D187" s="164" t="s">
        <v>202</v>
      </c>
      <c r="E187" s="172" t="s">
        <v>1</v>
      </c>
      <c r="F187" s="173" t="s">
        <v>307</v>
      </c>
      <c r="H187" s="174">
        <v>6.3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221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2:51" s="13" customFormat="1" ht="11.25">
      <c r="B188" s="163"/>
      <c r="D188" s="164" t="s">
        <v>202</v>
      </c>
      <c r="E188" s="165" t="s">
        <v>1</v>
      </c>
      <c r="F188" s="166" t="s">
        <v>374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221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2:51" s="14" customFormat="1" ht="11.25">
      <c r="B189" s="171"/>
      <c r="D189" s="164" t="s">
        <v>202</v>
      </c>
      <c r="E189" s="172" t="s">
        <v>1</v>
      </c>
      <c r="F189" s="173" t="s">
        <v>310</v>
      </c>
      <c r="H189" s="174">
        <v>1.9259999999999999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221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2:51" s="13" customFormat="1" ht="11.25">
      <c r="B190" s="163"/>
      <c r="D190" s="164" t="s">
        <v>202</v>
      </c>
      <c r="E190" s="165" t="s">
        <v>1</v>
      </c>
      <c r="F190" s="166" t="s">
        <v>375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221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2:51" s="14" customFormat="1" ht="11.25">
      <c r="B191" s="171"/>
      <c r="D191" s="164" t="s">
        <v>202</v>
      </c>
      <c r="E191" s="172" t="s">
        <v>1</v>
      </c>
      <c r="F191" s="173" t="s">
        <v>311</v>
      </c>
      <c r="H191" s="174">
        <v>5.67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221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2:51" s="15" customFormat="1" ht="11.25">
      <c r="B192" s="179"/>
      <c r="D192" s="164" t="s">
        <v>202</v>
      </c>
      <c r="E192" s="180" t="s">
        <v>1</v>
      </c>
      <c r="F192" s="181" t="s">
        <v>206</v>
      </c>
      <c r="H192" s="182">
        <v>55.307000000000002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202</v>
      </c>
      <c r="AU192" s="180" t="s">
        <v>221</v>
      </c>
      <c r="AV192" s="15" t="s">
        <v>200</v>
      </c>
      <c r="AW192" s="15" t="s">
        <v>36</v>
      </c>
      <c r="AX192" s="15" t="s">
        <v>87</v>
      </c>
      <c r="AY192" s="180" t="s">
        <v>192</v>
      </c>
    </row>
    <row r="193" spans="1:65" s="2" customFormat="1" ht="24.2" customHeight="1">
      <c r="A193" s="32"/>
      <c r="B193" s="149"/>
      <c r="C193" s="150" t="s">
        <v>221</v>
      </c>
      <c r="D193" s="150" t="s">
        <v>195</v>
      </c>
      <c r="E193" s="151" t="s">
        <v>384</v>
      </c>
      <c r="F193" s="152" t="s">
        <v>385</v>
      </c>
      <c r="G193" s="153" t="s">
        <v>198</v>
      </c>
      <c r="H193" s="154">
        <v>55.307000000000002</v>
      </c>
      <c r="I193" s="155"/>
      <c r="J193" s="156">
        <f>ROUND(I193*H193,2)</f>
        <v>0</v>
      </c>
      <c r="K193" s="152" t="s">
        <v>199</v>
      </c>
      <c r="L193" s="33"/>
      <c r="M193" s="157" t="s">
        <v>1</v>
      </c>
      <c r="N193" s="158" t="s">
        <v>46</v>
      </c>
      <c r="O193" s="58"/>
      <c r="P193" s="159">
        <f>O193*H193</f>
        <v>0</v>
      </c>
      <c r="Q193" s="159">
        <v>1.54E-2</v>
      </c>
      <c r="R193" s="159">
        <f>Q193*H193</f>
        <v>0.85172780000000003</v>
      </c>
      <c r="S193" s="159">
        <v>0</v>
      </c>
      <c r="T193" s="160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1" t="s">
        <v>200</v>
      </c>
      <c r="AT193" s="161" t="s">
        <v>195</v>
      </c>
      <c r="AU193" s="161" t="s">
        <v>221</v>
      </c>
      <c r="AY193" s="17" t="s">
        <v>192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93</v>
      </c>
      <c r="BK193" s="162">
        <f>ROUND(I193*H193,2)</f>
        <v>0</v>
      </c>
      <c r="BL193" s="17" t="s">
        <v>200</v>
      </c>
      <c r="BM193" s="161" t="s">
        <v>386</v>
      </c>
    </row>
    <row r="194" spans="1:65" s="2" customFormat="1" ht="21.75" customHeight="1">
      <c r="A194" s="32"/>
      <c r="B194" s="149"/>
      <c r="C194" s="150" t="s">
        <v>200</v>
      </c>
      <c r="D194" s="150" t="s">
        <v>195</v>
      </c>
      <c r="E194" s="151" t="s">
        <v>387</v>
      </c>
      <c r="F194" s="152" t="s">
        <v>388</v>
      </c>
      <c r="G194" s="153" t="s">
        <v>198</v>
      </c>
      <c r="H194" s="154">
        <v>156.84899999999999</v>
      </c>
      <c r="I194" s="155"/>
      <c r="J194" s="156">
        <f>ROUND(I194*H194,2)</f>
        <v>0</v>
      </c>
      <c r="K194" s="152" t="s">
        <v>199</v>
      </c>
      <c r="L194" s="33"/>
      <c r="M194" s="157" t="s">
        <v>1</v>
      </c>
      <c r="N194" s="158" t="s">
        <v>46</v>
      </c>
      <c r="O194" s="58"/>
      <c r="P194" s="159">
        <f>O194*H194</f>
        <v>0</v>
      </c>
      <c r="Q194" s="159">
        <v>3.0000000000000001E-3</v>
      </c>
      <c r="R194" s="159">
        <f>Q194*H194</f>
        <v>0.47054699999999999</v>
      </c>
      <c r="S194" s="159">
        <v>0</v>
      </c>
      <c r="T194" s="160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1" t="s">
        <v>200</v>
      </c>
      <c r="AT194" s="161" t="s">
        <v>195</v>
      </c>
      <c r="AU194" s="161" t="s">
        <v>221</v>
      </c>
      <c r="AY194" s="17" t="s">
        <v>192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93</v>
      </c>
      <c r="BK194" s="162">
        <f>ROUND(I194*H194,2)</f>
        <v>0</v>
      </c>
      <c r="BL194" s="17" t="s">
        <v>200</v>
      </c>
      <c r="BM194" s="161" t="s">
        <v>389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390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221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362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391</v>
      </c>
      <c r="H197" s="174">
        <v>1.804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3" customFormat="1" ht="11.25">
      <c r="B198" s="163"/>
      <c r="D198" s="164" t="s">
        <v>202</v>
      </c>
      <c r="E198" s="165" t="s">
        <v>1</v>
      </c>
      <c r="F198" s="166" t="s">
        <v>363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1:65" s="14" customFormat="1" ht="11.25">
      <c r="B199" s="171"/>
      <c r="D199" s="164" t="s">
        <v>202</v>
      </c>
      <c r="E199" s="172" t="s">
        <v>1</v>
      </c>
      <c r="F199" s="173" t="s">
        <v>392</v>
      </c>
      <c r="H199" s="174">
        <v>4.1660000000000004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1:65" s="13" customFormat="1" ht="11.25">
      <c r="B200" s="163"/>
      <c r="D200" s="164" t="s">
        <v>202</v>
      </c>
      <c r="E200" s="165" t="s">
        <v>1</v>
      </c>
      <c r="F200" s="166" t="s">
        <v>364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1:65" s="14" customFormat="1" ht="11.25">
      <c r="B201" s="171"/>
      <c r="D201" s="164" t="s">
        <v>202</v>
      </c>
      <c r="E201" s="172" t="s">
        <v>1</v>
      </c>
      <c r="F201" s="173" t="s">
        <v>393</v>
      </c>
      <c r="H201" s="174">
        <v>1.0329999999999999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1:65" s="13" customFormat="1" ht="11.25">
      <c r="B202" s="163"/>
      <c r="D202" s="164" t="s">
        <v>202</v>
      </c>
      <c r="E202" s="165" t="s">
        <v>1</v>
      </c>
      <c r="F202" s="166" t="s">
        <v>365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4" customFormat="1" ht="11.25">
      <c r="B203" s="171"/>
      <c r="D203" s="164" t="s">
        <v>202</v>
      </c>
      <c r="E203" s="172" t="s">
        <v>1</v>
      </c>
      <c r="F203" s="173" t="s">
        <v>394</v>
      </c>
      <c r="H203" s="174">
        <v>1.984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366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395</v>
      </c>
      <c r="H205" s="174">
        <v>1.448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3" customFormat="1" ht="11.25">
      <c r="B206" s="163"/>
      <c r="D206" s="164" t="s">
        <v>202</v>
      </c>
      <c r="E206" s="165" t="s">
        <v>1</v>
      </c>
      <c r="F206" s="166" t="s">
        <v>367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221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1:65" s="14" customFormat="1" ht="11.25">
      <c r="B207" s="171"/>
      <c r="D207" s="164" t="s">
        <v>202</v>
      </c>
      <c r="E207" s="172" t="s">
        <v>1</v>
      </c>
      <c r="F207" s="173" t="s">
        <v>396</v>
      </c>
      <c r="H207" s="174">
        <v>35.603999999999999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221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368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4" customFormat="1" ht="11.25">
      <c r="B209" s="171"/>
      <c r="D209" s="164" t="s">
        <v>202</v>
      </c>
      <c r="E209" s="172" t="s">
        <v>1</v>
      </c>
      <c r="F209" s="173" t="s">
        <v>397</v>
      </c>
      <c r="H209" s="174">
        <v>7.74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221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368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221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398</v>
      </c>
      <c r="H211" s="174">
        <v>6.1920000000000002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221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371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221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399</v>
      </c>
      <c r="H213" s="174">
        <v>18.059999999999999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221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372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221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400</v>
      </c>
      <c r="H215" s="174">
        <v>27.295999999999999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221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373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221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401</v>
      </c>
      <c r="H217" s="174">
        <v>11.686999999999999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221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371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221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399</v>
      </c>
      <c r="H219" s="174">
        <v>18.059999999999999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221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374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221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402</v>
      </c>
      <c r="H221" s="174">
        <v>5.5209999999999999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221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375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221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403</v>
      </c>
      <c r="H223" s="174">
        <v>16.254000000000001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221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5" customFormat="1" ht="11.25">
      <c r="B224" s="179"/>
      <c r="D224" s="164" t="s">
        <v>202</v>
      </c>
      <c r="E224" s="180" t="s">
        <v>1</v>
      </c>
      <c r="F224" s="181" t="s">
        <v>206</v>
      </c>
      <c r="H224" s="182">
        <v>156.84899999999999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202</v>
      </c>
      <c r="AU224" s="180" t="s">
        <v>221</v>
      </c>
      <c r="AV224" s="15" t="s">
        <v>200</v>
      </c>
      <c r="AW224" s="15" t="s">
        <v>36</v>
      </c>
      <c r="AX224" s="15" t="s">
        <v>87</v>
      </c>
      <c r="AY224" s="180" t="s">
        <v>192</v>
      </c>
    </row>
    <row r="225" spans="1:65" s="2" customFormat="1" ht="24.2" customHeight="1">
      <c r="A225" s="32"/>
      <c r="B225" s="149"/>
      <c r="C225" s="150" t="s">
        <v>239</v>
      </c>
      <c r="D225" s="150" t="s">
        <v>195</v>
      </c>
      <c r="E225" s="151" t="s">
        <v>404</v>
      </c>
      <c r="F225" s="152" t="s">
        <v>405</v>
      </c>
      <c r="G225" s="153" t="s">
        <v>249</v>
      </c>
      <c r="H225" s="154">
        <v>368.71499999999997</v>
      </c>
      <c r="I225" s="155"/>
      <c r="J225" s="156">
        <f>ROUND(I225*H225,2)</f>
        <v>0</v>
      </c>
      <c r="K225" s="152" t="s">
        <v>199</v>
      </c>
      <c r="L225" s="33"/>
      <c r="M225" s="157" t="s">
        <v>1</v>
      </c>
      <c r="N225" s="158" t="s">
        <v>46</v>
      </c>
      <c r="O225" s="58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1" t="s">
        <v>200</v>
      </c>
      <c r="AT225" s="161" t="s">
        <v>195</v>
      </c>
      <c r="AU225" s="161" t="s">
        <v>221</v>
      </c>
      <c r="AY225" s="17" t="s">
        <v>192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93</v>
      </c>
      <c r="BK225" s="162">
        <f>ROUND(I225*H225,2)</f>
        <v>0</v>
      </c>
      <c r="BL225" s="17" t="s">
        <v>200</v>
      </c>
      <c r="BM225" s="161" t="s">
        <v>406</v>
      </c>
    </row>
    <row r="226" spans="1:65" s="13" customFormat="1" ht="11.25">
      <c r="B226" s="163"/>
      <c r="D226" s="164" t="s">
        <v>202</v>
      </c>
      <c r="E226" s="165" t="s">
        <v>1</v>
      </c>
      <c r="F226" s="166" t="s">
        <v>407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221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362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4" customFormat="1" ht="11.25">
      <c r="B228" s="171"/>
      <c r="D228" s="164" t="s">
        <v>202</v>
      </c>
      <c r="E228" s="172" t="s">
        <v>1</v>
      </c>
      <c r="F228" s="173" t="s">
        <v>253</v>
      </c>
      <c r="H228" s="174">
        <v>4.4000000000000004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1:65" s="13" customFormat="1" ht="11.25">
      <c r="B229" s="163"/>
      <c r="D229" s="164" t="s">
        <v>202</v>
      </c>
      <c r="E229" s="165" t="s">
        <v>1</v>
      </c>
      <c r="F229" s="166" t="s">
        <v>363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4" customFormat="1" ht="11.25">
      <c r="B230" s="171"/>
      <c r="D230" s="164" t="s">
        <v>202</v>
      </c>
      <c r="E230" s="172" t="s">
        <v>1</v>
      </c>
      <c r="F230" s="173" t="s">
        <v>254</v>
      </c>
      <c r="H230" s="174">
        <v>10.16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1:65" s="13" customFormat="1" ht="11.25">
      <c r="B231" s="163"/>
      <c r="D231" s="164" t="s">
        <v>202</v>
      </c>
      <c r="E231" s="165" t="s">
        <v>1</v>
      </c>
      <c r="F231" s="166" t="s">
        <v>364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202</v>
      </c>
      <c r="AU231" s="165" t="s">
        <v>221</v>
      </c>
      <c r="AV231" s="13" t="s">
        <v>87</v>
      </c>
      <c r="AW231" s="13" t="s">
        <v>36</v>
      </c>
      <c r="AX231" s="13" t="s">
        <v>80</v>
      </c>
      <c r="AY231" s="165" t="s">
        <v>192</v>
      </c>
    </row>
    <row r="232" spans="1:65" s="14" customFormat="1" ht="11.25">
      <c r="B232" s="171"/>
      <c r="D232" s="164" t="s">
        <v>202</v>
      </c>
      <c r="E232" s="172" t="s">
        <v>1</v>
      </c>
      <c r="F232" s="173" t="s">
        <v>408</v>
      </c>
      <c r="H232" s="174">
        <v>2.52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202</v>
      </c>
      <c r="AU232" s="172" t="s">
        <v>221</v>
      </c>
      <c r="AV232" s="14" t="s">
        <v>93</v>
      </c>
      <c r="AW232" s="14" t="s">
        <v>36</v>
      </c>
      <c r="AX232" s="14" t="s">
        <v>80</v>
      </c>
      <c r="AY232" s="172" t="s">
        <v>192</v>
      </c>
    </row>
    <row r="233" spans="1:65" s="13" customFormat="1" ht="11.25">
      <c r="B233" s="163"/>
      <c r="D233" s="164" t="s">
        <v>202</v>
      </c>
      <c r="E233" s="165" t="s">
        <v>1</v>
      </c>
      <c r="F233" s="166" t="s">
        <v>365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221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4" customFormat="1" ht="11.25">
      <c r="B234" s="171"/>
      <c r="D234" s="164" t="s">
        <v>202</v>
      </c>
      <c r="E234" s="172" t="s">
        <v>1</v>
      </c>
      <c r="F234" s="173" t="s">
        <v>409</v>
      </c>
      <c r="H234" s="174">
        <v>4.84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202</v>
      </c>
      <c r="AU234" s="172" t="s">
        <v>221</v>
      </c>
      <c r="AV234" s="14" t="s">
        <v>93</v>
      </c>
      <c r="AW234" s="14" t="s">
        <v>36</v>
      </c>
      <c r="AX234" s="14" t="s">
        <v>80</v>
      </c>
      <c r="AY234" s="172" t="s">
        <v>192</v>
      </c>
    </row>
    <row r="235" spans="1:65" s="13" customFormat="1" ht="11.25">
      <c r="B235" s="163"/>
      <c r="D235" s="164" t="s">
        <v>202</v>
      </c>
      <c r="E235" s="165" t="s">
        <v>1</v>
      </c>
      <c r="F235" s="166" t="s">
        <v>366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4" customFormat="1" ht="11.25">
      <c r="B236" s="171"/>
      <c r="D236" s="164" t="s">
        <v>202</v>
      </c>
      <c r="E236" s="172" t="s">
        <v>1</v>
      </c>
      <c r="F236" s="173" t="s">
        <v>257</v>
      </c>
      <c r="H236" s="174">
        <v>6.2949999999999999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202</v>
      </c>
      <c r="AU236" s="172" t="s">
        <v>221</v>
      </c>
      <c r="AV236" s="14" t="s">
        <v>93</v>
      </c>
      <c r="AW236" s="14" t="s">
        <v>36</v>
      </c>
      <c r="AX236" s="14" t="s">
        <v>80</v>
      </c>
      <c r="AY236" s="172" t="s">
        <v>192</v>
      </c>
    </row>
    <row r="237" spans="1:65" s="13" customFormat="1" ht="11.25">
      <c r="B237" s="163"/>
      <c r="D237" s="164" t="s">
        <v>202</v>
      </c>
      <c r="E237" s="165" t="s">
        <v>1</v>
      </c>
      <c r="F237" s="166" t="s">
        <v>367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221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1:65" s="14" customFormat="1" ht="11.25">
      <c r="B238" s="171"/>
      <c r="D238" s="164" t="s">
        <v>202</v>
      </c>
      <c r="E238" s="172" t="s">
        <v>1</v>
      </c>
      <c r="F238" s="173" t="s">
        <v>258</v>
      </c>
      <c r="H238" s="174">
        <v>82.8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202</v>
      </c>
      <c r="AU238" s="172" t="s">
        <v>221</v>
      </c>
      <c r="AV238" s="14" t="s">
        <v>93</v>
      </c>
      <c r="AW238" s="14" t="s">
        <v>36</v>
      </c>
      <c r="AX238" s="14" t="s">
        <v>80</v>
      </c>
      <c r="AY238" s="172" t="s">
        <v>192</v>
      </c>
    </row>
    <row r="239" spans="1:65" s="13" customFormat="1" ht="11.25">
      <c r="B239" s="163"/>
      <c r="D239" s="164" t="s">
        <v>202</v>
      </c>
      <c r="E239" s="165" t="s">
        <v>1</v>
      </c>
      <c r="F239" s="166" t="s">
        <v>368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202</v>
      </c>
      <c r="AU239" s="165" t="s">
        <v>221</v>
      </c>
      <c r="AV239" s="13" t="s">
        <v>87</v>
      </c>
      <c r="AW239" s="13" t="s">
        <v>36</v>
      </c>
      <c r="AX239" s="13" t="s">
        <v>80</v>
      </c>
      <c r="AY239" s="165" t="s">
        <v>192</v>
      </c>
    </row>
    <row r="240" spans="1:65" s="14" customFormat="1" ht="11.25">
      <c r="B240" s="171"/>
      <c r="D240" s="164" t="s">
        <v>202</v>
      </c>
      <c r="E240" s="172" t="s">
        <v>1</v>
      </c>
      <c r="F240" s="173" t="s">
        <v>410</v>
      </c>
      <c r="H240" s="174">
        <v>18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202</v>
      </c>
      <c r="AU240" s="172" t="s">
        <v>221</v>
      </c>
      <c r="AV240" s="14" t="s">
        <v>93</v>
      </c>
      <c r="AW240" s="14" t="s">
        <v>36</v>
      </c>
      <c r="AX240" s="14" t="s">
        <v>80</v>
      </c>
      <c r="AY240" s="172" t="s">
        <v>192</v>
      </c>
    </row>
    <row r="241" spans="1:65" s="13" customFormat="1" ht="11.25">
      <c r="B241" s="163"/>
      <c r="D241" s="164" t="s">
        <v>202</v>
      </c>
      <c r="E241" s="165" t="s">
        <v>1</v>
      </c>
      <c r="F241" s="166" t="s">
        <v>368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221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1:65" s="14" customFormat="1" ht="11.25">
      <c r="B242" s="171"/>
      <c r="D242" s="164" t="s">
        <v>202</v>
      </c>
      <c r="E242" s="172" t="s">
        <v>1</v>
      </c>
      <c r="F242" s="173" t="s">
        <v>411</v>
      </c>
      <c r="H242" s="174">
        <v>14.4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202</v>
      </c>
      <c r="AU242" s="172" t="s">
        <v>221</v>
      </c>
      <c r="AV242" s="14" t="s">
        <v>93</v>
      </c>
      <c r="AW242" s="14" t="s">
        <v>36</v>
      </c>
      <c r="AX242" s="14" t="s">
        <v>80</v>
      </c>
      <c r="AY242" s="172" t="s">
        <v>192</v>
      </c>
    </row>
    <row r="243" spans="1:65" s="13" customFormat="1" ht="11.25">
      <c r="B243" s="163"/>
      <c r="D243" s="164" t="s">
        <v>202</v>
      </c>
      <c r="E243" s="165" t="s">
        <v>1</v>
      </c>
      <c r="F243" s="166" t="s">
        <v>371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221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4" customFormat="1" ht="11.25">
      <c r="B244" s="171"/>
      <c r="D244" s="164" t="s">
        <v>202</v>
      </c>
      <c r="E244" s="172" t="s">
        <v>1</v>
      </c>
      <c r="F244" s="173" t="s">
        <v>259</v>
      </c>
      <c r="H244" s="174">
        <v>42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202</v>
      </c>
      <c r="AU244" s="172" t="s">
        <v>221</v>
      </c>
      <c r="AV244" s="14" t="s">
        <v>93</v>
      </c>
      <c r="AW244" s="14" t="s">
        <v>36</v>
      </c>
      <c r="AX244" s="14" t="s">
        <v>80</v>
      </c>
      <c r="AY244" s="172" t="s">
        <v>192</v>
      </c>
    </row>
    <row r="245" spans="1:65" s="13" customFormat="1" ht="11.25">
      <c r="B245" s="163"/>
      <c r="D245" s="164" t="s">
        <v>202</v>
      </c>
      <c r="E245" s="165" t="s">
        <v>1</v>
      </c>
      <c r="F245" s="166" t="s">
        <v>372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221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4" customFormat="1" ht="11.25">
      <c r="B246" s="171"/>
      <c r="D246" s="164" t="s">
        <v>202</v>
      </c>
      <c r="E246" s="172" t="s">
        <v>1</v>
      </c>
      <c r="F246" s="173" t="s">
        <v>260</v>
      </c>
      <c r="H246" s="174">
        <v>63.48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202</v>
      </c>
      <c r="AU246" s="172" t="s">
        <v>221</v>
      </c>
      <c r="AV246" s="14" t="s">
        <v>93</v>
      </c>
      <c r="AW246" s="14" t="s">
        <v>36</v>
      </c>
      <c r="AX246" s="14" t="s">
        <v>80</v>
      </c>
      <c r="AY246" s="172" t="s">
        <v>192</v>
      </c>
    </row>
    <row r="247" spans="1:65" s="13" customFormat="1" ht="11.25">
      <c r="B247" s="163"/>
      <c r="D247" s="164" t="s">
        <v>202</v>
      </c>
      <c r="E247" s="165" t="s">
        <v>1</v>
      </c>
      <c r="F247" s="166" t="s">
        <v>373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202</v>
      </c>
      <c r="AU247" s="165" t="s">
        <v>221</v>
      </c>
      <c r="AV247" s="13" t="s">
        <v>87</v>
      </c>
      <c r="AW247" s="13" t="s">
        <v>36</v>
      </c>
      <c r="AX247" s="13" t="s">
        <v>80</v>
      </c>
      <c r="AY247" s="165" t="s">
        <v>192</v>
      </c>
    </row>
    <row r="248" spans="1:65" s="14" customFormat="1" ht="11.25">
      <c r="B248" s="171"/>
      <c r="D248" s="164" t="s">
        <v>202</v>
      </c>
      <c r="E248" s="172" t="s">
        <v>1</v>
      </c>
      <c r="F248" s="173" t="s">
        <v>261</v>
      </c>
      <c r="H248" s="174">
        <v>27.18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202</v>
      </c>
      <c r="AU248" s="172" t="s">
        <v>221</v>
      </c>
      <c r="AV248" s="14" t="s">
        <v>93</v>
      </c>
      <c r="AW248" s="14" t="s">
        <v>36</v>
      </c>
      <c r="AX248" s="14" t="s">
        <v>80</v>
      </c>
      <c r="AY248" s="172" t="s">
        <v>192</v>
      </c>
    </row>
    <row r="249" spans="1:65" s="13" customFormat="1" ht="11.25">
      <c r="B249" s="163"/>
      <c r="D249" s="164" t="s">
        <v>202</v>
      </c>
      <c r="E249" s="165" t="s">
        <v>1</v>
      </c>
      <c r="F249" s="166" t="s">
        <v>371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202</v>
      </c>
      <c r="AU249" s="165" t="s">
        <v>221</v>
      </c>
      <c r="AV249" s="13" t="s">
        <v>87</v>
      </c>
      <c r="AW249" s="13" t="s">
        <v>36</v>
      </c>
      <c r="AX249" s="13" t="s">
        <v>80</v>
      </c>
      <c r="AY249" s="165" t="s">
        <v>192</v>
      </c>
    </row>
    <row r="250" spans="1:65" s="14" customFormat="1" ht="11.25">
      <c r="B250" s="171"/>
      <c r="D250" s="164" t="s">
        <v>202</v>
      </c>
      <c r="E250" s="172" t="s">
        <v>1</v>
      </c>
      <c r="F250" s="173" t="s">
        <v>259</v>
      </c>
      <c r="H250" s="174">
        <v>42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202</v>
      </c>
      <c r="AU250" s="172" t="s">
        <v>221</v>
      </c>
      <c r="AV250" s="14" t="s">
        <v>93</v>
      </c>
      <c r="AW250" s="14" t="s">
        <v>36</v>
      </c>
      <c r="AX250" s="14" t="s">
        <v>80</v>
      </c>
      <c r="AY250" s="172" t="s">
        <v>192</v>
      </c>
    </row>
    <row r="251" spans="1:65" s="13" customFormat="1" ht="11.25">
      <c r="B251" s="163"/>
      <c r="D251" s="164" t="s">
        <v>202</v>
      </c>
      <c r="E251" s="165" t="s">
        <v>1</v>
      </c>
      <c r="F251" s="166" t="s">
        <v>374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221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4" customFormat="1" ht="11.25">
      <c r="B252" s="171"/>
      <c r="D252" s="164" t="s">
        <v>202</v>
      </c>
      <c r="E252" s="172" t="s">
        <v>1</v>
      </c>
      <c r="F252" s="173" t="s">
        <v>262</v>
      </c>
      <c r="H252" s="174">
        <v>12.84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202</v>
      </c>
      <c r="AU252" s="172" t="s">
        <v>221</v>
      </c>
      <c r="AV252" s="14" t="s">
        <v>93</v>
      </c>
      <c r="AW252" s="14" t="s">
        <v>36</v>
      </c>
      <c r="AX252" s="14" t="s">
        <v>80</v>
      </c>
      <c r="AY252" s="172" t="s">
        <v>192</v>
      </c>
    </row>
    <row r="253" spans="1:65" s="13" customFormat="1" ht="11.25">
      <c r="B253" s="163"/>
      <c r="D253" s="164" t="s">
        <v>202</v>
      </c>
      <c r="E253" s="165" t="s">
        <v>1</v>
      </c>
      <c r="F253" s="166" t="s">
        <v>375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202</v>
      </c>
      <c r="AU253" s="165" t="s">
        <v>221</v>
      </c>
      <c r="AV253" s="13" t="s">
        <v>87</v>
      </c>
      <c r="AW253" s="13" t="s">
        <v>36</v>
      </c>
      <c r="AX253" s="13" t="s">
        <v>80</v>
      </c>
      <c r="AY253" s="165" t="s">
        <v>192</v>
      </c>
    </row>
    <row r="254" spans="1:65" s="14" customFormat="1" ht="11.25">
      <c r="B254" s="171"/>
      <c r="D254" s="164" t="s">
        <v>202</v>
      </c>
      <c r="E254" s="172" t="s">
        <v>1</v>
      </c>
      <c r="F254" s="173" t="s">
        <v>263</v>
      </c>
      <c r="H254" s="174">
        <v>37.799999999999997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202</v>
      </c>
      <c r="AU254" s="172" t="s">
        <v>221</v>
      </c>
      <c r="AV254" s="14" t="s">
        <v>93</v>
      </c>
      <c r="AW254" s="14" t="s">
        <v>36</v>
      </c>
      <c r="AX254" s="14" t="s">
        <v>80</v>
      </c>
      <c r="AY254" s="172" t="s">
        <v>192</v>
      </c>
    </row>
    <row r="255" spans="1:65" s="15" customFormat="1" ht="11.25">
      <c r="B255" s="179"/>
      <c r="D255" s="164" t="s">
        <v>202</v>
      </c>
      <c r="E255" s="180" t="s">
        <v>1</v>
      </c>
      <c r="F255" s="181" t="s">
        <v>206</v>
      </c>
      <c r="H255" s="182">
        <v>368.71499999999997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202</v>
      </c>
      <c r="AU255" s="180" t="s">
        <v>221</v>
      </c>
      <c r="AV255" s="15" t="s">
        <v>200</v>
      </c>
      <c r="AW255" s="15" t="s">
        <v>36</v>
      </c>
      <c r="AX255" s="15" t="s">
        <v>87</v>
      </c>
      <c r="AY255" s="180" t="s">
        <v>192</v>
      </c>
    </row>
    <row r="256" spans="1:65" s="2" customFormat="1" ht="16.5" customHeight="1">
      <c r="A256" s="32"/>
      <c r="B256" s="149"/>
      <c r="C256" s="201" t="s">
        <v>246</v>
      </c>
      <c r="D256" s="201" t="s">
        <v>412</v>
      </c>
      <c r="E256" s="202" t="s">
        <v>413</v>
      </c>
      <c r="F256" s="203" t="s">
        <v>414</v>
      </c>
      <c r="G256" s="204" t="s">
        <v>249</v>
      </c>
      <c r="H256" s="205">
        <v>405.58699999999999</v>
      </c>
      <c r="I256" s="206"/>
      <c r="J256" s="207">
        <f>ROUND(I256*H256,2)</f>
        <v>0</v>
      </c>
      <c r="K256" s="203" t="s">
        <v>199</v>
      </c>
      <c r="L256" s="208"/>
      <c r="M256" s="209" t="s">
        <v>1</v>
      </c>
      <c r="N256" s="210" t="s">
        <v>46</v>
      </c>
      <c r="O256" s="58"/>
      <c r="P256" s="159">
        <f>O256*H256</f>
        <v>0</v>
      </c>
      <c r="Q256" s="159">
        <v>2.9999999999999997E-4</v>
      </c>
      <c r="R256" s="159">
        <f>Q256*H256</f>
        <v>0.12167609999999998</v>
      </c>
      <c r="S256" s="159">
        <v>0</v>
      </c>
      <c r="T256" s="16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1" t="s">
        <v>272</v>
      </c>
      <c r="AT256" s="161" t="s">
        <v>412</v>
      </c>
      <c r="AU256" s="161" t="s">
        <v>221</v>
      </c>
      <c r="AY256" s="17" t="s">
        <v>192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93</v>
      </c>
      <c r="BK256" s="162">
        <f>ROUND(I256*H256,2)</f>
        <v>0</v>
      </c>
      <c r="BL256" s="17" t="s">
        <v>200</v>
      </c>
      <c r="BM256" s="161" t="s">
        <v>415</v>
      </c>
    </row>
    <row r="257" spans="1:65" s="14" customFormat="1" ht="11.25">
      <c r="B257" s="171"/>
      <c r="D257" s="164" t="s">
        <v>202</v>
      </c>
      <c r="F257" s="173" t="s">
        <v>416</v>
      </c>
      <c r="H257" s="174">
        <v>405.58699999999999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</v>
      </c>
      <c r="AX257" s="14" t="s">
        <v>87</v>
      </c>
      <c r="AY257" s="172" t="s">
        <v>192</v>
      </c>
    </row>
    <row r="258" spans="1:65" s="2" customFormat="1" ht="37.9" customHeight="1">
      <c r="A258" s="32"/>
      <c r="B258" s="149"/>
      <c r="C258" s="150" t="s">
        <v>267</v>
      </c>
      <c r="D258" s="150" t="s">
        <v>195</v>
      </c>
      <c r="E258" s="151" t="s">
        <v>417</v>
      </c>
      <c r="F258" s="152" t="s">
        <v>418</v>
      </c>
      <c r="G258" s="153" t="s">
        <v>249</v>
      </c>
      <c r="H258" s="154">
        <v>368.71499999999997</v>
      </c>
      <c r="I258" s="155"/>
      <c r="J258" s="156">
        <f>ROUND(I258*H258,2)</f>
        <v>0</v>
      </c>
      <c r="K258" s="152" t="s">
        <v>250</v>
      </c>
      <c r="L258" s="33"/>
      <c r="M258" s="157" t="s">
        <v>1</v>
      </c>
      <c r="N258" s="158" t="s">
        <v>46</v>
      </c>
      <c r="O258" s="58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1" t="s">
        <v>200</v>
      </c>
      <c r="AT258" s="161" t="s">
        <v>195</v>
      </c>
      <c r="AU258" s="161" t="s">
        <v>221</v>
      </c>
      <c r="AY258" s="17" t="s">
        <v>192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93</v>
      </c>
      <c r="BK258" s="162">
        <f>ROUND(I258*H258,2)</f>
        <v>0</v>
      </c>
      <c r="BL258" s="17" t="s">
        <v>200</v>
      </c>
      <c r="BM258" s="161" t="s">
        <v>419</v>
      </c>
    </row>
    <row r="259" spans="1:65" s="13" customFormat="1" ht="11.25">
      <c r="B259" s="163"/>
      <c r="D259" s="164" t="s">
        <v>202</v>
      </c>
      <c r="E259" s="165" t="s">
        <v>1</v>
      </c>
      <c r="F259" s="166" t="s">
        <v>420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202</v>
      </c>
      <c r="AU259" s="165" t="s">
        <v>221</v>
      </c>
      <c r="AV259" s="13" t="s">
        <v>87</v>
      </c>
      <c r="AW259" s="13" t="s">
        <v>36</v>
      </c>
      <c r="AX259" s="13" t="s">
        <v>80</v>
      </c>
      <c r="AY259" s="165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362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221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253</v>
      </c>
      <c r="H261" s="174">
        <v>4.4000000000000004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221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363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221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4" customFormat="1" ht="11.25">
      <c r="B263" s="171"/>
      <c r="D263" s="164" t="s">
        <v>202</v>
      </c>
      <c r="E263" s="172" t="s">
        <v>1</v>
      </c>
      <c r="F263" s="173" t="s">
        <v>254</v>
      </c>
      <c r="H263" s="174">
        <v>10.16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221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1:65" s="13" customFormat="1" ht="11.25">
      <c r="B264" s="163"/>
      <c r="D264" s="164" t="s">
        <v>202</v>
      </c>
      <c r="E264" s="165" t="s">
        <v>1</v>
      </c>
      <c r="F264" s="166" t="s">
        <v>364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221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4" customFormat="1" ht="11.25">
      <c r="B265" s="171"/>
      <c r="D265" s="164" t="s">
        <v>202</v>
      </c>
      <c r="E265" s="172" t="s">
        <v>1</v>
      </c>
      <c r="F265" s="173" t="s">
        <v>408</v>
      </c>
      <c r="H265" s="174">
        <v>2.52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202</v>
      </c>
      <c r="AU265" s="172" t="s">
        <v>221</v>
      </c>
      <c r="AV265" s="14" t="s">
        <v>93</v>
      </c>
      <c r="AW265" s="14" t="s">
        <v>36</v>
      </c>
      <c r="AX265" s="14" t="s">
        <v>80</v>
      </c>
      <c r="AY265" s="172" t="s">
        <v>192</v>
      </c>
    </row>
    <row r="266" spans="1:65" s="13" customFormat="1" ht="11.25">
      <c r="B266" s="163"/>
      <c r="D266" s="164" t="s">
        <v>202</v>
      </c>
      <c r="E266" s="165" t="s">
        <v>1</v>
      </c>
      <c r="F266" s="166" t="s">
        <v>365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221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4" customFormat="1" ht="11.25">
      <c r="B267" s="171"/>
      <c r="D267" s="164" t="s">
        <v>202</v>
      </c>
      <c r="E267" s="172" t="s">
        <v>1</v>
      </c>
      <c r="F267" s="173" t="s">
        <v>409</v>
      </c>
      <c r="H267" s="174">
        <v>4.84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221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1:65" s="13" customFormat="1" ht="11.25">
      <c r="B268" s="163"/>
      <c r="D268" s="164" t="s">
        <v>202</v>
      </c>
      <c r="E268" s="165" t="s">
        <v>1</v>
      </c>
      <c r="F268" s="166" t="s">
        <v>366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221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4" customFormat="1" ht="11.25">
      <c r="B269" s="171"/>
      <c r="D269" s="164" t="s">
        <v>202</v>
      </c>
      <c r="E269" s="172" t="s">
        <v>1</v>
      </c>
      <c r="F269" s="173" t="s">
        <v>257</v>
      </c>
      <c r="H269" s="174">
        <v>6.2949999999999999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202</v>
      </c>
      <c r="AU269" s="172" t="s">
        <v>221</v>
      </c>
      <c r="AV269" s="14" t="s">
        <v>93</v>
      </c>
      <c r="AW269" s="14" t="s">
        <v>36</v>
      </c>
      <c r="AX269" s="14" t="s">
        <v>80</v>
      </c>
      <c r="AY269" s="172" t="s">
        <v>192</v>
      </c>
    </row>
    <row r="270" spans="1:65" s="13" customFormat="1" ht="11.25">
      <c r="B270" s="163"/>
      <c r="D270" s="164" t="s">
        <v>202</v>
      </c>
      <c r="E270" s="165" t="s">
        <v>1</v>
      </c>
      <c r="F270" s="166" t="s">
        <v>367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221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4" customFormat="1" ht="11.25">
      <c r="B271" s="171"/>
      <c r="D271" s="164" t="s">
        <v>202</v>
      </c>
      <c r="E271" s="172" t="s">
        <v>1</v>
      </c>
      <c r="F271" s="173" t="s">
        <v>258</v>
      </c>
      <c r="H271" s="174">
        <v>82.8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221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1:65" s="13" customFormat="1" ht="11.25">
      <c r="B272" s="163"/>
      <c r="D272" s="164" t="s">
        <v>202</v>
      </c>
      <c r="E272" s="165" t="s">
        <v>1</v>
      </c>
      <c r="F272" s="166" t="s">
        <v>368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221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2:51" s="14" customFormat="1" ht="11.25">
      <c r="B273" s="171"/>
      <c r="D273" s="164" t="s">
        <v>202</v>
      </c>
      <c r="E273" s="172" t="s">
        <v>1</v>
      </c>
      <c r="F273" s="173" t="s">
        <v>410</v>
      </c>
      <c r="H273" s="174">
        <v>18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221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2:51" s="13" customFormat="1" ht="11.25">
      <c r="B274" s="163"/>
      <c r="D274" s="164" t="s">
        <v>202</v>
      </c>
      <c r="E274" s="165" t="s">
        <v>1</v>
      </c>
      <c r="F274" s="166" t="s">
        <v>368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221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2:51" s="14" customFormat="1" ht="11.25">
      <c r="B275" s="171"/>
      <c r="D275" s="164" t="s">
        <v>202</v>
      </c>
      <c r="E275" s="172" t="s">
        <v>1</v>
      </c>
      <c r="F275" s="173" t="s">
        <v>411</v>
      </c>
      <c r="H275" s="174">
        <v>14.4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221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2:51" s="13" customFormat="1" ht="11.25">
      <c r="B276" s="163"/>
      <c r="D276" s="164" t="s">
        <v>202</v>
      </c>
      <c r="E276" s="165" t="s">
        <v>1</v>
      </c>
      <c r="F276" s="166" t="s">
        <v>371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202</v>
      </c>
      <c r="AU276" s="165" t="s">
        <v>221</v>
      </c>
      <c r="AV276" s="13" t="s">
        <v>87</v>
      </c>
      <c r="AW276" s="13" t="s">
        <v>36</v>
      </c>
      <c r="AX276" s="13" t="s">
        <v>80</v>
      </c>
      <c r="AY276" s="165" t="s">
        <v>192</v>
      </c>
    </row>
    <row r="277" spans="2:51" s="14" customFormat="1" ht="11.25">
      <c r="B277" s="171"/>
      <c r="D277" s="164" t="s">
        <v>202</v>
      </c>
      <c r="E277" s="172" t="s">
        <v>1</v>
      </c>
      <c r="F277" s="173" t="s">
        <v>259</v>
      </c>
      <c r="H277" s="174">
        <v>42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202</v>
      </c>
      <c r="AU277" s="172" t="s">
        <v>221</v>
      </c>
      <c r="AV277" s="14" t="s">
        <v>93</v>
      </c>
      <c r="AW277" s="14" t="s">
        <v>36</v>
      </c>
      <c r="AX277" s="14" t="s">
        <v>80</v>
      </c>
      <c r="AY277" s="172" t="s">
        <v>192</v>
      </c>
    </row>
    <row r="278" spans="2:51" s="13" customFormat="1" ht="11.25">
      <c r="B278" s="163"/>
      <c r="D278" s="164" t="s">
        <v>202</v>
      </c>
      <c r="E278" s="165" t="s">
        <v>1</v>
      </c>
      <c r="F278" s="166" t="s">
        <v>372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202</v>
      </c>
      <c r="AU278" s="165" t="s">
        <v>221</v>
      </c>
      <c r="AV278" s="13" t="s">
        <v>87</v>
      </c>
      <c r="AW278" s="13" t="s">
        <v>36</v>
      </c>
      <c r="AX278" s="13" t="s">
        <v>80</v>
      </c>
      <c r="AY278" s="165" t="s">
        <v>192</v>
      </c>
    </row>
    <row r="279" spans="2:51" s="14" customFormat="1" ht="11.25">
      <c r="B279" s="171"/>
      <c r="D279" s="164" t="s">
        <v>202</v>
      </c>
      <c r="E279" s="172" t="s">
        <v>1</v>
      </c>
      <c r="F279" s="173" t="s">
        <v>260</v>
      </c>
      <c r="H279" s="174">
        <v>63.48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202</v>
      </c>
      <c r="AU279" s="172" t="s">
        <v>221</v>
      </c>
      <c r="AV279" s="14" t="s">
        <v>93</v>
      </c>
      <c r="AW279" s="14" t="s">
        <v>36</v>
      </c>
      <c r="AX279" s="14" t="s">
        <v>80</v>
      </c>
      <c r="AY279" s="172" t="s">
        <v>192</v>
      </c>
    </row>
    <row r="280" spans="2:51" s="13" customFormat="1" ht="11.25">
      <c r="B280" s="163"/>
      <c r="D280" s="164" t="s">
        <v>202</v>
      </c>
      <c r="E280" s="165" t="s">
        <v>1</v>
      </c>
      <c r="F280" s="166" t="s">
        <v>373</v>
      </c>
      <c r="H280" s="165" t="s">
        <v>1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5" t="s">
        <v>202</v>
      </c>
      <c r="AU280" s="165" t="s">
        <v>221</v>
      </c>
      <c r="AV280" s="13" t="s">
        <v>87</v>
      </c>
      <c r="AW280" s="13" t="s">
        <v>36</v>
      </c>
      <c r="AX280" s="13" t="s">
        <v>80</v>
      </c>
      <c r="AY280" s="165" t="s">
        <v>192</v>
      </c>
    </row>
    <row r="281" spans="2:51" s="14" customFormat="1" ht="11.25">
      <c r="B281" s="171"/>
      <c r="D281" s="164" t="s">
        <v>202</v>
      </c>
      <c r="E281" s="172" t="s">
        <v>1</v>
      </c>
      <c r="F281" s="173" t="s">
        <v>261</v>
      </c>
      <c r="H281" s="174">
        <v>27.18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202</v>
      </c>
      <c r="AU281" s="172" t="s">
        <v>221</v>
      </c>
      <c r="AV281" s="14" t="s">
        <v>93</v>
      </c>
      <c r="AW281" s="14" t="s">
        <v>36</v>
      </c>
      <c r="AX281" s="14" t="s">
        <v>80</v>
      </c>
      <c r="AY281" s="172" t="s">
        <v>192</v>
      </c>
    </row>
    <row r="282" spans="2:51" s="13" customFormat="1" ht="11.25">
      <c r="B282" s="163"/>
      <c r="D282" s="164" t="s">
        <v>202</v>
      </c>
      <c r="E282" s="165" t="s">
        <v>1</v>
      </c>
      <c r="F282" s="166" t="s">
        <v>371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202</v>
      </c>
      <c r="AU282" s="165" t="s">
        <v>221</v>
      </c>
      <c r="AV282" s="13" t="s">
        <v>87</v>
      </c>
      <c r="AW282" s="13" t="s">
        <v>36</v>
      </c>
      <c r="AX282" s="13" t="s">
        <v>80</v>
      </c>
      <c r="AY282" s="165" t="s">
        <v>192</v>
      </c>
    </row>
    <row r="283" spans="2:51" s="14" customFormat="1" ht="11.25">
      <c r="B283" s="171"/>
      <c r="D283" s="164" t="s">
        <v>202</v>
      </c>
      <c r="E283" s="172" t="s">
        <v>1</v>
      </c>
      <c r="F283" s="173" t="s">
        <v>259</v>
      </c>
      <c r="H283" s="174">
        <v>42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202</v>
      </c>
      <c r="AU283" s="172" t="s">
        <v>221</v>
      </c>
      <c r="AV283" s="14" t="s">
        <v>93</v>
      </c>
      <c r="AW283" s="14" t="s">
        <v>36</v>
      </c>
      <c r="AX283" s="14" t="s">
        <v>80</v>
      </c>
      <c r="AY283" s="172" t="s">
        <v>192</v>
      </c>
    </row>
    <row r="284" spans="2:51" s="13" customFormat="1" ht="11.25">
      <c r="B284" s="163"/>
      <c r="D284" s="164" t="s">
        <v>202</v>
      </c>
      <c r="E284" s="165" t="s">
        <v>1</v>
      </c>
      <c r="F284" s="166" t="s">
        <v>374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202</v>
      </c>
      <c r="AU284" s="165" t="s">
        <v>221</v>
      </c>
      <c r="AV284" s="13" t="s">
        <v>87</v>
      </c>
      <c r="AW284" s="13" t="s">
        <v>36</v>
      </c>
      <c r="AX284" s="13" t="s">
        <v>80</v>
      </c>
      <c r="AY284" s="165" t="s">
        <v>192</v>
      </c>
    </row>
    <row r="285" spans="2:51" s="14" customFormat="1" ht="11.25">
      <c r="B285" s="171"/>
      <c r="D285" s="164" t="s">
        <v>202</v>
      </c>
      <c r="E285" s="172" t="s">
        <v>1</v>
      </c>
      <c r="F285" s="173" t="s">
        <v>262</v>
      </c>
      <c r="H285" s="174">
        <v>12.84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202</v>
      </c>
      <c r="AU285" s="172" t="s">
        <v>221</v>
      </c>
      <c r="AV285" s="14" t="s">
        <v>93</v>
      </c>
      <c r="AW285" s="14" t="s">
        <v>36</v>
      </c>
      <c r="AX285" s="14" t="s">
        <v>80</v>
      </c>
      <c r="AY285" s="172" t="s">
        <v>192</v>
      </c>
    </row>
    <row r="286" spans="2:51" s="13" customFormat="1" ht="11.25">
      <c r="B286" s="163"/>
      <c r="D286" s="164" t="s">
        <v>202</v>
      </c>
      <c r="E286" s="165" t="s">
        <v>1</v>
      </c>
      <c r="F286" s="166" t="s">
        <v>375</v>
      </c>
      <c r="H286" s="165" t="s">
        <v>1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202</v>
      </c>
      <c r="AU286" s="165" t="s">
        <v>221</v>
      </c>
      <c r="AV286" s="13" t="s">
        <v>87</v>
      </c>
      <c r="AW286" s="13" t="s">
        <v>36</v>
      </c>
      <c r="AX286" s="13" t="s">
        <v>80</v>
      </c>
      <c r="AY286" s="165" t="s">
        <v>192</v>
      </c>
    </row>
    <row r="287" spans="2:51" s="14" customFormat="1" ht="11.25">
      <c r="B287" s="171"/>
      <c r="D287" s="164" t="s">
        <v>202</v>
      </c>
      <c r="E287" s="172" t="s">
        <v>1</v>
      </c>
      <c r="F287" s="173" t="s">
        <v>263</v>
      </c>
      <c r="H287" s="174">
        <v>37.799999999999997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202</v>
      </c>
      <c r="AU287" s="172" t="s">
        <v>221</v>
      </c>
      <c r="AV287" s="14" t="s">
        <v>93</v>
      </c>
      <c r="AW287" s="14" t="s">
        <v>36</v>
      </c>
      <c r="AX287" s="14" t="s">
        <v>80</v>
      </c>
      <c r="AY287" s="172" t="s">
        <v>192</v>
      </c>
    </row>
    <row r="288" spans="2:51" s="15" customFormat="1" ht="11.25">
      <c r="B288" s="179"/>
      <c r="D288" s="164" t="s">
        <v>202</v>
      </c>
      <c r="E288" s="180" t="s">
        <v>1</v>
      </c>
      <c r="F288" s="181" t="s">
        <v>206</v>
      </c>
      <c r="H288" s="182">
        <v>368.71499999999997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202</v>
      </c>
      <c r="AU288" s="180" t="s">
        <v>221</v>
      </c>
      <c r="AV288" s="15" t="s">
        <v>200</v>
      </c>
      <c r="AW288" s="15" t="s">
        <v>36</v>
      </c>
      <c r="AX288" s="15" t="s">
        <v>87</v>
      </c>
      <c r="AY288" s="180" t="s">
        <v>192</v>
      </c>
    </row>
    <row r="289" spans="1:65" s="12" customFormat="1" ht="22.9" customHeight="1">
      <c r="B289" s="137"/>
      <c r="D289" s="138" t="s">
        <v>79</v>
      </c>
      <c r="E289" s="147" t="s">
        <v>421</v>
      </c>
      <c r="F289" s="147" t="s">
        <v>422</v>
      </c>
      <c r="I289" s="140"/>
      <c r="J289" s="148">
        <f>BK289</f>
        <v>0</v>
      </c>
      <c r="L289" s="137"/>
      <c r="M289" s="141"/>
      <c r="N289" s="142"/>
      <c r="O289" s="142"/>
      <c r="P289" s="143">
        <f>P290</f>
        <v>0</v>
      </c>
      <c r="Q289" s="142"/>
      <c r="R289" s="143">
        <f>R290</f>
        <v>0</v>
      </c>
      <c r="S289" s="142"/>
      <c r="T289" s="144">
        <f>T290</f>
        <v>0</v>
      </c>
      <c r="AR289" s="138" t="s">
        <v>87</v>
      </c>
      <c r="AT289" s="145" t="s">
        <v>79</v>
      </c>
      <c r="AU289" s="145" t="s">
        <v>87</v>
      </c>
      <c r="AY289" s="138" t="s">
        <v>192</v>
      </c>
      <c r="BK289" s="146">
        <f>BK290</f>
        <v>0</v>
      </c>
    </row>
    <row r="290" spans="1:65" s="2" customFormat="1" ht="21.75" customHeight="1">
      <c r="A290" s="32"/>
      <c r="B290" s="149"/>
      <c r="C290" s="150" t="s">
        <v>272</v>
      </c>
      <c r="D290" s="150" t="s">
        <v>195</v>
      </c>
      <c r="E290" s="151" t="s">
        <v>423</v>
      </c>
      <c r="F290" s="152" t="s">
        <v>424</v>
      </c>
      <c r="G290" s="153" t="s">
        <v>270</v>
      </c>
      <c r="H290" s="154">
        <v>1.873</v>
      </c>
      <c r="I290" s="155"/>
      <c r="J290" s="156">
        <f>ROUND(I290*H290,2)</f>
        <v>0</v>
      </c>
      <c r="K290" s="152" t="s">
        <v>199</v>
      </c>
      <c r="L290" s="33"/>
      <c r="M290" s="157" t="s">
        <v>1</v>
      </c>
      <c r="N290" s="158" t="s">
        <v>46</v>
      </c>
      <c r="O290" s="58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1" t="s">
        <v>200</v>
      </c>
      <c r="AT290" s="161" t="s">
        <v>195</v>
      </c>
      <c r="AU290" s="161" t="s">
        <v>93</v>
      </c>
      <c r="AY290" s="17" t="s">
        <v>192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93</v>
      </c>
      <c r="BK290" s="162">
        <f>ROUND(I290*H290,2)</f>
        <v>0</v>
      </c>
      <c r="BL290" s="17" t="s">
        <v>200</v>
      </c>
      <c r="BM290" s="161" t="s">
        <v>425</v>
      </c>
    </row>
    <row r="291" spans="1:65" s="12" customFormat="1" ht="25.9" customHeight="1">
      <c r="B291" s="137"/>
      <c r="D291" s="138" t="s">
        <v>79</v>
      </c>
      <c r="E291" s="139" t="s">
        <v>290</v>
      </c>
      <c r="F291" s="139" t="s">
        <v>291</v>
      </c>
      <c r="I291" s="140"/>
      <c r="J291" s="126">
        <f>BK291</f>
        <v>0</v>
      </c>
      <c r="L291" s="137"/>
      <c r="M291" s="141"/>
      <c r="N291" s="142"/>
      <c r="O291" s="142"/>
      <c r="P291" s="143">
        <f>P292</f>
        <v>0</v>
      </c>
      <c r="Q291" s="142"/>
      <c r="R291" s="143">
        <f>R292</f>
        <v>0.46550000000000002</v>
      </c>
      <c r="S291" s="142"/>
      <c r="T291" s="144">
        <f>T292</f>
        <v>2.8842E-2</v>
      </c>
      <c r="AR291" s="138" t="s">
        <v>93</v>
      </c>
      <c r="AT291" s="145" t="s">
        <v>79</v>
      </c>
      <c r="AU291" s="145" t="s">
        <v>80</v>
      </c>
      <c r="AY291" s="138" t="s">
        <v>192</v>
      </c>
      <c r="BK291" s="146">
        <f>BK292</f>
        <v>0</v>
      </c>
    </row>
    <row r="292" spans="1:65" s="12" customFormat="1" ht="22.9" customHeight="1">
      <c r="B292" s="137"/>
      <c r="D292" s="138" t="s">
        <v>79</v>
      </c>
      <c r="E292" s="147" t="s">
        <v>426</v>
      </c>
      <c r="F292" s="147" t="s">
        <v>427</v>
      </c>
      <c r="I292" s="140"/>
      <c r="J292" s="148">
        <f>BK292</f>
        <v>0</v>
      </c>
      <c r="L292" s="137"/>
      <c r="M292" s="141"/>
      <c r="N292" s="142"/>
      <c r="O292" s="142"/>
      <c r="P292" s="143">
        <f>SUM(P293:P454)</f>
        <v>0</v>
      </c>
      <c r="Q292" s="142"/>
      <c r="R292" s="143">
        <f>SUM(R293:R454)</f>
        <v>0.46550000000000002</v>
      </c>
      <c r="S292" s="142"/>
      <c r="T292" s="144">
        <f>SUM(T293:T454)</f>
        <v>2.8842E-2</v>
      </c>
      <c r="AR292" s="138" t="s">
        <v>93</v>
      </c>
      <c r="AT292" s="145" t="s">
        <v>79</v>
      </c>
      <c r="AU292" s="145" t="s">
        <v>87</v>
      </c>
      <c r="AY292" s="138" t="s">
        <v>192</v>
      </c>
      <c r="BK292" s="146">
        <f>SUM(BK293:BK454)</f>
        <v>0</v>
      </c>
    </row>
    <row r="293" spans="1:65" s="2" customFormat="1" ht="24.2" customHeight="1">
      <c r="A293" s="32"/>
      <c r="B293" s="149"/>
      <c r="C293" s="150" t="s">
        <v>193</v>
      </c>
      <c r="D293" s="150" t="s">
        <v>195</v>
      </c>
      <c r="E293" s="151" t="s">
        <v>428</v>
      </c>
      <c r="F293" s="152" t="s">
        <v>429</v>
      </c>
      <c r="G293" s="153" t="s">
        <v>198</v>
      </c>
      <c r="H293" s="154">
        <v>950</v>
      </c>
      <c r="I293" s="155"/>
      <c r="J293" s="156">
        <f>ROUND(I293*H293,2)</f>
        <v>0</v>
      </c>
      <c r="K293" s="152" t="s">
        <v>199</v>
      </c>
      <c r="L293" s="33"/>
      <c r="M293" s="157" t="s">
        <v>1</v>
      </c>
      <c r="N293" s="158" t="s">
        <v>46</v>
      </c>
      <c r="O293" s="58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1" t="s">
        <v>297</v>
      </c>
      <c r="AT293" s="161" t="s">
        <v>195</v>
      </c>
      <c r="AU293" s="161" t="s">
        <v>93</v>
      </c>
      <c r="AY293" s="17" t="s">
        <v>192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7" t="s">
        <v>93</v>
      </c>
      <c r="BK293" s="162">
        <f>ROUND(I293*H293,2)</f>
        <v>0</v>
      </c>
      <c r="BL293" s="17" t="s">
        <v>297</v>
      </c>
      <c r="BM293" s="161" t="s">
        <v>430</v>
      </c>
    </row>
    <row r="294" spans="1:65" s="13" customFormat="1" ht="22.5">
      <c r="B294" s="163"/>
      <c r="D294" s="164" t="s">
        <v>202</v>
      </c>
      <c r="E294" s="165" t="s">
        <v>1</v>
      </c>
      <c r="F294" s="166" t="s">
        <v>431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1:65" s="13" customFormat="1" ht="11.25">
      <c r="B295" s="163"/>
      <c r="D295" s="164" t="s">
        <v>202</v>
      </c>
      <c r="E295" s="165" t="s">
        <v>1</v>
      </c>
      <c r="F295" s="166" t="s">
        <v>432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202</v>
      </c>
      <c r="AU295" s="165" t="s">
        <v>93</v>
      </c>
      <c r="AV295" s="13" t="s">
        <v>87</v>
      </c>
      <c r="AW295" s="13" t="s">
        <v>36</v>
      </c>
      <c r="AX295" s="13" t="s">
        <v>80</v>
      </c>
      <c r="AY295" s="165" t="s">
        <v>192</v>
      </c>
    </row>
    <row r="296" spans="1:65" s="14" customFormat="1" ht="11.25">
      <c r="B296" s="171"/>
      <c r="D296" s="164" t="s">
        <v>202</v>
      </c>
      <c r="E296" s="172" t="s">
        <v>1</v>
      </c>
      <c r="F296" s="173" t="s">
        <v>433</v>
      </c>
      <c r="H296" s="174">
        <v>50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202</v>
      </c>
      <c r="AU296" s="172" t="s">
        <v>93</v>
      </c>
      <c r="AV296" s="14" t="s">
        <v>93</v>
      </c>
      <c r="AW296" s="14" t="s">
        <v>36</v>
      </c>
      <c r="AX296" s="14" t="s">
        <v>80</v>
      </c>
      <c r="AY296" s="172" t="s">
        <v>192</v>
      </c>
    </row>
    <row r="297" spans="1:65" s="13" customFormat="1" ht="11.25">
      <c r="B297" s="163"/>
      <c r="D297" s="164" t="s">
        <v>202</v>
      </c>
      <c r="E297" s="165" t="s">
        <v>1</v>
      </c>
      <c r="F297" s="166" t="s">
        <v>434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202</v>
      </c>
      <c r="AU297" s="165" t="s">
        <v>93</v>
      </c>
      <c r="AV297" s="13" t="s">
        <v>87</v>
      </c>
      <c r="AW297" s="13" t="s">
        <v>36</v>
      </c>
      <c r="AX297" s="13" t="s">
        <v>80</v>
      </c>
      <c r="AY297" s="165" t="s">
        <v>192</v>
      </c>
    </row>
    <row r="298" spans="1:65" s="14" customFormat="1" ht="11.25">
      <c r="B298" s="171"/>
      <c r="D298" s="164" t="s">
        <v>202</v>
      </c>
      <c r="E298" s="172" t="s">
        <v>1</v>
      </c>
      <c r="F298" s="173" t="s">
        <v>435</v>
      </c>
      <c r="H298" s="174">
        <v>150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202</v>
      </c>
      <c r="AU298" s="172" t="s">
        <v>93</v>
      </c>
      <c r="AV298" s="14" t="s">
        <v>93</v>
      </c>
      <c r="AW298" s="14" t="s">
        <v>36</v>
      </c>
      <c r="AX298" s="14" t="s">
        <v>80</v>
      </c>
      <c r="AY298" s="172" t="s">
        <v>192</v>
      </c>
    </row>
    <row r="299" spans="1:65" s="13" customFormat="1" ht="11.25">
      <c r="B299" s="163"/>
      <c r="D299" s="164" t="s">
        <v>202</v>
      </c>
      <c r="E299" s="165" t="s">
        <v>1</v>
      </c>
      <c r="F299" s="166" t="s">
        <v>436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202</v>
      </c>
      <c r="AU299" s="165" t="s">
        <v>93</v>
      </c>
      <c r="AV299" s="13" t="s">
        <v>87</v>
      </c>
      <c r="AW299" s="13" t="s">
        <v>36</v>
      </c>
      <c r="AX299" s="13" t="s">
        <v>80</v>
      </c>
      <c r="AY299" s="165" t="s">
        <v>192</v>
      </c>
    </row>
    <row r="300" spans="1:65" s="14" customFormat="1" ht="11.25">
      <c r="B300" s="171"/>
      <c r="D300" s="164" t="s">
        <v>202</v>
      </c>
      <c r="E300" s="172" t="s">
        <v>1</v>
      </c>
      <c r="F300" s="173" t="s">
        <v>435</v>
      </c>
      <c r="H300" s="174">
        <v>150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202</v>
      </c>
      <c r="AU300" s="172" t="s">
        <v>93</v>
      </c>
      <c r="AV300" s="14" t="s">
        <v>93</v>
      </c>
      <c r="AW300" s="14" t="s">
        <v>36</v>
      </c>
      <c r="AX300" s="14" t="s">
        <v>80</v>
      </c>
      <c r="AY300" s="172" t="s">
        <v>192</v>
      </c>
    </row>
    <row r="301" spans="1:65" s="13" customFormat="1" ht="11.25">
      <c r="B301" s="163"/>
      <c r="D301" s="164" t="s">
        <v>202</v>
      </c>
      <c r="E301" s="165" t="s">
        <v>1</v>
      </c>
      <c r="F301" s="166" t="s">
        <v>437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202</v>
      </c>
      <c r="AU301" s="165" t="s">
        <v>93</v>
      </c>
      <c r="AV301" s="13" t="s">
        <v>87</v>
      </c>
      <c r="AW301" s="13" t="s">
        <v>36</v>
      </c>
      <c r="AX301" s="13" t="s">
        <v>80</v>
      </c>
      <c r="AY301" s="165" t="s">
        <v>192</v>
      </c>
    </row>
    <row r="302" spans="1:65" s="14" customFormat="1" ht="11.25">
      <c r="B302" s="171"/>
      <c r="D302" s="164" t="s">
        <v>202</v>
      </c>
      <c r="E302" s="172" t="s">
        <v>1</v>
      </c>
      <c r="F302" s="173" t="s">
        <v>435</v>
      </c>
      <c r="H302" s="174">
        <v>150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202</v>
      </c>
      <c r="AU302" s="172" t="s">
        <v>93</v>
      </c>
      <c r="AV302" s="14" t="s">
        <v>93</v>
      </c>
      <c r="AW302" s="14" t="s">
        <v>36</v>
      </c>
      <c r="AX302" s="14" t="s">
        <v>80</v>
      </c>
      <c r="AY302" s="172" t="s">
        <v>192</v>
      </c>
    </row>
    <row r="303" spans="1:65" s="13" customFormat="1" ht="11.25">
      <c r="B303" s="163"/>
      <c r="D303" s="164" t="s">
        <v>202</v>
      </c>
      <c r="E303" s="165" t="s">
        <v>1</v>
      </c>
      <c r="F303" s="166" t="s">
        <v>438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202</v>
      </c>
      <c r="AU303" s="165" t="s">
        <v>93</v>
      </c>
      <c r="AV303" s="13" t="s">
        <v>87</v>
      </c>
      <c r="AW303" s="13" t="s">
        <v>36</v>
      </c>
      <c r="AX303" s="13" t="s">
        <v>80</v>
      </c>
      <c r="AY303" s="165" t="s">
        <v>192</v>
      </c>
    </row>
    <row r="304" spans="1:65" s="14" customFormat="1" ht="11.25">
      <c r="B304" s="171"/>
      <c r="D304" s="164" t="s">
        <v>202</v>
      </c>
      <c r="E304" s="172" t="s">
        <v>1</v>
      </c>
      <c r="F304" s="173" t="s">
        <v>435</v>
      </c>
      <c r="H304" s="174">
        <v>150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202</v>
      </c>
      <c r="AU304" s="172" t="s">
        <v>93</v>
      </c>
      <c r="AV304" s="14" t="s">
        <v>93</v>
      </c>
      <c r="AW304" s="14" t="s">
        <v>36</v>
      </c>
      <c r="AX304" s="14" t="s">
        <v>80</v>
      </c>
      <c r="AY304" s="172" t="s">
        <v>192</v>
      </c>
    </row>
    <row r="305" spans="1:65" s="13" customFormat="1" ht="11.25">
      <c r="B305" s="163"/>
      <c r="D305" s="164" t="s">
        <v>202</v>
      </c>
      <c r="E305" s="165" t="s">
        <v>1</v>
      </c>
      <c r="F305" s="166" t="s">
        <v>439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202</v>
      </c>
      <c r="AU305" s="165" t="s">
        <v>93</v>
      </c>
      <c r="AV305" s="13" t="s">
        <v>87</v>
      </c>
      <c r="AW305" s="13" t="s">
        <v>36</v>
      </c>
      <c r="AX305" s="13" t="s">
        <v>80</v>
      </c>
      <c r="AY305" s="165" t="s">
        <v>192</v>
      </c>
    </row>
    <row r="306" spans="1:65" s="14" customFormat="1" ht="11.25">
      <c r="B306" s="171"/>
      <c r="D306" s="164" t="s">
        <v>202</v>
      </c>
      <c r="E306" s="172" t="s">
        <v>1</v>
      </c>
      <c r="F306" s="173" t="s">
        <v>435</v>
      </c>
      <c r="H306" s="174">
        <v>150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202</v>
      </c>
      <c r="AU306" s="172" t="s">
        <v>93</v>
      </c>
      <c r="AV306" s="14" t="s">
        <v>93</v>
      </c>
      <c r="AW306" s="14" t="s">
        <v>36</v>
      </c>
      <c r="AX306" s="14" t="s">
        <v>80</v>
      </c>
      <c r="AY306" s="172" t="s">
        <v>192</v>
      </c>
    </row>
    <row r="307" spans="1:65" s="13" customFormat="1" ht="11.25">
      <c r="B307" s="163"/>
      <c r="D307" s="164" t="s">
        <v>202</v>
      </c>
      <c r="E307" s="165" t="s">
        <v>1</v>
      </c>
      <c r="F307" s="166" t="s">
        <v>440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202</v>
      </c>
      <c r="AU307" s="165" t="s">
        <v>93</v>
      </c>
      <c r="AV307" s="13" t="s">
        <v>87</v>
      </c>
      <c r="AW307" s="13" t="s">
        <v>36</v>
      </c>
      <c r="AX307" s="13" t="s">
        <v>80</v>
      </c>
      <c r="AY307" s="165" t="s">
        <v>192</v>
      </c>
    </row>
    <row r="308" spans="1:65" s="14" customFormat="1" ht="11.25">
      <c r="B308" s="171"/>
      <c r="D308" s="164" t="s">
        <v>202</v>
      </c>
      <c r="E308" s="172" t="s">
        <v>1</v>
      </c>
      <c r="F308" s="173" t="s">
        <v>435</v>
      </c>
      <c r="H308" s="174">
        <v>150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202</v>
      </c>
      <c r="AU308" s="172" t="s">
        <v>93</v>
      </c>
      <c r="AV308" s="14" t="s">
        <v>93</v>
      </c>
      <c r="AW308" s="14" t="s">
        <v>36</v>
      </c>
      <c r="AX308" s="14" t="s">
        <v>80</v>
      </c>
      <c r="AY308" s="172" t="s">
        <v>192</v>
      </c>
    </row>
    <row r="309" spans="1:65" s="15" customFormat="1" ht="11.25">
      <c r="B309" s="179"/>
      <c r="D309" s="164" t="s">
        <v>202</v>
      </c>
      <c r="E309" s="180" t="s">
        <v>1</v>
      </c>
      <c r="F309" s="181" t="s">
        <v>206</v>
      </c>
      <c r="H309" s="182">
        <v>950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202</v>
      </c>
      <c r="AU309" s="180" t="s">
        <v>93</v>
      </c>
      <c r="AV309" s="15" t="s">
        <v>200</v>
      </c>
      <c r="AW309" s="15" t="s">
        <v>36</v>
      </c>
      <c r="AX309" s="15" t="s">
        <v>87</v>
      </c>
      <c r="AY309" s="180" t="s">
        <v>192</v>
      </c>
    </row>
    <row r="310" spans="1:65" s="2" customFormat="1" ht="16.5" customHeight="1">
      <c r="A310" s="32"/>
      <c r="B310" s="149"/>
      <c r="C310" s="150" t="s">
        <v>279</v>
      </c>
      <c r="D310" s="150" t="s">
        <v>195</v>
      </c>
      <c r="E310" s="151" t="s">
        <v>441</v>
      </c>
      <c r="F310" s="152" t="s">
        <v>442</v>
      </c>
      <c r="G310" s="153" t="s">
        <v>198</v>
      </c>
      <c r="H310" s="154">
        <v>961.4</v>
      </c>
      <c r="I310" s="155"/>
      <c r="J310" s="156">
        <f>ROUND(I310*H310,2)</f>
        <v>0</v>
      </c>
      <c r="K310" s="152" t="s">
        <v>199</v>
      </c>
      <c r="L310" s="33"/>
      <c r="M310" s="157" t="s">
        <v>1</v>
      </c>
      <c r="N310" s="158" t="s">
        <v>46</v>
      </c>
      <c r="O310" s="58"/>
      <c r="P310" s="159">
        <f>O310*H310</f>
        <v>0</v>
      </c>
      <c r="Q310" s="159">
        <v>0</v>
      </c>
      <c r="R310" s="159">
        <f>Q310*H310</f>
        <v>0</v>
      </c>
      <c r="S310" s="159">
        <v>3.0000000000000001E-5</v>
      </c>
      <c r="T310" s="160">
        <f>S310*H310</f>
        <v>2.8842E-2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1" t="s">
        <v>297</v>
      </c>
      <c r="AT310" s="161" t="s">
        <v>195</v>
      </c>
      <c r="AU310" s="161" t="s">
        <v>93</v>
      </c>
      <c r="AY310" s="17" t="s">
        <v>192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7" t="s">
        <v>93</v>
      </c>
      <c r="BK310" s="162">
        <f>ROUND(I310*H310,2)</f>
        <v>0</v>
      </c>
      <c r="BL310" s="17" t="s">
        <v>297</v>
      </c>
      <c r="BM310" s="161" t="s">
        <v>443</v>
      </c>
    </row>
    <row r="311" spans="1:65" s="13" customFormat="1" ht="11.25">
      <c r="B311" s="163"/>
      <c r="D311" s="164" t="s">
        <v>202</v>
      </c>
      <c r="E311" s="165" t="s">
        <v>1</v>
      </c>
      <c r="F311" s="166" t="s">
        <v>444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202</v>
      </c>
      <c r="AU311" s="165" t="s">
        <v>93</v>
      </c>
      <c r="AV311" s="13" t="s">
        <v>87</v>
      </c>
      <c r="AW311" s="13" t="s">
        <v>36</v>
      </c>
      <c r="AX311" s="13" t="s">
        <v>80</v>
      </c>
      <c r="AY311" s="165" t="s">
        <v>192</v>
      </c>
    </row>
    <row r="312" spans="1:65" s="13" customFormat="1" ht="11.25">
      <c r="B312" s="163"/>
      <c r="D312" s="164" t="s">
        <v>202</v>
      </c>
      <c r="E312" s="165" t="s">
        <v>1</v>
      </c>
      <c r="F312" s="166" t="s">
        <v>445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202</v>
      </c>
      <c r="AU312" s="165" t="s">
        <v>93</v>
      </c>
      <c r="AV312" s="13" t="s">
        <v>87</v>
      </c>
      <c r="AW312" s="13" t="s">
        <v>36</v>
      </c>
      <c r="AX312" s="13" t="s">
        <v>80</v>
      </c>
      <c r="AY312" s="165" t="s">
        <v>192</v>
      </c>
    </row>
    <row r="313" spans="1:65" s="14" customFormat="1" ht="11.25">
      <c r="B313" s="171"/>
      <c r="D313" s="164" t="s">
        <v>202</v>
      </c>
      <c r="E313" s="172" t="s">
        <v>1</v>
      </c>
      <c r="F313" s="173" t="s">
        <v>446</v>
      </c>
      <c r="H313" s="174">
        <v>9.8000000000000007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202</v>
      </c>
      <c r="AU313" s="172" t="s">
        <v>93</v>
      </c>
      <c r="AV313" s="14" t="s">
        <v>93</v>
      </c>
      <c r="AW313" s="14" t="s">
        <v>36</v>
      </c>
      <c r="AX313" s="14" t="s">
        <v>80</v>
      </c>
      <c r="AY313" s="172" t="s">
        <v>192</v>
      </c>
    </row>
    <row r="314" spans="1:65" s="13" customFormat="1" ht="11.25">
      <c r="B314" s="163"/>
      <c r="D314" s="164" t="s">
        <v>202</v>
      </c>
      <c r="E314" s="165" t="s">
        <v>1</v>
      </c>
      <c r="F314" s="166" t="s">
        <v>447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202</v>
      </c>
      <c r="AU314" s="165" t="s">
        <v>93</v>
      </c>
      <c r="AV314" s="13" t="s">
        <v>87</v>
      </c>
      <c r="AW314" s="13" t="s">
        <v>36</v>
      </c>
      <c r="AX314" s="13" t="s">
        <v>80</v>
      </c>
      <c r="AY314" s="165" t="s">
        <v>192</v>
      </c>
    </row>
    <row r="315" spans="1:65" s="14" customFormat="1" ht="11.25">
      <c r="B315" s="171"/>
      <c r="D315" s="164" t="s">
        <v>202</v>
      </c>
      <c r="E315" s="172" t="s">
        <v>1</v>
      </c>
      <c r="F315" s="173" t="s">
        <v>448</v>
      </c>
      <c r="H315" s="174">
        <v>10.199999999999999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202</v>
      </c>
      <c r="AU315" s="172" t="s">
        <v>93</v>
      </c>
      <c r="AV315" s="14" t="s">
        <v>93</v>
      </c>
      <c r="AW315" s="14" t="s">
        <v>36</v>
      </c>
      <c r="AX315" s="14" t="s">
        <v>80</v>
      </c>
      <c r="AY315" s="172" t="s">
        <v>192</v>
      </c>
    </row>
    <row r="316" spans="1:65" s="13" customFormat="1" ht="11.25">
      <c r="B316" s="163"/>
      <c r="D316" s="164" t="s">
        <v>202</v>
      </c>
      <c r="E316" s="165" t="s">
        <v>1</v>
      </c>
      <c r="F316" s="166" t="s">
        <v>449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202</v>
      </c>
      <c r="AU316" s="165" t="s">
        <v>93</v>
      </c>
      <c r="AV316" s="13" t="s">
        <v>87</v>
      </c>
      <c r="AW316" s="13" t="s">
        <v>36</v>
      </c>
      <c r="AX316" s="13" t="s">
        <v>80</v>
      </c>
      <c r="AY316" s="165" t="s">
        <v>192</v>
      </c>
    </row>
    <row r="317" spans="1:65" s="14" customFormat="1" ht="11.25">
      <c r="B317" s="171"/>
      <c r="D317" s="164" t="s">
        <v>202</v>
      </c>
      <c r="E317" s="172" t="s">
        <v>1</v>
      </c>
      <c r="F317" s="173" t="s">
        <v>450</v>
      </c>
      <c r="H317" s="174">
        <v>30.4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202</v>
      </c>
      <c r="AU317" s="172" t="s">
        <v>93</v>
      </c>
      <c r="AV317" s="14" t="s">
        <v>93</v>
      </c>
      <c r="AW317" s="14" t="s">
        <v>36</v>
      </c>
      <c r="AX317" s="14" t="s">
        <v>80</v>
      </c>
      <c r="AY317" s="172" t="s">
        <v>192</v>
      </c>
    </row>
    <row r="318" spans="1:65" s="13" customFormat="1" ht="11.25">
      <c r="B318" s="163"/>
      <c r="D318" s="164" t="s">
        <v>202</v>
      </c>
      <c r="E318" s="165" t="s">
        <v>1</v>
      </c>
      <c r="F318" s="166" t="s">
        <v>451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202</v>
      </c>
      <c r="AU318" s="165" t="s">
        <v>93</v>
      </c>
      <c r="AV318" s="13" t="s">
        <v>87</v>
      </c>
      <c r="AW318" s="13" t="s">
        <v>36</v>
      </c>
      <c r="AX318" s="13" t="s">
        <v>80</v>
      </c>
      <c r="AY318" s="165" t="s">
        <v>192</v>
      </c>
    </row>
    <row r="319" spans="1:65" s="14" customFormat="1" ht="11.25">
      <c r="B319" s="171"/>
      <c r="D319" s="164" t="s">
        <v>202</v>
      </c>
      <c r="E319" s="172" t="s">
        <v>1</v>
      </c>
      <c r="F319" s="173" t="s">
        <v>452</v>
      </c>
      <c r="H319" s="174">
        <v>24.1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202</v>
      </c>
      <c r="AU319" s="172" t="s">
        <v>93</v>
      </c>
      <c r="AV319" s="14" t="s">
        <v>93</v>
      </c>
      <c r="AW319" s="14" t="s">
        <v>36</v>
      </c>
      <c r="AX319" s="14" t="s">
        <v>80</v>
      </c>
      <c r="AY319" s="172" t="s">
        <v>192</v>
      </c>
    </row>
    <row r="320" spans="1:65" s="13" customFormat="1" ht="11.25">
      <c r="B320" s="163"/>
      <c r="D320" s="164" t="s">
        <v>202</v>
      </c>
      <c r="E320" s="165" t="s">
        <v>1</v>
      </c>
      <c r="F320" s="166" t="s">
        <v>453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202</v>
      </c>
      <c r="AU320" s="165" t="s">
        <v>93</v>
      </c>
      <c r="AV320" s="13" t="s">
        <v>87</v>
      </c>
      <c r="AW320" s="13" t="s">
        <v>36</v>
      </c>
      <c r="AX320" s="13" t="s">
        <v>80</v>
      </c>
      <c r="AY320" s="165" t="s">
        <v>192</v>
      </c>
    </row>
    <row r="321" spans="2:51" s="14" customFormat="1" ht="11.25">
      <c r="B321" s="171"/>
      <c r="D321" s="164" t="s">
        <v>202</v>
      </c>
      <c r="E321" s="172" t="s">
        <v>1</v>
      </c>
      <c r="F321" s="173" t="s">
        <v>454</v>
      </c>
      <c r="H321" s="174">
        <v>50.5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202</v>
      </c>
      <c r="AU321" s="172" t="s">
        <v>93</v>
      </c>
      <c r="AV321" s="14" t="s">
        <v>93</v>
      </c>
      <c r="AW321" s="14" t="s">
        <v>36</v>
      </c>
      <c r="AX321" s="14" t="s">
        <v>80</v>
      </c>
      <c r="AY321" s="172" t="s">
        <v>192</v>
      </c>
    </row>
    <row r="322" spans="2:51" s="13" customFormat="1" ht="11.25">
      <c r="B322" s="163"/>
      <c r="D322" s="164" t="s">
        <v>202</v>
      </c>
      <c r="E322" s="165" t="s">
        <v>1</v>
      </c>
      <c r="F322" s="166" t="s">
        <v>455</v>
      </c>
      <c r="H322" s="165" t="s">
        <v>1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5" t="s">
        <v>202</v>
      </c>
      <c r="AU322" s="165" t="s">
        <v>93</v>
      </c>
      <c r="AV322" s="13" t="s">
        <v>87</v>
      </c>
      <c r="AW322" s="13" t="s">
        <v>36</v>
      </c>
      <c r="AX322" s="13" t="s">
        <v>80</v>
      </c>
      <c r="AY322" s="165" t="s">
        <v>192</v>
      </c>
    </row>
    <row r="323" spans="2:51" s="14" customFormat="1" ht="11.25">
      <c r="B323" s="171"/>
      <c r="D323" s="164" t="s">
        <v>202</v>
      </c>
      <c r="E323" s="172" t="s">
        <v>1</v>
      </c>
      <c r="F323" s="173" t="s">
        <v>456</v>
      </c>
      <c r="H323" s="174">
        <v>15.7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202</v>
      </c>
      <c r="AU323" s="172" t="s">
        <v>93</v>
      </c>
      <c r="AV323" s="14" t="s">
        <v>93</v>
      </c>
      <c r="AW323" s="14" t="s">
        <v>36</v>
      </c>
      <c r="AX323" s="14" t="s">
        <v>80</v>
      </c>
      <c r="AY323" s="172" t="s">
        <v>192</v>
      </c>
    </row>
    <row r="324" spans="2:51" s="13" customFormat="1" ht="11.25">
      <c r="B324" s="163"/>
      <c r="D324" s="164" t="s">
        <v>202</v>
      </c>
      <c r="E324" s="165" t="s">
        <v>1</v>
      </c>
      <c r="F324" s="166" t="s">
        <v>457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202</v>
      </c>
      <c r="AU324" s="165" t="s">
        <v>93</v>
      </c>
      <c r="AV324" s="13" t="s">
        <v>87</v>
      </c>
      <c r="AW324" s="13" t="s">
        <v>36</v>
      </c>
      <c r="AX324" s="13" t="s">
        <v>80</v>
      </c>
      <c r="AY324" s="165" t="s">
        <v>192</v>
      </c>
    </row>
    <row r="325" spans="2:51" s="14" customFormat="1" ht="11.25">
      <c r="B325" s="171"/>
      <c r="D325" s="164" t="s">
        <v>202</v>
      </c>
      <c r="E325" s="172" t="s">
        <v>1</v>
      </c>
      <c r="F325" s="173" t="s">
        <v>458</v>
      </c>
      <c r="H325" s="174">
        <v>11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202</v>
      </c>
      <c r="AU325" s="172" t="s">
        <v>93</v>
      </c>
      <c r="AV325" s="14" t="s">
        <v>93</v>
      </c>
      <c r="AW325" s="14" t="s">
        <v>36</v>
      </c>
      <c r="AX325" s="14" t="s">
        <v>80</v>
      </c>
      <c r="AY325" s="172" t="s">
        <v>192</v>
      </c>
    </row>
    <row r="326" spans="2:51" s="13" customFormat="1" ht="11.25">
      <c r="B326" s="163"/>
      <c r="D326" s="164" t="s">
        <v>202</v>
      </c>
      <c r="E326" s="165" t="s">
        <v>1</v>
      </c>
      <c r="F326" s="166" t="s">
        <v>459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202</v>
      </c>
      <c r="AU326" s="165" t="s">
        <v>93</v>
      </c>
      <c r="AV326" s="13" t="s">
        <v>87</v>
      </c>
      <c r="AW326" s="13" t="s">
        <v>36</v>
      </c>
      <c r="AX326" s="13" t="s">
        <v>80</v>
      </c>
      <c r="AY326" s="165" t="s">
        <v>192</v>
      </c>
    </row>
    <row r="327" spans="2:51" s="14" customFormat="1" ht="11.25">
      <c r="B327" s="171"/>
      <c r="D327" s="164" t="s">
        <v>202</v>
      </c>
      <c r="E327" s="172" t="s">
        <v>1</v>
      </c>
      <c r="F327" s="173" t="s">
        <v>460</v>
      </c>
      <c r="H327" s="174">
        <v>13.3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202</v>
      </c>
      <c r="AU327" s="172" t="s">
        <v>93</v>
      </c>
      <c r="AV327" s="14" t="s">
        <v>93</v>
      </c>
      <c r="AW327" s="14" t="s">
        <v>36</v>
      </c>
      <c r="AX327" s="14" t="s">
        <v>80</v>
      </c>
      <c r="AY327" s="172" t="s">
        <v>192</v>
      </c>
    </row>
    <row r="328" spans="2:51" s="13" customFormat="1" ht="11.25">
      <c r="B328" s="163"/>
      <c r="D328" s="164" t="s">
        <v>202</v>
      </c>
      <c r="E328" s="165" t="s">
        <v>1</v>
      </c>
      <c r="F328" s="166" t="s">
        <v>461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202</v>
      </c>
      <c r="AU328" s="165" t="s">
        <v>93</v>
      </c>
      <c r="AV328" s="13" t="s">
        <v>87</v>
      </c>
      <c r="AW328" s="13" t="s">
        <v>36</v>
      </c>
      <c r="AX328" s="13" t="s">
        <v>80</v>
      </c>
      <c r="AY328" s="165" t="s">
        <v>192</v>
      </c>
    </row>
    <row r="329" spans="2:51" s="14" customFormat="1" ht="11.25">
      <c r="B329" s="171"/>
      <c r="D329" s="164" t="s">
        <v>202</v>
      </c>
      <c r="E329" s="172" t="s">
        <v>1</v>
      </c>
      <c r="F329" s="173" t="s">
        <v>462</v>
      </c>
      <c r="H329" s="174">
        <v>22.2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202</v>
      </c>
      <c r="AU329" s="172" t="s">
        <v>93</v>
      </c>
      <c r="AV329" s="14" t="s">
        <v>93</v>
      </c>
      <c r="AW329" s="14" t="s">
        <v>36</v>
      </c>
      <c r="AX329" s="14" t="s">
        <v>80</v>
      </c>
      <c r="AY329" s="172" t="s">
        <v>192</v>
      </c>
    </row>
    <row r="330" spans="2:51" s="13" customFormat="1" ht="11.25">
      <c r="B330" s="163"/>
      <c r="D330" s="164" t="s">
        <v>202</v>
      </c>
      <c r="E330" s="165" t="s">
        <v>1</v>
      </c>
      <c r="F330" s="166" t="s">
        <v>463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202</v>
      </c>
      <c r="AU330" s="165" t="s">
        <v>93</v>
      </c>
      <c r="AV330" s="13" t="s">
        <v>87</v>
      </c>
      <c r="AW330" s="13" t="s">
        <v>36</v>
      </c>
      <c r="AX330" s="13" t="s">
        <v>80</v>
      </c>
      <c r="AY330" s="165" t="s">
        <v>192</v>
      </c>
    </row>
    <row r="331" spans="2:51" s="14" customFormat="1" ht="11.25">
      <c r="B331" s="171"/>
      <c r="D331" s="164" t="s">
        <v>202</v>
      </c>
      <c r="E331" s="172" t="s">
        <v>1</v>
      </c>
      <c r="F331" s="173" t="s">
        <v>464</v>
      </c>
      <c r="H331" s="174">
        <v>16.600000000000001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202</v>
      </c>
      <c r="AU331" s="172" t="s">
        <v>93</v>
      </c>
      <c r="AV331" s="14" t="s">
        <v>93</v>
      </c>
      <c r="AW331" s="14" t="s">
        <v>36</v>
      </c>
      <c r="AX331" s="14" t="s">
        <v>80</v>
      </c>
      <c r="AY331" s="172" t="s">
        <v>192</v>
      </c>
    </row>
    <row r="332" spans="2:51" s="13" customFormat="1" ht="11.25">
      <c r="B332" s="163"/>
      <c r="D332" s="164" t="s">
        <v>202</v>
      </c>
      <c r="E332" s="165" t="s">
        <v>1</v>
      </c>
      <c r="F332" s="166" t="s">
        <v>465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202</v>
      </c>
      <c r="AU332" s="165" t="s">
        <v>93</v>
      </c>
      <c r="AV332" s="13" t="s">
        <v>87</v>
      </c>
      <c r="AW332" s="13" t="s">
        <v>36</v>
      </c>
      <c r="AX332" s="13" t="s">
        <v>80</v>
      </c>
      <c r="AY332" s="165" t="s">
        <v>192</v>
      </c>
    </row>
    <row r="333" spans="2:51" s="14" customFormat="1" ht="11.25">
      <c r="B333" s="171"/>
      <c r="D333" s="164" t="s">
        <v>202</v>
      </c>
      <c r="E333" s="172" t="s">
        <v>1</v>
      </c>
      <c r="F333" s="173" t="s">
        <v>466</v>
      </c>
      <c r="H333" s="174">
        <v>9.1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202</v>
      </c>
      <c r="AU333" s="172" t="s">
        <v>93</v>
      </c>
      <c r="AV333" s="14" t="s">
        <v>93</v>
      </c>
      <c r="AW333" s="14" t="s">
        <v>36</v>
      </c>
      <c r="AX333" s="14" t="s">
        <v>80</v>
      </c>
      <c r="AY333" s="172" t="s">
        <v>192</v>
      </c>
    </row>
    <row r="334" spans="2:51" s="13" customFormat="1" ht="11.25">
      <c r="B334" s="163"/>
      <c r="D334" s="164" t="s">
        <v>202</v>
      </c>
      <c r="E334" s="165" t="s">
        <v>1</v>
      </c>
      <c r="F334" s="166" t="s">
        <v>467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202</v>
      </c>
      <c r="AU334" s="165" t="s">
        <v>93</v>
      </c>
      <c r="AV334" s="13" t="s">
        <v>87</v>
      </c>
      <c r="AW334" s="13" t="s">
        <v>36</v>
      </c>
      <c r="AX334" s="13" t="s">
        <v>80</v>
      </c>
      <c r="AY334" s="165" t="s">
        <v>192</v>
      </c>
    </row>
    <row r="335" spans="2:51" s="14" customFormat="1" ht="11.25">
      <c r="B335" s="171"/>
      <c r="D335" s="164" t="s">
        <v>202</v>
      </c>
      <c r="E335" s="172" t="s">
        <v>1</v>
      </c>
      <c r="F335" s="173" t="s">
        <v>468</v>
      </c>
      <c r="H335" s="174">
        <v>19.2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202</v>
      </c>
      <c r="AU335" s="172" t="s">
        <v>93</v>
      </c>
      <c r="AV335" s="14" t="s">
        <v>93</v>
      </c>
      <c r="AW335" s="14" t="s">
        <v>36</v>
      </c>
      <c r="AX335" s="14" t="s">
        <v>80</v>
      </c>
      <c r="AY335" s="172" t="s">
        <v>192</v>
      </c>
    </row>
    <row r="336" spans="2:51" s="13" customFormat="1" ht="11.25">
      <c r="B336" s="163"/>
      <c r="D336" s="164" t="s">
        <v>202</v>
      </c>
      <c r="E336" s="165" t="s">
        <v>1</v>
      </c>
      <c r="F336" s="166" t="s">
        <v>469</v>
      </c>
      <c r="H336" s="165" t="s">
        <v>1</v>
      </c>
      <c r="I336" s="167"/>
      <c r="L336" s="163"/>
      <c r="M336" s="168"/>
      <c r="N336" s="169"/>
      <c r="O336" s="169"/>
      <c r="P336" s="169"/>
      <c r="Q336" s="169"/>
      <c r="R336" s="169"/>
      <c r="S336" s="169"/>
      <c r="T336" s="170"/>
      <c r="AT336" s="165" t="s">
        <v>202</v>
      </c>
      <c r="AU336" s="165" t="s">
        <v>93</v>
      </c>
      <c r="AV336" s="13" t="s">
        <v>87</v>
      </c>
      <c r="AW336" s="13" t="s">
        <v>36</v>
      </c>
      <c r="AX336" s="13" t="s">
        <v>80</v>
      </c>
      <c r="AY336" s="165" t="s">
        <v>192</v>
      </c>
    </row>
    <row r="337" spans="2:51" s="14" customFormat="1" ht="11.25">
      <c r="B337" s="171"/>
      <c r="D337" s="164" t="s">
        <v>202</v>
      </c>
      <c r="E337" s="172" t="s">
        <v>1</v>
      </c>
      <c r="F337" s="173" t="s">
        <v>470</v>
      </c>
      <c r="H337" s="174">
        <v>10.7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202</v>
      </c>
      <c r="AU337" s="172" t="s">
        <v>93</v>
      </c>
      <c r="AV337" s="14" t="s">
        <v>93</v>
      </c>
      <c r="AW337" s="14" t="s">
        <v>36</v>
      </c>
      <c r="AX337" s="14" t="s">
        <v>80</v>
      </c>
      <c r="AY337" s="172" t="s">
        <v>192</v>
      </c>
    </row>
    <row r="338" spans="2:51" s="13" customFormat="1" ht="11.25">
      <c r="B338" s="163"/>
      <c r="D338" s="164" t="s">
        <v>202</v>
      </c>
      <c r="E338" s="165" t="s">
        <v>1</v>
      </c>
      <c r="F338" s="166" t="s">
        <v>471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202</v>
      </c>
      <c r="AU338" s="165" t="s">
        <v>93</v>
      </c>
      <c r="AV338" s="13" t="s">
        <v>87</v>
      </c>
      <c r="AW338" s="13" t="s">
        <v>36</v>
      </c>
      <c r="AX338" s="13" t="s">
        <v>80</v>
      </c>
      <c r="AY338" s="165" t="s">
        <v>192</v>
      </c>
    </row>
    <row r="339" spans="2:51" s="14" customFormat="1" ht="11.25">
      <c r="B339" s="171"/>
      <c r="D339" s="164" t="s">
        <v>202</v>
      </c>
      <c r="E339" s="172" t="s">
        <v>1</v>
      </c>
      <c r="F339" s="173" t="s">
        <v>472</v>
      </c>
      <c r="H339" s="174">
        <v>13.4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202</v>
      </c>
      <c r="AU339" s="172" t="s">
        <v>93</v>
      </c>
      <c r="AV339" s="14" t="s">
        <v>93</v>
      </c>
      <c r="AW339" s="14" t="s">
        <v>36</v>
      </c>
      <c r="AX339" s="14" t="s">
        <v>80</v>
      </c>
      <c r="AY339" s="172" t="s">
        <v>192</v>
      </c>
    </row>
    <row r="340" spans="2:51" s="13" customFormat="1" ht="11.25">
      <c r="B340" s="163"/>
      <c r="D340" s="164" t="s">
        <v>202</v>
      </c>
      <c r="E340" s="165" t="s">
        <v>1</v>
      </c>
      <c r="F340" s="166" t="s">
        <v>473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202</v>
      </c>
      <c r="AU340" s="165" t="s">
        <v>93</v>
      </c>
      <c r="AV340" s="13" t="s">
        <v>87</v>
      </c>
      <c r="AW340" s="13" t="s">
        <v>36</v>
      </c>
      <c r="AX340" s="13" t="s">
        <v>80</v>
      </c>
      <c r="AY340" s="165" t="s">
        <v>192</v>
      </c>
    </row>
    <row r="341" spans="2:51" s="14" customFormat="1" ht="11.25">
      <c r="B341" s="171"/>
      <c r="D341" s="164" t="s">
        <v>202</v>
      </c>
      <c r="E341" s="172" t="s">
        <v>1</v>
      </c>
      <c r="F341" s="173" t="s">
        <v>474</v>
      </c>
      <c r="H341" s="174">
        <v>21.1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202</v>
      </c>
      <c r="AU341" s="172" t="s">
        <v>93</v>
      </c>
      <c r="AV341" s="14" t="s">
        <v>93</v>
      </c>
      <c r="AW341" s="14" t="s">
        <v>36</v>
      </c>
      <c r="AX341" s="14" t="s">
        <v>80</v>
      </c>
      <c r="AY341" s="172" t="s">
        <v>192</v>
      </c>
    </row>
    <row r="342" spans="2:51" s="13" customFormat="1" ht="11.25">
      <c r="B342" s="163"/>
      <c r="D342" s="164" t="s">
        <v>202</v>
      </c>
      <c r="E342" s="165" t="s">
        <v>1</v>
      </c>
      <c r="F342" s="166" t="s">
        <v>475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202</v>
      </c>
      <c r="AU342" s="165" t="s">
        <v>93</v>
      </c>
      <c r="AV342" s="13" t="s">
        <v>87</v>
      </c>
      <c r="AW342" s="13" t="s">
        <v>36</v>
      </c>
      <c r="AX342" s="13" t="s">
        <v>80</v>
      </c>
      <c r="AY342" s="165" t="s">
        <v>192</v>
      </c>
    </row>
    <row r="343" spans="2:51" s="14" customFormat="1" ht="11.25">
      <c r="B343" s="171"/>
      <c r="D343" s="164" t="s">
        <v>202</v>
      </c>
      <c r="E343" s="172" t="s">
        <v>1</v>
      </c>
      <c r="F343" s="173" t="s">
        <v>476</v>
      </c>
      <c r="H343" s="174">
        <v>9.4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202</v>
      </c>
      <c r="AU343" s="172" t="s">
        <v>93</v>
      </c>
      <c r="AV343" s="14" t="s">
        <v>93</v>
      </c>
      <c r="AW343" s="14" t="s">
        <v>36</v>
      </c>
      <c r="AX343" s="14" t="s">
        <v>80</v>
      </c>
      <c r="AY343" s="172" t="s">
        <v>192</v>
      </c>
    </row>
    <row r="344" spans="2:51" s="13" customFormat="1" ht="11.25">
      <c r="B344" s="163"/>
      <c r="D344" s="164" t="s">
        <v>202</v>
      </c>
      <c r="E344" s="165" t="s">
        <v>1</v>
      </c>
      <c r="F344" s="166" t="s">
        <v>477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202</v>
      </c>
      <c r="AU344" s="165" t="s">
        <v>93</v>
      </c>
      <c r="AV344" s="13" t="s">
        <v>87</v>
      </c>
      <c r="AW344" s="13" t="s">
        <v>36</v>
      </c>
      <c r="AX344" s="13" t="s">
        <v>80</v>
      </c>
      <c r="AY344" s="165" t="s">
        <v>192</v>
      </c>
    </row>
    <row r="345" spans="2:51" s="14" customFormat="1" ht="11.25">
      <c r="B345" s="171"/>
      <c r="D345" s="164" t="s">
        <v>202</v>
      </c>
      <c r="E345" s="172" t="s">
        <v>1</v>
      </c>
      <c r="F345" s="173" t="s">
        <v>478</v>
      </c>
      <c r="H345" s="174">
        <v>13.1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202</v>
      </c>
      <c r="AU345" s="172" t="s">
        <v>93</v>
      </c>
      <c r="AV345" s="14" t="s">
        <v>93</v>
      </c>
      <c r="AW345" s="14" t="s">
        <v>36</v>
      </c>
      <c r="AX345" s="14" t="s">
        <v>80</v>
      </c>
      <c r="AY345" s="172" t="s">
        <v>192</v>
      </c>
    </row>
    <row r="346" spans="2:51" s="13" customFormat="1" ht="11.25">
      <c r="B346" s="163"/>
      <c r="D346" s="164" t="s">
        <v>202</v>
      </c>
      <c r="E346" s="165" t="s">
        <v>1</v>
      </c>
      <c r="F346" s="166" t="s">
        <v>479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202</v>
      </c>
      <c r="AU346" s="165" t="s">
        <v>93</v>
      </c>
      <c r="AV346" s="13" t="s">
        <v>87</v>
      </c>
      <c r="AW346" s="13" t="s">
        <v>36</v>
      </c>
      <c r="AX346" s="13" t="s">
        <v>80</v>
      </c>
      <c r="AY346" s="165" t="s">
        <v>192</v>
      </c>
    </row>
    <row r="347" spans="2:51" s="14" customFormat="1" ht="11.25">
      <c r="B347" s="171"/>
      <c r="D347" s="164" t="s">
        <v>202</v>
      </c>
      <c r="E347" s="172" t="s">
        <v>1</v>
      </c>
      <c r="F347" s="173" t="s">
        <v>480</v>
      </c>
      <c r="H347" s="174">
        <v>21.3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202</v>
      </c>
      <c r="AU347" s="172" t="s">
        <v>93</v>
      </c>
      <c r="AV347" s="14" t="s">
        <v>93</v>
      </c>
      <c r="AW347" s="14" t="s">
        <v>36</v>
      </c>
      <c r="AX347" s="14" t="s">
        <v>80</v>
      </c>
      <c r="AY347" s="172" t="s">
        <v>192</v>
      </c>
    </row>
    <row r="348" spans="2:51" s="13" customFormat="1" ht="11.25">
      <c r="B348" s="163"/>
      <c r="D348" s="164" t="s">
        <v>202</v>
      </c>
      <c r="E348" s="165" t="s">
        <v>1</v>
      </c>
      <c r="F348" s="166" t="s">
        <v>481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202</v>
      </c>
      <c r="AU348" s="165" t="s">
        <v>93</v>
      </c>
      <c r="AV348" s="13" t="s">
        <v>87</v>
      </c>
      <c r="AW348" s="13" t="s">
        <v>36</v>
      </c>
      <c r="AX348" s="13" t="s">
        <v>80</v>
      </c>
      <c r="AY348" s="165" t="s">
        <v>192</v>
      </c>
    </row>
    <row r="349" spans="2:51" s="14" customFormat="1" ht="11.25">
      <c r="B349" s="171"/>
      <c r="D349" s="164" t="s">
        <v>202</v>
      </c>
      <c r="E349" s="172" t="s">
        <v>1</v>
      </c>
      <c r="F349" s="173" t="s">
        <v>482</v>
      </c>
      <c r="H349" s="174">
        <v>16.3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202</v>
      </c>
      <c r="AU349" s="172" t="s">
        <v>93</v>
      </c>
      <c r="AV349" s="14" t="s">
        <v>93</v>
      </c>
      <c r="AW349" s="14" t="s">
        <v>36</v>
      </c>
      <c r="AX349" s="14" t="s">
        <v>80</v>
      </c>
      <c r="AY349" s="172" t="s">
        <v>192</v>
      </c>
    </row>
    <row r="350" spans="2:51" s="13" customFormat="1" ht="11.25">
      <c r="B350" s="163"/>
      <c r="D350" s="164" t="s">
        <v>202</v>
      </c>
      <c r="E350" s="165" t="s">
        <v>1</v>
      </c>
      <c r="F350" s="166" t="s">
        <v>483</v>
      </c>
      <c r="H350" s="165" t="s">
        <v>1</v>
      </c>
      <c r="I350" s="167"/>
      <c r="L350" s="163"/>
      <c r="M350" s="168"/>
      <c r="N350" s="169"/>
      <c r="O350" s="169"/>
      <c r="P350" s="169"/>
      <c r="Q350" s="169"/>
      <c r="R350" s="169"/>
      <c r="S350" s="169"/>
      <c r="T350" s="170"/>
      <c r="AT350" s="165" t="s">
        <v>202</v>
      </c>
      <c r="AU350" s="165" t="s">
        <v>93</v>
      </c>
      <c r="AV350" s="13" t="s">
        <v>87</v>
      </c>
      <c r="AW350" s="13" t="s">
        <v>36</v>
      </c>
      <c r="AX350" s="13" t="s">
        <v>80</v>
      </c>
      <c r="AY350" s="165" t="s">
        <v>192</v>
      </c>
    </row>
    <row r="351" spans="2:51" s="14" customFormat="1" ht="11.25">
      <c r="B351" s="171"/>
      <c r="D351" s="164" t="s">
        <v>202</v>
      </c>
      <c r="E351" s="172" t="s">
        <v>1</v>
      </c>
      <c r="F351" s="173" t="s">
        <v>484</v>
      </c>
      <c r="H351" s="174">
        <v>9.5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202</v>
      </c>
      <c r="AU351" s="172" t="s">
        <v>93</v>
      </c>
      <c r="AV351" s="14" t="s">
        <v>93</v>
      </c>
      <c r="AW351" s="14" t="s">
        <v>36</v>
      </c>
      <c r="AX351" s="14" t="s">
        <v>80</v>
      </c>
      <c r="AY351" s="172" t="s">
        <v>192</v>
      </c>
    </row>
    <row r="352" spans="2:51" s="13" customFormat="1" ht="11.25">
      <c r="B352" s="163"/>
      <c r="D352" s="164" t="s">
        <v>202</v>
      </c>
      <c r="E352" s="165" t="s">
        <v>1</v>
      </c>
      <c r="F352" s="166" t="s">
        <v>485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202</v>
      </c>
      <c r="AU352" s="165" t="s">
        <v>93</v>
      </c>
      <c r="AV352" s="13" t="s">
        <v>87</v>
      </c>
      <c r="AW352" s="13" t="s">
        <v>36</v>
      </c>
      <c r="AX352" s="13" t="s">
        <v>80</v>
      </c>
      <c r="AY352" s="165" t="s">
        <v>192</v>
      </c>
    </row>
    <row r="353" spans="2:51" s="14" customFormat="1" ht="11.25">
      <c r="B353" s="171"/>
      <c r="D353" s="164" t="s">
        <v>202</v>
      </c>
      <c r="E353" s="172" t="s">
        <v>1</v>
      </c>
      <c r="F353" s="173" t="s">
        <v>486</v>
      </c>
      <c r="H353" s="174">
        <v>19.100000000000001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202</v>
      </c>
      <c r="AU353" s="172" t="s">
        <v>93</v>
      </c>
      <c r="AV353" s="14" t="s">
        <v>93</v>
      </c>
      <c r="AW353" s="14" t="s">
        <v>36</v>
      </c>
      <c r="AX353" s="14" t="s">
        <v>80</v>
      </c>
      <c r="AY353" s="172" t="s">
        <v>192</v>
      </c>
    </row>
    <row r="354" spans="2:51" s="13" customFormat="1" ht="11.25">
      <c r="B354" s="163"/>
      <c r="D354" s="164" t="s">
        <v>202</v>
      </c>
      <c r="E354" s="165" t="s">
        <v>1</v>
      </c>
      <c r="F354" s="166" t="s">
        <v>487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202</v>
      </c>
      <c r="AU354" s="165" t="s">
        <v>93</v>
      </c>
      <c r="AV354" s="13" t="s">
        <v>87</v>
      </c>
      <c r="AW354" s="13" t="s">
        <v>36</v>
      </c>
      <c r="AX354" s="13" t="s">
        <v>80</v>
      </c>
      <c r="AY354" s="165" t="s">
        <v>192</v>
      </c>
    </row>
    <row r="355" spans="2:51" s="14" customFormat="1" ht="11.25">
      <c r="B355" s="171"/>
      <c r="D355" s="164" t="s">
        <v>202</v>
      </c>
      <c r="E355" s="172" t="s">
        <v>1</v>
      </c>
      <c r="F355" s="173" t="s">
        <v>466</v>
      </c>
      <c r="H355" s="174">
        <v>9.1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202</v>
      </c>
      <c r="AU355" s="172" t="s">
        <v>93</v>
      </c>
      <c r="AV355" s="14" t="s">
        <v>93</v>
      </c>
      <c r="AW355" s="14" t="s">
        <v>36</v>
      </c>
      <c r="AX355" s="14" t="s">
        <v>80</v>
      </c>
      <c r="AY355" s="172" t="s">
        <v>192</v>
      </c>
    </row>
    <row r="356" spans="2:51" s="13" customFormat="1" ht="11.25">
      <c r="B356" s="163"/>
      <c r="D356" s="164" t="s">
        <v>202</v>
      </c>
      <c r="E356" s="165" t="s">
        <v>1</v>
      </c>
      <c r="F356" s="166" t="s">
        <v>488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202</v>
      </c>
      <c r="AU356" s="165" t="s">
        <v>93</v>
      </c>
      <c r="AV356" s="13" t="s">
        <v>87</v>
      </c>
      <c r="AW356" s="13" t="s">
        <v>36</v>
      </c>
      <c r="AX356" s="13" t="s">
        <v>80</v>
      </c>
      <c r="AY356" s="165" t="s">
        <v>192</v>
      </c>
    </row>
    <row r="357" spans="2:51" s="14" customFormat="1" ht="11.25">
      <c r="B357" s="171"/>
      <c r="D357" s="164" t="s">
        <v>202</v>
      </c>
      <c r="E357" s="172" t="s">
        <v>1</v>
      </c>
      <c r="F357" s="173" t="s">
        <v>472</v>
      </c>
      <c r="H357" s="174">
        <v>13.4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202</v>
      </c>
      <c r="AU357" s="172" t="s">
        <v>93</v>
      </c>
      <c r="AV357" s="14" t="s">
        <v>93</v>
      </c>
      <c r="AW357" s="14" t="s">
        <v>36</v>
      </c>
      <c r="AX357" s="14" t="s">
        <v>80</v>
      </c>
      <c r="AY357" s="172" t="s">
        <v>192</v>
      </c>
    </row>
    <row r="358" spans="2:51" s="13" customFormat="1" ht="11.25">
      <c r="B358" s="163"/>
      <c r="D358" s="164" t="s">
        <v>202</v>
      </c>
      <c r="E358" s="165" t="s">
        <v>1</v>
      </c>
      <c r="F358" s="166" t="s">
        <v>489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202</v>
      </c>
      <c r="AU358" s="165" t="s">
        <v>93</v>
      </c>
      <c r="AV358" s="13" t="s">
        <v>87</v>
      </c>
      <c r="AW358" s="13" t="s">
        <v>36</v>
      </c>
      <c r="AX358" s="13" t="s">
        <v>80</v>
      </c>
      <c r="AY358" s="165" t="s">
        <v>192</v>
      </c>
    </row>
    <row r="359" spans="2:51" s="14" customFormat="1" ht="11.25">
      <c r="B359" s="171"/>
      <c r="D359" s="164" t="s">
        <v>202</v>
      </c>
      <c r="E359" s="172" t="s">
        <v>1</v>
      </c>
      <c r="F359" s="173" t="s">
        <v>490</v>
      </c>
      <c r="H359" s="174">
        <v>21.8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202</v>
      </c>
      <c r="AU359" s="172" t="s">
        <v>93</v>
      </c>
      <c r="AV359" s="14" t="s">
        <v>93</v>
      </c>
      <c r="AW359" s="14" t="s">
        <v>36</v>
      </c>
      <c r="AX359" s="14" t="s">
        <v>80</v>
      </c>
      <c r="AY359" s="172" t="s">
        <v>192</v>
      </c>
    </row>
    <row r="360" spans="2:51" s="13" customFormat="1" ht="11.25">
      <c r="B360" s="163"/>
      <c r="D360" s="164" t="s">
        <v>202</v>
      </c>
      <c r="E360" s="165" t="s">
        <v>1</v>
      </c>
      <c r="F360" s="166" t="s">
        <v>491</v>
      </c>
      <c r="H360" s="165" t="s">
        <v>1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5" t="s">
        <v>202</v>
      </c>
      <c r="AU360" s="165" t="s">
        <v>93</v>
      </c>
      <c r="AV360" s="13" t="s">
        <v>87</v>
      </c>
      <c r="AW360" s="13" t="s">
        <v>36</v>
      </c>
      <c r="AX360" s="13" t="s">
        <v>80</v>
      </c>
      <c r="AY360" s="165" t="s">
        <v>192</v>
      </c>
    </row>
    <row r="361" spans="2:51" s="14" customFormat="1" ht="11.25">
      <c r="B361" s="171"/>
      <c r="D361" s="164" t="s">
        <v>202</v>
      </c>
      <c r="E361" s="172" t="s">
        <v>1</v>
      </c>
      <c r="F361" s="173" t="s">
        <v>492</v>
      </c>
      <c r="H361" s="174">
        <v>9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202</v>
      </c>
      <c r="AU361" s="172" t="s">
        <v>93</v>
      </c>
      <c r="AV361" s="14" t="s">
        <v>93</v>
      </c>
      <c r="AW361" s="14" t="s">
        <v>36</v>
      </c>
      <c r="AX361" s="14" t="s">
        <v>80</v>
      </c>
      <c r="AY361" s="172" t="s">
        <v>192</v>
      </c>
    </row>
    <row r="362" spans="2:51" s="13" customFormat="1" ht="11.25">
      <c r="B362" s="163"/>
      <c r="D362" s="164" t="s">
        <v>202</v>
      </c>
      <c r="E362" s="165" t="s">
        <v>1</v>
      </c>
      <c r="F362" s="166" t="s">
        <v>493</v>
      </c>
      <c r="H362" s="165" t="s">
        <v>1</v>
      </c>
      <c r="I362" s="167"/>
      <c r="L362" s="163"/>
      <c r="M362" s="168"/>
      <c r="N362" s="169"/>
      <c r="O362" s="169"/>
      <c r="P362" s="169"/>
      <c r="Q362" s="169"/>
      <c r="R362" s="169"/>
      <c r="S362" s="169"/>
      <c r="T362" s="170"/>
      <c r="AT362" s="165" t="s">
        <v>202</v>
      </c>
      <c r="AU362" s="165" t="s">
        <v>93</v>
      </c>
      <c r="AV362" s="13" t="s">
        <v>87</v>
      </c>
      <c r="AW362" s="13" t="s">
        <v>36</v>
      </c>
      <c r="AX362" s="13" t="s">
        <v>80</v>
      </c>
      <c r="AY362" s="165" t="s">
        <v>192</v>
      </c>
    </row>
    <row r="363" spans="2:51" s="14" customFormat="1" ht="11.25">
      <c r="B363" s="171"/>
      <c r="D363" s="164" t="s">
        <v>202</v>
      </c>
      <c r="E363" s="172" t="s">
        <v>1</v>
      </c>
      <c r="F363" s="173" t="s">
        <v>494</v>
      </c>
      <c r="H363" s="174">
        <v>13.2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202</v>
      </c>
      <c r="AU363" s="172" t="s">
        <v>93</v>
      </c>
      <c r="AV363" s="14" t="s">
        <v>93</v>
      </c>
      <c r="AW363" s="14" t="s">
        <v>36</v>
      </c>
      <c r="AX363" s="14" t="s">
        <v>80</v>
      </c>
      <c r="AY363" s="172" t="s">
        <v>192</v>
      </c>
    </row>
    <row r="364" spans="2:51" s="13" customFormat="1" ht="11.25">
      <c r="B364" s="163"/>
      <c r="D364" s="164" t="s">
        <v>202</v>
      </c>
      <c r="E364" s="165" t="s">
        <v>1</v>
      </c>
      <c r="F364" s="166" t="s">
        <v>495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202</v>
      </c>
      <c r="AU364" s="165" t="s">
        <v>93</v>
      </c>
      <c r="AV364" s="13" t="s">
        <v>87</v>
      </c>
      <c r="AW364" s="13" t="s">
        <v>36</v>
      </c>
      <c r="AX364" s="13" t="s">
        <v>80</v>
      </c>
      <c r="AY364" s="165" t="s">
        <v>192</v>
      </c>
    </row>
    <row r="365" spans="2:51" s="14" customFormat="1" ht="11.25">
      <c r="B365" s="171"/>
      <c r="D365" s="164" t="s">
        <v>202</v>
      </c>
      <c r="E365" s="172" t="s">
        <v>1</v>
      </c>
      <c r="F365" s="173" t="s">
        <v>474</v>
      </c>
      <c r="H365" s="174">
        <v>21.1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202</v>
      </c>
      <c r="AU365" s="172" t="s">
        <v>93</v>
      </c>
      <c r="AV365" s="14" t="s">
        <v>93</v>
      </c>
      <c r="AW365" s="14" t="s">
        <v>36</v>
      </c>
      <c r="AX365" s="14" t="s">
        <v>80</v>
      </c>
      <c r="AY365" s="172" t="s">
        <v>192</v>
      </c>
    </row>
    <row r="366" spans="2:51" s="13" customFormat="1" ht="11.25">
      <c r="B366" s="163"/>
      <c r="D366" s="164" t="s">
        <v>202</v>
      </c>
      <c r="E366" s="165" t="s">
        <v>1</v>
      </c>
      <c r="F366" s="166" t="s">
        <v>496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202</v>
      </c>
      <c r="AU366" s="165" t="s">
        <v>93</v>
      </c>
      <c r="AV366" s="13" t="s">
        <v>87</v>
      </c>
      <c r="AW366" s="13" t="s">
        <v>36</v>
      </c>
      <c r="AX366" s="13" t="s">
        <v>80</v>
      </c>
      <c r="AY366" s="165" t="s">
        <v>192</v>
      </c>
    </row>
    <row r="367" spans="2:51" s="14" customFormat="1" ht="11.25">
      <c r="B367" s="171"/>
      <c r="D367" s="164" t="s">
        <v>202</v>
      </c>
      <c r="E367" s="172" t="s">
        <v>1</v>
      </c>
      <c r="F367" s="173" t="s">
        <v>482</v>
      </c>
      <c r="H367" s="174">
        <v>16.3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202</v>
      </c>
      <c r="AU367" s="172" t="s">
        <v>93</v>
      </c>
      <c r="AV367" s="14" t="s">
        <v>93</v>
      </c>
      <c r="AW367" s="14" t="s">
        <v>36</v>
      </c>
      <c r="AX367" s="14" t="s">
        <v>80</v>
      </c>
      <c r="AY367" s="172" t="s">
        <v>192</v>
      </c>
    </row>
    <row r="368" spans="2:51" s="13" customFormat="1" ht="11.25">
      <c r="B368" s="163"/>
      <c r="D368" s="164" t="s">
        <v>202</v>
      </c>
      <c r="E368" s="165" t="s">
        <v>1</v>
      </c>
      <c r="F368" s="166" t="s">
        <v>497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202</v>
      </c>
      <c r="AU368" s="165" t="s">
        <v>93</v>
      </c>
      <c r="AV368" s="13" t="s">
        <v>87</v>
      </c>
      <c r="AW368" s="13" t="s">
        <v>36</v>
      </c>
      <c r="AX368" s="13" t="s">
        <v>80</v>
      </c>
      <c r="AY368" s="165" t="s">
        <v>192</v>
      </c>
    </row>
    <row r="369" spans="2:51" s="14" customFormat="1" ht="11.25">
      <c r="B369" s="171"/>
      <c r="D369" s="164" t="s">
        <v>202</v>
      </c>
      <c r="E369" s="172" t="s">
        <v>1</v>
      </c>
      <c r="F369" s="173" t="s">
        <v>498</v>
      </c>
      <c r="H369" s="174">
        <v>12.7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202</v>
      </c>
      <c r="AU369" s="172" t="s">
        <v>93</v>
      </c>
      <c r="AV369" s="14" t="s">
        <v>93</v>
      </c>
      <c r="AW369" s="14" t="s">
        <v>36</v>
      </c>
      <c r="AX369" s="14" t="s">
        <v>80</v>
      </c>
      <c r="AY369" s="172" t="s">
        <v>192</v>
      </c>
    </row>
    <row r="370" spans="2:51" s="13" customFormat="1" ht="11.25">
      <c r="B370" s="163"/>
      <c r="D370" s="164" t="s">
        <v>202</v>
      </c>
      <c r="E370" s="165" t="s">
        <v>1</v>
      </c>
      <c r="F370" s="166" t="s">
        <v>499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202</v>
      </c>
      <c r="AU370" s="165" t="s">
        <v>93</v>
      </c>
      <c r="AV370" s="13" t="s">
        <v>87</v>
      </c>
      <c r="AW370" s="13" t="s">
        <v>36</v>
      </c>
      <c r="AX370" s="13" t="s">
        <v>80</v>
      </c>
      <c r="AY370" s="165" t="s">
        <v>192</v>
      </c>
    </row>
    <row r="371" spans="2:51" s="14" customFormat="1" ht="11.25">
      <c r="B371" s="171"/>
      <c r="D371" s="164" t="s">
        <v>202</v>
      </c>
      <c r="E371" s="172" t="s">
        <v>1</v>
      </c>
      <c r="F371" s="173" t="s">
        <v>486</v>
      </c>
      <c r="H371" s="174">
        <v>19.100000000000001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202</v>
      </c>
      <c r="AU371" s="172" t="s">
        <v>93</v>
      </c>
      <c r="AV371" s="14" t="s">
        <v>93</v>
      </c>
      <c r="AW371" s="14" t="s">
        <v>36</v>
      </c>
      <c r="AX371" s="14" t="s">
        <v>80</v>
      </c>
      <c r="AY371" s="172" t="s">
        <v>192</v>
      </c>
    </row>
    <row r="372" spans="2:51" s="13" customFormat="1" ht="11.25">
      <c r="B372" s="163"/>
      <c r="D372" s="164" t="s">
        <v>202</v>
      </c>
      <c r="E372" s="165" t="s">
        <v>1</v>
      </c>
      <c r="F372" s="166" t="s">
        <v>500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202</v>
      </c>
      <c r="AU372" s="165" t="s">
        <v>93</v>
      </c>
      <c r="AV372" s="13" t="s">
        <v>87</v>
      </c>
      <c r="AW372" s="13" t="s">
        <v>36</v>
      </c>
      <c r="AX372" s="13" t="s">
        <v>80</v>
      </c>
      <c r="AY372" s="165" t="s">
        <v>192</v>
      </c>
    </row>
    <row r="373" spans="2:51" s="14" customFormat="1" ht="11.25">
      <c r="B373" s="171"/>
      <c r="D373" s="164" t="s">
        <v>202</v>
      </c>
      <c r="E373" s="172" t="s">
        <v>1</v>
      </c>
      <c r="F373" s="173" t="s">
        <v>501</v>
      </c>
      <c r="H373" s="174">
        <v>9.1999999999999993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202</v>
      </c>
      <c r="AU373" s="172" t="s">
        <v>93</v>
      </c>
      <c r="AV373" s="14" t="s">
        <v>93</v>
      </c>
      <c r="AW373" s="14" t="s">
        <v>36</v>
      </c>
      <c r="AX373" s="14" t="s">
        <v>80</v>
      </c>
      <c r="AY373" s="172" t="s">
        <v>192</v>
      </c>
    </row>
    <row r="374" spans="2:51" s="13" customFormat="1" ht="11.25">
      <c r="B374" s="163"/>
      <c r="D374" s="164" t="s">
        <v>202</v>
      </c>
      <c r="E374" s="165" t="s">
        <v>1</v>
      </c>
      <c r="F374" s="166" t="s">
        <v>502</v>
      </c>
      <c r="H374" s="165" t="s">
        <v>1</v>
      </c>
      <c r="I374" s="167"/>
      <c r="L374" s="163"/>
      <c r="M374" s="168"/>
      <c r="N374" s="169"/>
      <c r="O374" s="169"/>
      <c r="P374" s="169"/>
      <c r="Q374" s="169"/>
      <c r="R374" s="169"/>
      <c r="S374" s="169"/>
      <c r="T374" s="170"/>
      <c r="AT374" s="165" t="s">
        <v>202</v>
      </c>
      <c r="AU374" s="165" t="s">
        <v>93</v>
      </c>
      <c r="AV374" s="13" t="s">
        <v>87</v>
      </c>
      <c r="AW374" s="13" t="s">
        <v>36</v>
      </c>
      <c r="AX374" s="13" t="s">
        <v>80</v>
      </c>
      <c r="AY374" s="165" t="s">
        <v>192</v>
      </c>
    </row>
    <row r="375" spans="2:51" s="14" customFormat="1" ht="11.25">
      <c r="B375" s="171"/>
      <c r="D375" s="164" t="s">
        <v>202</v>
      </c>
      <c r="E375" s="172" t="s">
        <v>1</v>
      </c>
      <c r="F375" s="173" t="s">
        <v>472</v>
      </c>
      <c r="H375" s="174">
        <v>13.4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202</v>
      </c>
      <c r="AU375" s="172" t="s">
        <v>93</v>
      </c>
      <c r="AV375" s="14" t="s">
        <v>93</v>
      </c>
      <c r="AW375" s="14" t="s">
        <v>36</v>
      </c>
      <c r="AX375" s="14" t="s">
        <v>80</v>
      </c>
      <c r="AY375" s="172" t="s">
        <v>192</v>
      </c>
    </row>
    <row r="376" spans="2:51" s="13" customFormat="1" ht="11.25">
      <c r="B376" s="163"/>
      <c r="D376" s="164" t="s">
        <v>202</v>
      </c>
      <c r="E376" s="165" t="s">
        <v>1</v>
      </c>
      <c r="F376" s="166" t="s">
        <v>503</v>
      </c>
      <c r="H376" s="165" t="s">
        <v>1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202</v>
      </c>
      <c r="AU376" s="165" t="s">
        <v>93</v>
      </c>
      <c r="AV376" s="13" t="s">
        <v>87</v>
      </c>
      <c r="AW376" s="13" t="s">
        <v>36</v>
      </c>
      <c r="AX376" s="13" t="s">
        <v>80</v>
      </c>
      <c r="AY376" s="165" t="s">
        <v>192</v>
      </c>
    </row>
    <row r="377" spans="2:51" s="14" customFormat="1" ht="11.25">
      <c r="B377" s="171"/>
      <c r="D377" s="164" t="s">
        <v>202</v>
      </c>
      <c r="E377" s="172" t="s">
        <v>1</v>
      </c>
      <c r="F377" s="173" t="s">
        <v>504</v>
      </c>
      <c r="H377" s="174">
        <v>22.1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202</v>
      </c>
      <c r="AU377" s="172" t="s">
        <v>93</v>
      </c>
      <c r="AV377" s="14" t="s">
        <v>93</v>
      </c>
      <c r="AW377" s="14" t="s">
        <v>36</v>
      </c>
      <c r="AX377" s="14" t="s">
        <v>80</v>
      </c>
      <c r="AY377" s="172" t="s">
        <v>192</v>
      </c>
    </row>
    <row r="378" spans="2:51" s="13" customFormat="1" ht="11.25">
      <c r="B378" s="163"/>
      <c r="D378" s="164" t="s">
        <v>202</v>
      </c>
      <c r="E378" s="165" t="s">
        <v>1</v>
      </c>
      <c r="F378" s="166" t="s">
        <v>505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202</v>
      </c>
      <c r="AU378" s="165" t="s">
        <v>93</v>
      </c>
      <c r="AV378" s="13" t="s">
        <v>87</v>
      </c>
      <c r="AW378" s="13" t="s">
        <v>36</v>
      </c>
      <c r="AX378" s="13" t="s">
        <v>80</v>
      </c>
      <c r="AY378" s="165" t="s">
        <v>192</v>
      </c>
    </row>
    <row r="379" spans="2:51" s="14" customFormat="1" ht="11.25">
      <c r="B379" s="171"/>
      <c r="D379" s="164" t="s">
        <v>202</v>
      </c>
      <c r="E379" s="172" t="s">
        <v>1</v>
      </c>
      <c r="F379" s="173" t="s">
        <v>484</v>
      </c>
      <c r="H379" s="174">
        <v>9.5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202</v>
      </c>
      <c r="AU379" s="172" t="s">
        <v>93</v>
      </c>
      <c r="AV379" s="14" t="s">
        <v>93</v>
      </c>
      <c r="AW379" s="14" t="s">
        <v>36</v>
      </c>
      <c r="AX379" s="14" t="s">
        <v>80</v>
      </c>
      <c r="AY379" s="172" t="s">
        <v>192</v>
      </c>
    </row>
    <row r="380" spans="2:51" s="13" customFormat="1" ht="11.25">
      <c r="B380" s="163"/>
      <c r="D380" s="164" t="s">
        <v>202</v>
      </c>
      <c r="E380" s="165" t="s">
        <v>1</v>
      </c>
      <c r="F380" s="166" t="s">
        <v>506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202</v>
      </c>
      <c r="AU380" s="165" t="s">
        <v>93</v>
      </c>
      <c r="AV380" s="13" t="s">
        <v>87</v>
      </c>
      <c r="AW380" s="13" t="s">
        <v>36</v>
      </c>
      <c r="AX380" s="13" t="s">
        <v>80</v>
      </c>
      <c r="AY380" s="165" t="s">
        <v>192</v>
      </c>
    </row>
    <row r="381" spans="2:51" s="14" customFormat="1" ht="11.25">
      <c r="B381" s="171"/>
      <c r="D381" s="164" t="s">
        <v>202</v>
      </c>
      <c r="E381" s="172" t="s">
        <v>1</v>
      </c>
      <c r="F381" s="173" t="s">
        <v>494</v>
      </c>
      <c r="H381" s="174">
        <v>13.2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202</v>
      </c>
      <c r="AU381" s="172" t="s">
        <v>93</v>
      </c>
      <c r="AV381" s="14" t="s">
        <v>93</v>
      </c>
      <c r="AW381" s="14" t="s">
        <v>36</v>
      </c>
      <c r="AX381" s="14" t="s">
        <v>80</v>
      </c>
      <c r="AY381" s="172" t="s">
        <v>192</v>
      </c>
    </row>
    <row r="382" spans="2:51" s="13" customFormat="1" ht="11.25">
      <c r="B382" s="163"/>
      <c r="D382" s="164" t="s">
        <v>202</v>
      </c>
      <c r="E382" s="165" t="s">
        <v>1</v>
      </c>
      <c r="F382" s="166" t="s">
        <v>507</v>
      </c>
      <c r="H382" s="165" t="s">
        <v>1</v>
      </c>
      <c r="I382" s="167"/>
      <c r="L382" s="163"/>
      <c r="M382" s="168"/>
      <c r="N382" s="169"/>
      <c r="O382" s="169"/>
      <c r="P382" s="169"/>
      <c r="Q382" s="169"/>
      <c r="R382" s="169"/>
      <c r="S382" s="169"/>
      <c r="T382" s="170"/>
      <c r="AT382" s="165" t="s">
        <v>202</v>
      </c>
      <c r="AU382" s="165" t="s">
        <v>93</v>
      </c>
      <c r="AV382" s="13" t="s">
        <v>87</v>
      </c>
      <c r="AW382" s="13" t="s">
        <v>36</v>
      </c>
      <c r="AX382" s="13" t="s">
        <v>80</v>
      </c>
      <c r="AY382" s="165" t="s">
        <v>192</v>
      </c>
    </row>
    <row r="383" spans="2:51" s="14" customFormat="1" ht="11.25">
      <c r="B383" s="171"/>
      <c r="D383" s="164" t="s">
        <v>202</v>
      </c>
      <c r="E383" s="172" t="s">
        <v>1</v>
      </c>
      <c r="F383" s="173" t="s">
        <v>508</v>
      </c>
      <c r="H383" s="174">
        <v>21.6</v>
      </c>
      <c r="I383" s="175"/>
      <c r="L383" s="171"/>
      <c r="M383" s="176"/>
      <c r="N383" s="177"/>
      <c r="O383" s="177"/>
      <c r="P383" s="177"/>
      <c r="Q383" s="177"/>
      <c r="R383" s="177"/>
      <c r="S383" s="177"/>
      <c r="T383" s="178"/>
      <c r="AT383" s="172" t="s">
        <v>202</v>
      </c>
      <c r="AU383" s="172" t="s">
        <v>93</v>
      </c>
      <c r="AV383" s="14" t="s">
        <v>93</v>
      </c>
      <c r="AW383" s="14" t="s">
        <v>36</v>
      </c>
      <c r="AX383" s="14" t="s">
        <v>80</v>
      </c>
      <c r="AY383" s="172" t="s">
        <v>192</v>
      </c>
    </row>
    <row r="384" spans="2:51" s="13" customFormat="1" ht="11.25">
      <c r="B384" s="163"/>
      <c r="D384" s="164" t="s">
        <v>202</v>
      </c>
      <c r="E384" s="165" t="s">
        <v>1</v>
      </c>
      <c r="F384" s="166" t="s">
        <v>509</v>
      </c>
      <c r="H384" s="165" t="s">
        <v>1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5" t="s">
        <v>202</v>
      </c>
      <c r="AU384" s="165" t="s">
        <v>93</v>
      </c>
      <c r="AV384" s="13" t="s">
        <v>87</v>
      </c>
      <c r="AW384" s="13" t="s">
        <v>36</v>
      </c>
      <c r="AX384" s="13" t="s">
        <v>80</v>
      </c>
      <c r="AY384" s="165" t="s">
        <v>192</v>
      </c>
    </row>
    <row r="385" spans="2:51" s="14" customFormat="1" ht="11.25">
      <c r="B385" s="171"/>
      <c r="D385" s="164" t="s">
        <v>202</v>
      </c>
      <c r="E385" s="172" t="s">
        <v>1</v>
      </c>
      <c r="F385" s="173" t="s">
        <v>482</v>
      </c>
      <c r="H385" s="174">
        <v>16.3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202</v>
      </c>
      <c r="AU385" s="172" t="s">
        <v>93</v>
      </c>
      <c r="AV385" s="14" t="s">
        <v>93</v>
      </c>
      <c r="AW385" s="14" t="s">
        <v>36</v>
      </c>
      <c r="AX385" s="14" t="s">
        <v>80</v>
      </c>
      <c r="AY385" s="172" t="s">
        <v>192</v>
      </c>
    </row>
    <row r="386" spans="2:51" s="13" customFormat="1" ht="11.25">
      <c r="B386" s="163"/>
      <c r="D386" s="164" t="s">
        <v>202</v>
      </c>
      <c r="E386" s="165" t="s">
        <v>1</v>
      </c>
      <c r="F386" s="166" t="s">
        <v>510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202</v>
      </c>
      <c r="AU386" s="165" t="s">
        <v>93</v>
      </c>
      <c r="AV386" s="13" t="s">
        <v>87</v>
      </c>
      <c r="AW386" s="13" t="s">
        <v>36</v>
      </c>
      <c r="AX386" s="13" t="s">
        <v>80</v>
      </c>
      <c r="AY386" s="165" t="s">
        <v>192</v>
      </c>
    </row>
    <row r="387" spans="2:51" s="14" customFormat="1" ht="11.25">
      <c r="B387" s="171"/>
      <c r="D387" s="164" t="s">
        <v>202</v>
      </c>
      <c r="E387" s="172" t="s">
        <v>1</v>
      </c>
      <c r="F387" s="173" t="s">
        <v>501</v>
      </c>
      <c r="H387" s="174">
        <v>9.1999999999999993</v>
      </c>
      <c r="I387" s="175"/>
      <c r="L387" s="171"/>
      <c r="M387" s="176"/>
      <c r="N387" s="177"/>
      <c r="O387" s="177"/>
      <c r="P387" s="177"/>
      <c r="Q387" s="177"/>
      <c r="R387" s="177"/>
      <c r="S387" s="177"/>
      <c r="T387" s="178"/>
      <c r="AT387" s="172" t="s">
        <v>202</v>
      </c>
      <c r="AU387" s="172" t="s">
        <v>93</v>
      </c>
      <c r="AV387" s="14" t="s">
        <v>93</v>
      </c>
      <c r="AW387" s="14" t="s">
        <v>36</v>
      </c>
      <c r="AX387" s="14" t="s">
        <v>80</v>
      </c>
      <c r="AY387" s="172" t="s">
        <v>192</v>
      </c>
    </row>
    <row r="388" spans="2:51" s="13" customFormat="1" ht="11.25">
      <c r="B388" s="163"/>
      <c r="D388" s="164" t="s">
        <v>202</v>
      </c>
      <c r="E388" s="165" t="s">
        <v>1</v>
      </c>
      <c r="F388" s="166" t="s">
        <v>511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202</v>
      </c>
      <c r="AU388" s="165" t="s">
        <v>93</v>
      </c>
      <c r="AV388" s="13" t="s">
        <v>87</v>
      </c>
      <c r="AW388" s="13" t="s">
        <v>36</v>
      </c>
      <c r="AX388" s="13" t="s">
        <v>80</v>
      </c>
      <c r="AY388" s="165" t="s">
        <v>192</v>
      </c>
    </row>
    <row r="389" spans="2:51" s="14" customFormat="1" ht="11.25">
      <c r="B389" s="171"/>
      <c r="D389" s="164" t="s">
        <v>202</v>
      </c>
      <c r="E389" s="172" t="s">
        <v>1</v>
      </c>
      <c r="F389" s="173" t="s">
        <v>486</v>
      </c>
      <c r="H389" s="174">
        <v>19.100000000000001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202</v>
      </c>
      <c r="AU389" s="172" t="s">
        <v>93</v>
      </c>
      <c r="AV389" s="14" t="s">
        <v>93</v>
      </c>
      <c r="AW389" s="14" t="s">
        <v>36</v>
      </c>
      <c r="AX389" s="14" t="s">
        <v>80</v>
      </c>
      <c r="AY389" s="172" t="s">
        <v>192</v>
      </c>
    </row>
    <row r="390" spans="2:51" s="13" customFormat="1" ht="11.25">
      <c r="B390" s="163"/>
      <c r="D390" s="164" t="s">
        <v>202</v>
      </c>
      <c r="E390" s="165" t="s">
        <v>1</v>
      </c>
      <c r="F390" s="166" t="s">
        <v>512</v>
      </c>
      <c r="H390" s="165" t="s">
        <v>1</v>
      </c>
      <c r="I390" s="167"/>
      <c r="L390" s="163"/>
      <c r="M390" s="168"/>
      <c r="N390" s="169"/>
      <c r="O390" s="169"/>
      <c r="P390" s="169"/>
      <c r="Q390" s="169"/>
      <c r="R390" s="169"/>
      <c r="S390" s="169"/>
      <c r="T390" s="170"/>
      <c r="AT390" s="165" t="s">
        <v>202</v>
      </c>
      <c r="AU390" s="165" t="s">
        <v>93</v>
      </c>
      <c r="AV390" s="13" t="s">
        <v>87</v>
      </c>
      <c r="AW390" s="13" t="s">
        <v>36</v>
      </c>
      <c r="AX390" s="13" t="s">
        <v>80</v>
      </c>
      <c r="AY390" s="165" t="s">
        <v>192</v>
      </c>
    </row>
    <row r="391" spans="2:51" s="14" customFormat="1" ht="11.25">
      <c r="B391" s="171"/>
      <c r="D391" s="164" t="s">
        <v>202</v>
      </c>
      <c r="E391" s="172" t="s">
        <v>1</v>
      </c>
      <c r="F391" s="173" t="s">
        <v>513</v>
      </c>
      <c r="H391" s="174">
        <v>11.3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202</v>
      </c>
      <c r="AU391" s="172" t="s">
        <v>93</v>
      </c>
      <c r="AV391" s="14" t="s">
        <v>93</v>
      </c>
      <c r="AW391" s="14" t="s">
        <v>36</v>
      </c>
      <c r="AX391" s="14" t="s">
        <v>80</v>
      </c>
      <c r="AY391" s="172" t="s">
        <v>192</v>
      </c>
    </row>
    <row r="392" spans="2:51" s="13" customFormat="1" ht="11.25">
      <c r="B392" s="163"/>
      <c r="D392" s="164" t="s">
        <v>202</v>
      </c>
      <c r="E392" s="165" t="s">
        <v>1</v>
      </c>
      <c r="F392" s="166" t="s">
        <v>514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202</v>
      </c>
      <c r="AU392" s="165" t="s">
        <v>93</v>
      </c>
      <c r="AV392" s="13" t="s">
        <v>87</v>
      </c>
      <c r="AW392" s="13" t="s">
        <v>36</v>
      </c>
      <c r="AX392" s="13" t="s">
        <v>80</v>
      </c>
      <c r="AY392" s="165" t="s">
        <v>192</v>
      </c>
    </row>
    <row r="393" spans="2:51" s="14" customFormat="1" ht="11.25">
      <c r="B393" s="171"/>
      <c r="D393" s="164" t="s">
        <v>202</v>
      </c>
      <c r="E393" s="172" t="s">
        <v>1</v>
      </c>
      <c r="F393" s="173" t="s">
        <v>515</v>
      </c>
      <c r="H393" s="174">
        <v>11.6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202</v>
      </c>
      <c r="AU393" s="172" t="s">
        <v>93</v>
      </c>
      <c r="AV393" s="14" t="s">
        <v>93</v>
      </c>
      <c r="AW393" s="14" t="s">
        <v>36</v>
      </c>
      <c r="AX393" s="14" t="s">
        <v>80</v>
      </c>
      <c r="AY393" s="172" t="s">
        <v>192</v>
      </c>
    </row>
    <row r="394" spans="2:51" s="13" customFormat="1" ht="11.25">
      <c r="B394" s="163"/>
      <c r="D394" s="164" t="s">
        <v>202</v>
      </c>
      <c r="E394" s="165" t="s">
        <v>1</v>
      </c>
      <c r="F394" s="166" t="s">
        <v>516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202</v>
      </c>
      <c r="AU394" s="165" t="s">
        <v>93</v>
      </c>
      <c r="AV394" s="13" t="s">
        <v>87</v>
      </c>
      <c r="AW394" s="13" t="s">
        <v>36</v>
      </c>
      <c r="AX394" s="13" t="s">
        <v>80</v>
      </c>
      <c r="AY394" s="165" t="s">
        <v>192</v>
      </c>
    </row>
    <row r="395" spans="2:51" s="14" customFormat="1" ht="11.25">
      <c r="B395" s="171"/>
      <c r="D395" s="164" t="s">
        <v>202</v>
      </c>
      <c r="E395" s="172" t="s">
        <v>1</v>
      </c>
      <c r="F395" s="173" t="s">
        <v>517</v>
      </c>
      <c r="H395" s="174">
        <v>21.7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202</v>
      </c>
      <c r="AU395" s="172" t="s">
        <v>93</v>
      </c>
      <c r="AV395" s="14" t="s">
        <v>93</v>
      </c>
      <c r="AW395" s="14" t="s">
        <v>36</v>
      </c>
      <c r="AX395" s="14" t="s">
        <v>80</v>
      </c>
      <c r="AY395" s="172" t="s">
        <v>192</v>
      </c>
    </row>
    <row r="396" spans="2:51" s="13" customFormat="1" ht="11.25">
      <c r="B396" s="163"/>
      <c r="D396" s="164" t="s">
        <v>202</v>
      </c>
      <c r="E396" s="165" t="s">
        <v>1</v>
      </c>
      <c r="F396" s="166" t="s">
        <v>518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202</v>
      </c>
      <c r="AU396" s="165" t="s">
        <v>93</v>
      </c>
      <c r="AV396" s="13" t="s">
        <v>87</v>
      </c>
      <c r="AW396" s="13" t="s">
        <v>36</v>
      </c>
      <c r="AX396" s="13" t="s">
        <v>80</v>
      </c>
      <c r="AY396" s="165" t="s">
        <v>192</v>
      </c>
    </row>
    <row r="397" spans="2:51" s="14" customFormat="1" ht="11.25">
      <c r="B397" s="171"/>
      <c r="D397" s="164" t="s">
        <v>202</v>
      </c>
      <c r="E397" s="172" t="s">
        <v>1</v>
      </c>
      <c r="F397" s="173" t="s">
        <v>519</v>
      </c>
      <c r="H397" s="174">
        <v>11.5</v>
      </c>
      <c r="I397" s="175"/>
      <c r="L397" s="171"/>
      <c r="M397" s="176"/>
      <c r="N397" s="177"/>
      <c r="O397" s="177"/>
      <c r="P397" s="177"/>
      <c r="Q397" s="177"/>
      <c r="R397" s="177"/>
      <c r="S397" s="177"/>
      <c r="T397" s="178"/>
      <c r="AT397" s="172" t="s">
        <v>202</v>
      </c>
      <c r="AU397" s="172" t="s">
        <v>93</v>
      </c>
      <c r="AV397" s="14" t="s">
        <v>93</v>
      </c>
      <c r="AW397" s="14" t="s">
        <v>36</v>
      </c>
      <c r="AX397" s="14" t="s">
        <v>80</v>
      </c>
      <c r="AY397" s="172" t="s">
        <v>192</v>
      </c>
    </row>
    <row r="398" spans="2:51" s="13" customFormat="1" ht="11.25">
      <c r="B398" s="163"/>
      <c r="D398" s="164" t="s">
        <v>202</v>
      </c>
      <c r="E398" s="165" t="s">
        <v>1</v>
      </c>
      <c r="F398" s="166" t="s">
        <v>520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202</v>
      </c>
      <c r="AU398" s="165" t="s">
        <v>93</v>
      </c>
      <c r="AV398" s="13" t="s">
        <v>87</v>
      </c>
      <c r="AW398" s="13" t="s">
        <v>36</v>
      </c>
      <c r="AX398" s="13" t="s">
        <v>80</v>
      </c>
      <c r="AY398" s="165" t="s">
        <v>192</v>
      </c>
    </row>
    <row r="399" spans="2:51" s="14" customFormat="1" ht="11.25">
      <c r="B399" s="171"/>
      <c r="D399" s="164" t="s">
        <v>202</v>
      </c>
      <c r="E399" s="172" t="s">
        <v>1</v>
      </c>
      <c r="F399" s="173" t="s">
        <v>472</v>
      </c>
      <c r="H399" s="174">
        <v>13.4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202</v>
      </c>
      <c r="AU399" s="172" t="s">
        <v>93</v>
      </c>
      <c r="AV399" s="14" t="s">
        <v>93</v>
      </c>
      <c r="AW399" s="14" t="s">
        <v>36</v>
      </c>
      <c r="AX399" s="14" t="s">
        <v>80</v>
      </c>
      <c r="AY399" s="172" t="s">
        <v>192</v>
      </c>
    </row>
    <row r="400" spans="2:51" s="13" customFormat="1" ht="11.25">
      <c r="B400" s="163"/>
      <c r="D400" s="164" t="s">
        <v>202</v>
      </c>
      <c r="E400" s="165" t="s">
        <v>1</v>
      </c>
      <c r="F400" s="166" t="s">
        <v>521</v>
      </c>
      <c r="H400" s="165" t="s">
        <v>1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202</v>
      </c>
      <c r="AU400" s="165" t="s">
        <v>93</v>
      </c>
      <c r="AV400" s="13" t="s">
        <v>87</v>
      </c>
      <c r="AW400" s="13" t="s">
        <v>36</v>
      </c>
      <c r="AX400" s="13" t="s">
        <v>80</v>
      </c>
      <c r="AY400" s="165" t="s">
        <v>192</v>
      </c>
    </row>
    <row r="401" spans="2:51" s="14" customFormat="1" ht="11.25">
      <c r="B401" s="171"/>
      <c r="D401" s="164" t="s">
        <v>202</v>
      </c>
      <c r="E401" s="172" t="s">
        <v>1</v>
      </c>
      <c r="F401" s="173" t="s">
        <v>517</v>
      </c>
      <c r="H401" s="174">
        <v>21.7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202</v>
      </c>
      <c r="AU401" s="172" t="s">
        <v>93</v>
      </c>
      <c r="AV401" s="14" t="s">
        <v>93</v>
      </c>
      <c r="AW401" s="14" t="s">
        <v>36</v>
      </c>
      <c r="AX401" s="14" t="s">
        <v>80</v>
      </c>
      <c r="AY401" s="172" t="s">
        <v>192</v>
      </c>
    </row>
    <row r="402" spans="2:51" s="13" customFormat="1" ht="11.25">
      <c r="B402" s="163"/>
      <c r="D402" s="164" t="s">
        <v>202</v>
      </c>
      <c r="E402" s="165" t="s">
        <v>1</v>
      </c>
      <c r="F402" s="166" t="s">
        <v>522</v>
      </c>
      <c r="H402" s="165" t="s">
        <v>1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202</v>
      </c>
      <c r="AU402" s="165" t="s">
        <v>93</v>
      </c>
      <c r="AV402" s="13" t="s">
        <v>87</v>
      </c>
      <c r="AW402" s="13" t="s">
        <v>36</v>
      </c>
      <c r="AX402" s="13" t="s">
        <v>80</v>
      </c>
      <c r="AY402" s="165" t="s">
        <v>192</v>
      </c>
    </row>
    <row r="403" spans="2:51" s="14" customFormat="1" ht="11.25">
      <c r="B403" s="171"/>
      <c r="D403" s="164" t="s">
        <v>202</v>
      </c>
      <c r="E403" s="172" t="s">
        <v>1</v>
      </c>
      <c r="F403" s="173" t="s">
        <v>523</v>
      </c>
      <c r="H403" s="174">
        <v>15.9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202</v>
      </c>
      <c r="AU403" s="172" t="s">
        <v>93</v>
      </c>
      <c r="AV403" s="14" t="s">
        <v>93</v>
      </c>
      <c r="AW403" s="14" t="s">
        <v>36</v>
      </c>
      <c r="AX403" s="14" t="s">
        <v>80</v>
      </c>
      <c r="AY403" s="172" t="s">
        <v>192</v>
      </c>
    </row>
    <row r="404" spans="2:51" s="13" customFormat="1" ht="11.25">
      <c r="B404" s="163"/>
      <c r="D404" s="164" t="s">
        <v>202</v>
      </c>
      <c r="E404" s="165" t="s">
        <v>1</v>
      </c>
      <c r="F404" s="166" t="s">
        <v>524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202</v>
      </c>
      <c r="AU404" s="165" t="s">
        <v>93</v>
      </c>
      <c r="AV404" s="13" t="s">
        <v>87</v>
      </c>
      <c r="AW404" s="13" t="s">
        <v>36</v>
      </c>
      <c r="AX404" s="13" t="s">
        <v>80</v>
      </c>
      <c r="AY404" s="165" t="s">
        <v>192</v>
      </c>
    </row>
    <row r="405" spans="2:51" s="14" customFormat="1" ht="11.25">
      <c r="B405" s="171"/>
      <c r="D405" s="164" t="s">
        <v>202</v>
      </c>
      <c r="E405" s="172" t="s">
        <v>1</v>
      </c>
      <c r="F405" s="173" t="s">
        <v>525</v>
      </c>
      <c r="H405" s="174">
        <v>9.3000000000000007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202</v>
      </c>
      <c r="AU405" s="172" t="s">
        <v>93</v>
      </c>
      <c r="AV405" s="14" t="s">
        <v>93</v>
      </c>
      <c r="AW405" s="14" t="s">
        <v>36</v>
      </c>
      <c r="AX405" s="14" t="s">
        <v>80</v>
      </c>
      <c r="AY405" s="172" t="s">
        <v>192</v>
      </c>
    </row>
    <row r="406" spans="2:51" s="13" customFormat="1" ht="11.25">
      <c r="B406" s="163"/>
      <c r="D406" s="164" t="s">
        <v>202</v>
      </c>
      <c r="E406" s="165" t="s">
        <v>1</v>
      </c>
      <c r="F406" s="166" t="s">
        <v>526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202</v>
      </c>
      <c r="AU406" s="165" t="s">
        <v>93</v>
      </c>
      <c r="AV406" s="13" t="s">
        <v>87</v>
      </c>
      <c r="AW406" s="13" t="s">
        <v>36</v>
      </c>
      <c r="AX406" s="13" t="s">
        <v>80</v>
      </c>
      <c r="AY406" s="165" t="s">
        <v>192</v>
      </c>
    </row>
    <row r="407" spans="2:51" s="14" customFormat="1" ht="11.25">
      <c r="B407" s="171"/>
      <c r="D407" s="164" t="s">
        <v>202</v>
      </c>
      <c r="E407" s="172" t="s">
        <v>1</v>
      </c>
      <c r="F407" s="173" t="s">
        <v>464</v>
      </c>
      <c r="H407" s="174">
        <v>16.600000000000001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202</v>
      </c>
      <c r="AU407" s="172" t="s">
        <v>93</v>
      </c>
      <c r="AV407" s="14" t="s">
        <v>93</v>
      </c>
      <c r="AW407" s="14" t="s">
        <v>36</v>
      </c>
      <c r="AX407" s="14" t="s">
        <v>80</v>
      </c>
      <c r="AY407" s="172" t="s">
        <v>192</v>
      </c>
    </row>
    <row r="408" spans="2:51" s="13" customFormat="1" ht="11.25">
      <c r="B408" s="163"/>
      <c r="D408" s="164" t="s">
        <v>202</v>
      </c>
      <c r="E408" s="165" t="s">
        <v>1</v>
      </c>
      <c r="F408" s="166" t="s">
        <v>527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202</v>
      </c>
      <c r="AU408" s="165" t="s">
        <v>93</v>
      </c>
      <c r="AV408" s="13" t="s">
        <v>87</v>
      </c>
      <c r="AW408" s="13" t="s">
        <v>36</v>
      </c>
      <c r="AX408" s="13" t="s">
        <v>80</v>
      </c>
      <c r="AY408" s="165" t="s">
        <v>192</v>
      </c>
    </row>
    <row r="409" spans="2:51" s="14" customFormat="1" ht="11.25">
      <c r="B409" s="171"/>
      <c r="D409" s="164" t="s">
        <v>202</v>
      </c>
      <c r="E409" s="172" t="s">
        <v>1</v>
      </c>
      <c r="F409" s="173" t="s">
        <v>476</v>
      </c>
      <c r="H409" s="174">
        <v>9.4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202</v>
      </c>
      <c r="AU409" s="172" t="s">
        <v>93</v>
      </c>
      <c r="AV409" s="14" t="s">
        <v>93</v>
      </c>
      <c r="AW409" s="14" t="s">
        <v>36</v>
      </c>
      <c r="AX409" s="14" t="s">
        <v>80</v>
      </c>
      <c r="AY409" s="172" t="s">
        <v>192</v>
      </c>
    </row>
    <row r="410" spans="2:51" s="13" customFormat="1" ht="11.25">
      <c r="B410" s="163"/>
      <c r="D410" s="164" t="s">
        <v>202</v>
      </c>
      <c r="E410" s="165" t="s">
        <v>1</v>
      </c>
      <c r="F410" s="166" t="s">
        <v>528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202</v>
      </c>
      <c r="AU410" s="165" t="s">
        <v>93</v>
      </c>
      <c r="AV410" s="13" t="s">
        <v>87</v>
      </c>
      <c r="AW410" s="13" t="s">
        <v>36</v>
      </c>
      <c r="AX410" s="13" t="s">
        <v>80</v>
      </c>
      <c r="AY410" s="165" t="s">
        <v>192</v>
      </c>
    </row>
    <row r="411" spans="2:51" s="14" customFormat="1" ht="11.25">
      <c r="B411" s="171"/>
      <c r="D411" s="164" t="s">
        <v>202</v>
      </c>
      <c r="E411" s="172" t="s">
        <v>1</v>
      </c>
      <c r="F411" s="173" t="s">
        <v>460</v>
      </c>
      <c r="H411" s="174">
        <v>13.3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202</v>
      </c>
      <c r="AU411" s="172" t="s">
        <v>93</v>
      </c>
      <c r="AV411" s="14" t="s">
        <v>93</v>
      </c>
      <c r="AW411" s="14" t="s">
        <v>36</v>
      </c>
      <c r="AX411" s="14" t="s">
        <v>80</v>
      </c>
      <c r="AY411" s="172" t="s">
        <v>192</v>
      </c>
    </row>
    <row r="412" spans="2:51" s="13" customFormat="1" ht="11.25">
      <c r="B412" s="163"/>
      <c r="D412" s="164" t="s">
        <v>202</v>
      </c>
      <c r="E412" s="165" t="s">
        <v>1</v>
      </c>
      <c r="F412" s="166" t="s">
        <v>529</v>
      </c>
      <c r="H412" s="165" t="s">
        <v>1</v>
      </c>
      <c r="I412" s="167"/>
      <c r="L412" s="163"/>
      <c r="M412" s="168"/>
      <c r="N412" s="169"/>
      <c r="O412" s="169"/>
      <c r="P412" s="169"/>
      <c r="Q412" s="169"/>
      <c r="R412" s="169"/>
      <c r="S412" s="169"/>
      <c r="T412" s="170"/>
      <c r="AT412" s="165" t="s">
        <v>202</v>
      </c>
      <c r="AU412" s="165" t="s">
        <v>93</v>
      </c>
      <c r="AV412" s="13" t="s">
        <v>87</v>
      </c>
      <c r="AW412" s="13" t="s">
        <v>36</v>
      </c>
      <c r="AX412" s="13" t="s">
        <v>80</v>
      </c>
      <c r="AY412" s="165" t="s">
        <v>192</v>
      </c>
    </row>
    <row r="413" spans="2:51" s="14" customFormat="1" ht="11.25">
      <c r="B413" s="171"/>
      <c r="D413" s="164" t="s">
        <v>202</v>
      </c>
      <c r="E413" s="172" t="s">
        <v>1</v>
      </c>
      <c r="F413" s="173" t="s">
        <v>490</v>
      </c>
      <c r="H413" s="174">
        <v>21.8</v>
      </c>
      <c r="I413" s="175"/>
      <c r="L413" s="171"/>
      <c r="M413" s="176"/>
      <c r="N413" s="177"/>
      <c r="O413" s="177"/>
      <c r="P413" s="177"/>
      <c r="Q413" s="177"/>
      <c r="R413" s="177"/>
      <c r="S413" s="177"/>
      <c r="T413" s="178"/>
      <c r="AT413" s="172" t="s">
        <v>202</v>
      </c>
      <c r="AU413" s="172" t="s">
        <v>93</v>
      </c>
      <c r="AV413" s="14" t="s">
        <v>93</v>
      </c>
      <c r="AW413" s="14" t="s">
        <v>36</v>
      </c>
      <c r="AX413" s="14" t="s">
        <v>80</v>
      </c>
      <c r="AY413" s="172" t="s">
        <v>192</v>
      </c>
    </row>
    <row r="414" spans="2:51" s="13" customFormat="1" ht="11.25">
      <c r="B414" s="163"/>
      <c r="D414" s="164" t="s">
        <v>202</v>
      </c>
      <c r="E414" s="165" t="s">
        <v>1</v>
      </c>
      <c r="F414" s="166" t="s">
        <v>530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202</v>
      </c>
      <c r="AU414" s="165" t="s">
        <v>93</v>
      </c>
      <c r="AV414" s="13" t="s">
        <v>87</v>
      </c>
      <c r="AW414" s="13" t="s">
        <v>36</v>
      </c>
      <c r="AX414" s="13" t="s">
        <v>80</v>
      </c>
      <c r="AY414" s="165" t="s">
        <v>192</v>
      </c>
    </row>
    <row r="415" spans="2:51" s="14" customFormat="1" ht="11.25">
      <c r="B415" s="171"/>
      <c r="D415" s="164" t="s">
        <v>202</v>
      </c>
      <c r="E415" s="172" t="s">
        <v>1</v>
      </c>
      <c r="F415" s="173" t="s">
        <v>456</v>
      </c>
      <c r="H415" s="174">
        <v>15.7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202</v>
      </c>
      <c r="AU415" s="172" t="s">
        <v>93</v>
      </c>
      <c r="AV415" s="14" t="s">
        <v>93</v>
      </c>
      <c r="AW415" s="14" t="s">
        <v>36</v>
      </c>
      <c r="AX415" s="14" t="s">
        <v>80</v>
      </c>
      <c r="AY415" s="172" t="s">
        <v>192</v>
      </c>
    </row>
    <row r="416" spans="2:51" s="13" customFormat="1" ht="11.25">
      <c r="B416" s="163"/>
      <c r="D416" s="164" t="s">
        <v>202</v>
      </c>
      <c r="E416" s="165" t="s">
        <v>1</v>
      </c>
      <c r="F416" s="166" t="s">
        <v>531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202</v>
      </c>
      <c r="AU416" s="165" t="s">
        <v>93</v>
      </c>
      <c r="AV416" s="13" t="s">
        <v>87</v>
      </c>
      <c r="AW416" s="13" t="s">
        <v>36</v>
      </c>
      <c r="AX416" s="13" t="s">
        <v>80</v>
      </c>
      <c r="AY416" s="165" t="s">
        <v>192</v>
      </c>
    </row>
    <row r="417" spans="2:51" s="14" customFormat="1" ht="11.25">
      <c r="B417" s="171"/>
      <c r="D417" s="164" t="s">
        <v>202</v>
      </c>
      <c r="E417" s="172" t="s">
        <v>1</v>
      </c>
      <c r="F417" s="173" t="s">
        <v>513</v>
      </c>
      <c r="H417" s="174">
        <v>11.3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202</v>
      </c>
      <c r="AU417" s="172" t="s">
        <v>93</v>
      </c>
      <c r="AV417" s="14" t="s">
        <v>93</v>
      </c>
      <c r="AW417" s="14" t="s">
        <v>36</v>
      </c>
      <c r="AX417" s="14" t="s">
        <v>80</v>
      </c>
      <c r="AY417" s="172" t="s">
        <v>192</v>
      </c>
    </row>
    <row r="418" spans="2:51" s="13" customFormat="1" ht="11.25">
      <c r="B418" s="163"/>
      <c r="D418" s="164" t="s">
        <v>202</v>
      </c>
      <c r="E418" s="165" t="s">
        <v>1</v>
      </c>
      <c r="F418" s="166" t="s">
        <v>532</v>
      </c>
      <c r="H418" s="165" t="s">
        <v>1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202</v>
      </c>
      <c r="AU418" s="165" t="s">
        <v>93</v>
      </c>
      <c r="AV418" s="13" t="s">
        <v>87</v>
      </c>
      <c r="AW418" s="13" t="s">
        <v>36</v>
      </c>
      <c r="AX418" s="13" t="s">
        <v>80</v>
      </c>
      <c r="AY418" s="165" t="s">
        <v>192</v>
      </c>
    </row>
    <row r="419" spans="2:51" s="14" customFormat="1" ht="11.25">
      <c r="B419" s="171"/>
      <c r="D419" s="164" t="s">
        <v>202</v>
      </c>
      <c r="E419" s="172" t="s">
        <v>1</v>
      </c>
      <c r="F419" s="173" t="s">
        <v>460</v>
      </c>
      <c r="H419" s="174">
        <v>13.3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202</v>
      </c>
      <c r="AU419" s="172" t="s">
        <v>93</v>
      </c>
      <c r="AV419" s="14" t="s">
        <v>93</v>
      </c>
      <c r="AW419" s="14" t="s">
        <v>36</v>
      </c>
      <c r="AX419" s="14" t="s">
        <v>80</v>
      </c>
      <c r="AY419" s="172" t="s">
        <v>192</v>
      </c>
    </row>
    <row r="420" spans="2:51" s="13" customFormat="1" ht="11.25">
      <c r="B420" s="163"/>
      <c r="D420" s="164" t="s">
        <v>202</v>
      </c>
      <c r="E420" s="165" t="s">
        <v>1</v>
      </c>
      <c r="F420" s="166" t="s">
        <v>533</v>
      </c>
      <c r="H420" s="165" t="s">
        <v>1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202</v>
      </c>
      <c r="AU420" s="165" t="s">
        <v>93</v>
      </c>
      <c r="AV420" s="13" t="s">
        <v>87</v>
      </c>
      <c r="AW420" s="13" t="s">
        <v>36</v>
      </c>
      <c r="AX420" s="13" t="s">
        <v>80</v>
      </c>
      <c r="AY420" s="165" t="s">
        <v>192</v>
      </c>
    </row>
    <row r="421" spans="2:51" s="14" customFormat="1" ht="11.25">
      <c r="B421" s="171"/>
      <c r="D421" s="164" t="s">
        <v>202</v>
      </c>
      <c r="E421" s="172" t="s">
        <v>1</v>
      </c>
      <c r="F421" s="173" t="s">
        <v>534</v>
      </c>
      <c r="H421" s="174">
        <v>21.9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202</v>
      </c>
      <c r="AU421" s="172" t="s">
        <v>93</v>
      </c>
      <c r="AV421" s="14" t="s">
        <v>93</v>
      </c>
      <c r="AW421" s="14" t="s">
        <v>36</v>
      </c>
      <c r="AX421" s="14" t="s">
        <v>80</v>
      </c>
      <c r="AY421" s="172" t="s">
        <v>192</v>
      </c>
    </row>
    <row r="422" spans="2:51" s="13" customFormat="1" ht="11.25">
      <c r="B422" s="163"/>
      <c r="D422" s="164" t="s">
        <v>202</v>
      </c>
      <c r="E422" s="165" t="s">
        <v>1</v>
      </c>
      <c r="F422" s="166" t="s">
        <v>535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202</v>
      </c>
      <c r="AU422" s="165" t="s">
        <v>93</v>
      </c>
      <c r="AV422" s="13" t="s">
        <v>87</v>
      </c>
      <c r="AW422" s="13" t="s">
        <v>36</v>
      </c>
      <c r="AX422" s="13" t="s">
        <v>80</v>
      </c>
      <c r="AY422" s="165" t="s">
        <v>192</v>
      </c>
    </row>
    <row r="423" spans="2:51" s="14" customFormat="1" ht="11.25">
      <c r="B423" s="171"/>
      <c r="D423" s="164" t="s">
        <v>202</v>
      </c>
      <c r="E423" s="172" t="s">
        <v>1</v>
      </c>
      <c r="F423" s="173" t="s">
        <v>536</v>
      </c>
      <c r="H423" s="174">
        <v>16.5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202</v>
      </c>
      <c r="AU423" s="172" t="s">
        <v>93</v>
      </c>
      <c r="AV423" s="14" t="s">
        <v>93</v>
      </c>
      <c r="AW423" s="14" t="s">
        <v>36</v>
      </c>
      <c r="AX423" s="14" t="s">
        <v>80</v>
      </c>
      <c r="AY423" s="172" t="s">
        <v>192</v>
      </c>
    </row>
    <row r="424" spans="2:51" s="13" customFormat="1" ht="11.25">
      <c r="B424" s="163"/>
      <c r="D424" s="164" t="s">
        <v>202</v>
      </c>
      <c r="E424" s="165" t="s">
        <v>1</v>
      </c>
      <c r="F424" s="166" t="s">
        <v>537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202</v>
      </c>
      <c r="AU424" s="165" t="s">
        <v>93</v>
      </c>
      <c r="AV424" s="13" t="s">
        <v>87</v>
      </c>
      <c r="AW424" s="13" t="s">
        <v>36</v>
      </c>
      <c r="AX424" s="13" t="s">
        <v>80</v>
      </c>
      <c r="AY424" s="165" t="s">
        <v>192</v>
      </c>
    </row>
    <row r="425" spans="2:51" s="14" customFormat="1" ht="11.25">
      <c r="B425" s="171"/>
      <c r="D425" s="164" t="s">
        <v>202</v>
      </c>
      <c r="E425" s="172" t="s">
        <v>1</v>
      </c>
      <c r="F425" s="173" t="s">
        <v>538</v>
      </c>
      <c r="H425" s="174">
        <v>7.2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202</v>
      </c>
      <c r="AU425" s="172" t="s">
        <v>93</v>
      </c>
      <c r="AV425" s="14" t="s">
        <v>93</v>
      </c>
      <c r="AW425" s="14" t="s">
        <v>36</v>
      </c>
      <c r="AX425" s="14" t="s">
        <v>80</v>
      </c>
      <c r="AY425" s="172" t="s">
        <v>192</v>
      </c>
    </row>
    <row r="426" spans="2:51" s="13" customFormat="1" ht="11.25">
      <c r="B426" s="163"/>
      <c r="D426" s="164" t="s">
        <v>202</v>
      </c>
      <c r="E426" s="165" t="s">
        <v>1</v>
      </c>
      <c r="F426" s="166" t="s">
        <v>539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202</v>
      </c>
      <c r="AU426" s="165" t="s">
        <v>93</v>
      </c>
      <c r="AV426" s="13" t="s">
        <v>87</v>
      </c>
      <c r="AW426" s="13" t="s">
        <v>36</v>
      </c>
      <c r="AX426" s="13" t="s">
        <v>80</v>
      </c>
      <c r="AY426" s="165" t="s">
        <v>192</v>
      </c>
    </row>
    <row r="427" spans="2:51" s="14" customFormat="1" ht="11.25">
      <c r="B427" s="171"/>
      <c r="D427" s="164" t="s">
        <v>202</v>
      </c>
      <c r="E427" s="172" t="s">
        <v>1</v>
      </c>
      <c r="F427" s="173" t="s">
        <v>540</v>
      </c>
      <c r="H427" s="174">
        <v>19.5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202</v>
      </c>
      <c r="AU427" s="172" t="s">
        <v>93</v>
      </c>
      <c r="AV427" s="14" t="s">
        <v>93</v>
      </c>
      <c r="AW427" s="14" t="s">
        <v>36</v>
      </c>
      <c r="AX427" s="14" t="s">
        <v>80</v>
      </c>
      <c r="AY427" s="172" t="s">
        <v>192</v>
      </c>
    </row>
    <row r="428" spans="2:51" s="13" customFormat="1" ht="11.25">
      <c r="B428" s="163"/>
      <c r="D428" s="164" t="s">
        <v>202</v>
      </c>
      <c r="E428" s="165" t="s">
        <v>1</v>
      </c>
      <c r="F428" s="166" t="s">
        <v>541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202</v>
      </c>
      <c r="AU428" s="165" t="s">
        <v>93</v>
      </c>
      <c r="AV428" s="13" t="s">
        <v>87</v>
      </c>
      <c r="AW428" s="13" t="s">
        <v>36</v>
      </c>
      <c r="AX428" s="13" t="s">
        <v>80</v>
      </c>
      <c r="AY428" s="165" t="s">
        <v>192</v>
      </c>
    </row>
    <row r="429" spans="2:51" s="14" customFormat="1" ht="11.25">
      <c r="B429" s="171"/>
      <c r="D429" s="164" t="s">
        <v>202</v>
      </c>
      <c r="E429" s="172" t="s">
        <v>1</v>
      </c>
      <c r="F429" s="173" t="s">
        <v>466</v>
      </c>
      <c r="H429" s="174">
        <v>9.1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202</v>
      </c>
      <c r="AU429" s="172" t="s">
        <v>93</v>
      </c>
      <c r="AV429" s="14" t="s">
        <v>93</v>
      </c>
      <c r="AW429" s="14" t="s">
        <v>36</v>
      </c>
      <c r="AX429" s="14" t="s">
        <v>80</v>
      </c>
      <c r="AY429" s="172" t="s">
        <v>192</v>
      </c>
    </row>
    <row r="430" spans="2:51" s="13" customFormat="1" ht="11.25">
      <c r="B430" s="163"/>
      <c r="D430" s="164" t="s">
        <v>202</v>
      </c>
      <c r="E430" s="165" t="s">
        <v>1</v>
      </c>
      <c r="F430" s="166" t="s">
        <v>542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202</v>
      </c>
      <c r="AU430" s="165" t="s">
        <v>93</v>
      </c>
      <c r="AV430" s="13" t="s">
        <v>87</v>
      </c>
      <c r="AW430" s="13" t="s">
        <v>36</v>
      </c>
      <c r="AX430" s="13" t="s">
        <v>80</v>
      </c>
      <c r="AY430" s="165" t="s">
        <v>192</v>
      </c>
    </row>
    <row r="431" spans="2:51" s="14" customFormat="1" ht="11.25">
      <c r="B431" s="171"/>
      <c r="D431" s="164" t="s">
        <v>202</v>
      </c>
      <c r="E431" s="172" t="s">
        <v>1</v>
      </c>
      <c r="F431" s="173" t="s">
        <v>543</v>
      </c>
      <c r="H431" s="174">
        <v>12.1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202</v>
      </c>
      <c r="AU431" s="172" t="s">
        <v>93</v>
      </c>
      <c r="AV431" s="14" t="s">
        <v>93</v>
      </c>
      <c r="AW431" s="14" t="s">
        <v>36</v>
      </c>
      <c r="AX431" s="14" t="s">
        <v>80</v>
      </c>
      <c r="AY431" s="172" t="s">
        <v>192</v>
      </c>
    </row>
    <row r="432" spans="2:51" s="13" customFormat="1" ht="11.25">
      <c r="B432" s="163"/>
      <c r="D432" s="164" t="s">
        <v>202</v>
      </c>
      <c r="E432" s="165" t="s">
        <v>1</v>
      </c>
      <c r="F432" s="166" t="s">
        <v>544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202</v>
      </c>
      <c r="AU432" s="165" t="s">
        <v>93</v>
      </c>
      <c r="AV432" s="13" t="s">
        <v>87</v>
      </c>
      <c r="AW432" s="13" t="s">
        <v>36</v>
      </c>
      <c r="AX432" s="13" t="s">
        <v>80</v>
      </c>
      <c r="AY432" s="165" t="s">
        <v>192</v>
      </c>
    </row>
    <row r="433" spans="1:65" s="14" customFormat="1" ht="11.25">
      <c r="B433" s="171"/>
      <c r="D433" s="164" t="s">
        <v>202</v>
      </c>
      <c r="E433" s="172" t="s">
        <v>1</v>
      </c>
      <c r="F433" s="173" t="s">
        <v>545</v>
      </c>
      <c r="H433" s="174">
        <v>22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202</v>
      </c>
      <c r="AU433" s="172" t="s">
        <v>93</v>
      </c>
      <c r="AV433" s="14" t="s">
        <v>93</v>
      </c>
      <c r="AW433" s="14" t="s">
        <v>36</v>
      </c>
      <c r="AX433" s="14" t="s">
        <v>80</v>
      </c>
      <c r="AY433" s="172" t="s">
        <v>192</v>
      </c>
    </row>
    <row r="434" spans="1:65" s="15" customFormat="1" ht="11.25">
      <c r="B434" s="179"/>
      <c r="D434" s="164" t="s">
        <v>202</v>
      </c>
      <c r="E434" s="180" t="s">
        <v>1</v>
      </c>
      <c r="F434" s="181" t="s">
        <v>206</v>
      </c>
      <c r="H434" s="182">
        <v>961.4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202</v>
      </c>
      <c r="AU434" s="180" t="s">
        <v>93</v>
      </c>
      <c r="AV434" s="15" t="s">
        <v>200</v>
      </c>
      <c r="AW434" s="15" t="s">
        <v>36</v>
      </c>
      <c r="AX434" s="15" t="s">
        <v>87</v>
      </c>
      <c r="AY434" s="180" t="s">
        <v>192</v>
      </c>
    </row>
    <row r="435" spans="1:65" s="2" customFormat="1" ht="16.5" customHeight="1">
      <c r="A435" s="32"/>
      <c r="B435" s="149"/>
      <c r="C435" s="201" t="s">
        <v>283</v>
      </c>
      <c r="D435" s="201" t="s">
        <v>412</v>
      </c>
      <c r="E435" s="202" t="s">
        <v>546</v>
      </c>
      <c r="F435" s="203" t="s">
        <v>547</v>
      </c>
      <c r="G435" s="204" t="s">
        <v>198</v>
      </c>
      <c r="H435" s="205">
        <v>1057.54</v>
      </c>
      <c r="I435" s="206"/>
      <c r="J435" s="207">
        <f>ROUND(I435*H435,2)</f>
        <v>0</v>
      </c>
      <c r="K435" s="203" t="s">
        <v>199</v>
      </c>
      <c r="L435" s="208"/>
      <c r="M435" s="209" t="s">
        <v>1</v>
      </c>
      <c r="N435" s="210" t="s">
        <v>46</v>
      </c>
      <c r="O435" s="58"/>
      <c r="P435" s="159">
        <f>O435*H435</f>
        <v>0</v>
      </c>
      <c r="Q435" s="159">
        <v>0</v>
      </c>
      <c r="R435" s="159">
        <f>Q435*H435</f>
        <v>0</v>
      </c>
      <c r="S435" s="159">
        <v>0</v>
      </c>
      <c r="T435" s="160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61" t="s">
        <v>548</v>
      </c>
      <c r="AT435" s="161" t="s">
        <v>412</v>
      </c>
      <c r="AU435" s="161" t="s">
        <v>93</v>
      </c>
      <c r="AY435" s="17" t="s">
        <v>192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7" t="s">
        <v>93</v>
      </c>
      <c r="BK435" s="162">
        <f>ROUND(I435*H435,2)</f>
        <v>0</v>
      </c>
      <c r="BL435" s="17" t="s">
        <v>297</v>
      </c>
      <c r="BM435" s="161" t="s">
        <v>549</v>
      </c>
    </row>
    <row r="436" spans="1:65" s="14" customFormat="1" ht="11.25">
      <c r="B436" s="171"/>
      <c r="D436" s="164" t="s">
        <v>202</v>
      </c>
      <c r="F436" s="173" t="s">
        <v>550</v>
      </c>
      <c r="H436" s="174">
        <v>1057.54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202</v>
      </c>
      <c r="AU436" s="172" t="s">
        <v>93</v>
      </c>
      <c r="AV436" s="14" t="s">
        <v>93</v>
      </c>
      <c r="AW436" s="14" t="s">
        <v>3</v>
      </c>
      <c r="AX436" s="14" t="s">
        <v>87</v>
      </c>
      <c r="AY436" s="172" t="s">
        <v>192</v>
      </c>
    </row>
    <row r="437" spans="1:65" s="2" customFormat="1" ht="24.2" customHeight="1">
      <c r="A437" s="32"/>
      <c r="B437" s="149"/>
      <c r="C437" s="150" t="s">
        <v>8</v>
      </c>
      <c r="D437" s="150" t="s">
        <v>195</v>
      </c>
      <c r="E437" s="151" t="s">
        <v>551</v>
      </c>
      <c r="F437" s="152" t="s">
        <v>552</v>
      </c>
      <c r="G437" s="153" t="s">
        <v>198</v>
      </c>
      <c r="H437" s="154">
        <v>950</v>
      </c>
      <c r="I437" s="155"/>
      <c r="J437" s="156">
        <f>ROUND(I437*H437,2)</f>
        <v>0</v>
      </c>
      <c r="K437" s="152" t="s">
        <v>199</v>
      </c>
      <c r="L437" s="33"/>
      <c r="M437" s="157" t="s">
        <v>1</v>
      </c>
      <c r="N437" s="158" t="s">
        <v>46</v>
      </c>
      <c r="O437" s="58"/>
      <c r="P437" s="159">
        <f>O437*H437</f>
        <v>0</v>
      </c>
      <c r="Q437" s="159">
        <v>2.0000000000000001E-4</v>
      </c>
      <c r="R437" s="159">
        <f>Q437*H437</f>
        <v>0.19</v>
      </c>
      <c r="S437" s="159">
        <v>0</v>
      </c>
      <c r="T437" s="160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61" t="s">
        <v>297</v>
      </c>
      <c r="AT437" s="161" t="s">
        <v>195</v>
      </c>
      <c r="AU437" s="161" t="s">
        <v>93</v>
      </c>
      <c r="AY437" s="17" t="s">
        <v>192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7" t="s">
        <v>93</v>
      </c>
      <c r="BK437" s="162">
        <f>ROUND(I437*H437,2)</f>
        <v>0</v>
      </c>
      <c r="BL437" s="17" t="s">
        <v>297</v>
      </c>
      <c r="BM437" s="161" t="s">
        <v>553</v>
      </c>
    </row>
    <row r="438" spans="1:65" s="13" customFormat="1" ht="22.5">
      <c r="B438" s="163"/>
      <c r="D438" s="164" t="s">
        <v>202</v>
      </c>
      <c r="E438" s="165" t="s">
        <v>1</v>
      </c>
      <c r="F438" s="166" t="s">
        <v>554</v>
      </c>
      <c r="H438" s="165" t="s">
        <v>1</v>
      </c>
      <c r="I438" s="167"/>
      <c r="L438" s="163"/>
      <c r="M438" s="168"/>
      <c r="N438" s="169"/>
      <c r="O438" s="169"/>
      <c r="P438" s="169"/>
      <c r="Q438" s="169"/>
      <c r="R438" s="169"/>
      <c r="S438" s="169"/>
      <c r="T438" s="170"/>
      <c r="AT438" s="165" t="s">
        <v>202</v>
      </c>
      <c r="AU438" s="165" t="s">
        <v>93</v>
      </c>
      <c r="AV438" s="13" t="s">
        <v>87</v>
      </c>
      <c r="AW438" s="13" t="s">
        <v>36</v>
      </c>
      <c r="AX438" s="13" t="s">
        <v>80</v>
      </c>
      <c r="AY438" s="165" t="s">
        <v>192</v>
      </c>
    </row>
    <row r="439" spans="1:65" s="13" customFormat="1" ht="11.25">
      <c r="B439" s="163"/>
      <c r="D439" s="164" t="s">
        <v>202</v>
      </c>
      <c r="E439" s="165" t="s">
        <v>1</v>
      </c>
      <c r="F439" s="166" t="s">
        <v>432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202</v>
      </c>
      <c r="AU439" s="165" t="s">
        <v>93</v>
      </c>
      <c r="AV439" s="13" t="s">
        <v>87</v>
      </c>
      <c r="AW439" s="13" t="s">
        <v>36</v>
      </c>
      <c r="AX439" s="13" t="s">
        <v>80</v>
      </c>
      <c r="AY439" s="165" t="s">
        <v>192</v>
      </c>
    </row>
    <row r="440" spans="1:65" s="14" customFormat="1" ht="11.25">
      <c r="B440" s="171"/>
      <c r="D440" s="164" t="s">
        <v>202</v>
      </c>
      <c r="E440" s="172" t="s">
        <v>1</v>
      </c>
      <c r="F440" s="173" t="s">
        <v>433</v>
      </c>
      <c r="H440" s="174">
        <v>50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202</v>
      </c>
      <c r="AU440" s="172" t="s">
        <v>93</v>
      </c>
      <c r="AV440" s="14" t="s">
        <v>93</v>
      </c>
      <c r="AW440" s="14" t="s">
        <v>36</v>
      </c>
      <c r="AX440" s="14" t="s">
        <v>80</v>
      </c>
      <c r="AY440" s="172" t="s">
        <v>192</v>
      </c>
    </row>
    <row r="441" spans="1:65" s="13" customFormat="1" ht="11.25">
      <c r="B441" s="163"/>
      <c r="D441" s="164" t="s">
        <v>202</v>
      </c>
      <c r="E441" s="165" t="s">
        <v>1</v>
      </c>
      <c r="F441" s="166" t="s">
        <v>434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202</v>
      </c>
      <c r="AU441" s="165" t="s">
        <v>93</v>
      </c>
      <c r="AV441" s="13" t="s">
        <v>87</v>
      </c>
      <c r="AW441" s="13" t="s">
        <v>36</v>
      </c>
      <c r="AX441" s="13" t="s">
        <v>80</v>
      </c>
      <c r="AY441" s="165" t="s">
        <v>192</v>
      </c>
    </row>
    <row r="442" spans="1:65" s="14" customFormat="1" ht="11.25">
      <c r="B442" s="171"/>
      <c r="D442" s="164" t="s">
        <v>202</v>
      </c>
      <c r="E442" s="172" t="s">
        <v>1</v>
      </c>
      <c r="F442" s="173" t="s">
        <v>435</v>
      </c>
      <c r="H442" s="174">
        <v>150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202</v>
      </c>
      <c r="AU442" s="172" t="s">
        <v>93</v>
      </c>
      <c r="AV442" s="14" t="s">
        <v>93</v>
      </c>
      <c r="AW442" s="14" t="s">
        <v>36</v>
      </c>
      <c r="AX442" s="14" t="s">
        <v>80</v>
      </c>
      <c r="AY442" s="172" t="s">
        <v>192</v>
      </c>
    </row>
    <row r="443" spans="1:65" s="13" customFormat="1" ht="11.25">
      <c r="B443" s="163"/>
      <c r="D443" s="164" t="s">
        <v>202</v>
      </c>
      <c r="E443" s="165" t="s">
        <v>1</v>
      </c>
      <c r="F443" s="166" t="s">
        <v>436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202</v>
      </c>
      <c r="AU443" s="165" t="s">
        <v>93</v>
      </c>
      <c r="AV443" s="13" t="s">
        <v>87</v>
      </c>
      <c r="AW443" s="13" t="s">
        <v>36</v>
      </c>
      <c r="AX443" s="13" t="s">
        <v>80</v>
      </c>
      <c r="AY443" s="165" t="s">
        <v>192</v>
      </c>
    </row>
    <row r="444" spans="1:65" s="14" customFormat="1" ht="11.25">
      <c r="B444" s="171"/>
      <c r="D444" s="164" t="s">
        <v>202</v>
      </c>
      <c r="E444" s="172" t="s">
        <v>1</v>
      </c>
      <c r="F444" s="173" t="s">
        <v>435</v>
      </c>
      <c r="H444" s="174">
        <v>150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202</v>
      </c>
      <c r="AU444" s="172" t="s">
        <v>93</v>
      </c>
      <c r="AV444" s="14" t="s">
        <v>93</v>
      </c>
      <c r="AW444" s="14" t="s">
        <v>36</v>
      </c>
      <c r="AX444" s="14" t="s">
        <v>80</v>
      </c>
      <c r="AY444" s="172" t="s">
        <v>192</v>
      </c>
    </row>
    <row r="445" spans="1:65" s="13" customFormat="1" ht="11.25">
      <c r="B445" s="163"/>
      <c r="D445" s="164" t="s">
        <v>202</v>
      </c>
      <c r="E445" s="165" t="s">
        <v>1</v>
      </c>
      <c r="F445" s="166" t="s">
        <v>437</v>
      </c>
      <c r="H445" s="165" t="s">
        <v>1</v>
      </c>
      <c r="I445" s="167"/>
      <c r="L445" s="163"/>
      <c r="M445" s="168"/>
      <c r="N445" s="169"/>
      <c r="O445" s="169"/>
      <c r="P445" s="169"/>
      <c r="Q445" s="169"/>
      <c r="R445" s="169"/>
      <c r="S445" s="169"/>
      <c r="T445" s="170"/>
      <c r="AT445" s="165" t="s">
        <v>202</v>
      </c>
      <c r="AU445" s="165" t="s">
        <v>93</v>
      </c>
      <c r="AV445" s="13" t="s">
        <v>87</v>
      </c>
      <c r="AW445" s="13" t="s">
        <v>36</v>
      </c>
      <c r="AX445" s="13" t="s">
        <v>80</v>
      </c>
      <c r="AY445" s="165" t="s">
        <v>192</v>
      </c>
    </row>
    <row r="446" spans="1:65" s="14" customFormat="1" ht="11.25">
      <c r="B446" s="171"/>
      <c r="D446" s="164" t="s">
        <v>202</v>
      </c>
      <c r="E446" s="172" t="s">
        <v>1</v>
      </c>
      <c r="F446" s="173" t="s">
        <v>435</v>
      </c>
      <c r="H446" s="174">
        <v>150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202</v>
      </c>
      <c r="AU446" s="172" t="s">
        <v>93</v>
      </c>
      <c r="AV446" s="14" t="s">
        <v>93</v>
      </c>
      <c r="AW446" s="14" t="s">
        <v>36</v>
      </c>
      <c r="AX446" s="14" t="s">
        <v>80</v>
      </c>
      <c r="AY446" s="172" t="s">
        <v>192</v>
      </c>
    </row>
    <row r="447" spans="1:65" s="13" customFormat="1" ht="11.25">
      <c r="B447" s="163"/>
      <c r="D447" s="164" t="s">
        <v>202</v>
      </c>
      <c r="E447" s="165" t="s">
        <v>1</v>
      </c>
      <c r="F447" s="166" t="s">
        <v>438</v>
      </c>
      <c r="H447" s="165" t="s">
        <v>1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5" t="s">
        <v>202</v>
      </c>
      <c r="AU447" s="165" t="s">
        <v>93</v>
      </c>
      <c r="AV447" s="13" t="s">
        <v>87</v>
      </c>
      <c r="AW447" s="13" t="s">
        <v>36</v>
      </c>
      <c r="AX447" s="13" t="s">
        <v>80</v>
      </c>
      <c r="AY447" s="165" t="s">
        <v>192</v>
      </c>
    </row>
    <row r="448" spans="1:65" s="14" customFormat="1" ht="11.25">
      <c r="B448" s="171"/>
      <c r="D448" s="164" t="s">
        <v>202</v>
      </c>
      <c r="E448" s="172" t="s">
        <v>1</v>
      </c>
      <c r="F448" s="173" t="s">
        <v>435</v>
      </c>
      <c r="H448" s="174">
        <v>150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202</v>
      </c>
      <c r="AU448" s="172" t="s">
        <v>93</v>
      </c>
      <c r="AV448" s="14" t="s">
        <v>93</v>
      </c>
      <c r="AW448" s="14" t="s">
        <v>36</v>
      </c>
      <c r="AX448" s="14" t="s">
        <v>80</v>
      </c>
      <c r="AY448" s="172" t="s">
        <v>192</v>
      </c>
    </row>
    <row r="449" spans="1:65" s="13" customFormat="1" ht="11.25">
      <c r="B449" s="163"/>
      <c r="D449" s="164" t="s">
        <v>202</v>
      </c>
      <c r="E449" s="165" t="s">
        <v>1</v>
      </c>
      <c r="F449" s="166" t="s">
        <v>439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202</v>
      </c>
      <c r="AU449" s="165" t="s">
        <v>93</v>
      </c>
      <c r="AV449" s="13" t="s">
        <v>87</v>
      </c>
      <c r="AW449" s="13" t="s">
        <v>36</v>
      </c>
      <c r="AX449" s="13" t="s">
        <v>80</v>
      </c>
      <c r="AY449" s="165" t="s">
        <v>192</v>
      </c>
    </row>
    <row r="450" spans="1:65" s="14" customFormat="1" ht="11.25">
      <c r="B450" s="171"/>
      <c r="D450" s="164" t="s">
        <v>202</v>
      </c>
      <c r="E450" s="172" t="s">
        <v>1</v>
      </c>
      <c r="F450" s="173" t="s">
        <v>435</v>
      </c>
      <c r="H450" s="174">
        <v>150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202</v>
      </c>
      <c r="AU450" s="172" t="s">
        <v>93</v>
      </c>
      <c r="AV450" s="14" t="s">
        <v>93</v>
      </c>
      <c r="AW450" s="14" t="s">
        <v>36</v>
      </c>
      <c r="AX450" s="14" t="s">
        <v>80</v>
      </c>
      <c r="AY450" s="172" t="s">
        <v>192</v>
      </c>
    </row>
    <row r="451" spans="1:65" s="13" customFormat="1" ht="11.25">
      <c r="B451" s="163"/>
      <c r="D451" s="164" t="s">
        <v>202</v>
      </c>
      <c r="E451" s="165" t="s">
        <v>1</v>
      </c>
      <c r="F451" s="166" t="s">
        <v>440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202</v>
      </c>
      <c r="AU451" s="165" t="s">
        <v>93</v>
      </c>
      <c r="AV451" s="13" t="s">
        <v>87</v>
      </c>
      <c r="AW451" s="13" t="s">
        <v>36</v>
      </c>
      <c r="AX451" s="13" t="s">
        <v>80</v>
      </c>
      <c r="AY451" s="165" t="s">
        <v>192</v>
      </c>
    </row>
    <row r="452" spans="1:65" s="14" customFormat="1" ht="11.25">
      <c r="B452" s="171"/>
      <c r="D452" s="164" t="s">
        <v>202</v>
      </c>
      <c r="E452" s="172" t="s">
        <v>1</v>
      </c>
      <c r="F452" s="173" t="s">
        <v>435</v>
      </c>
      <c r="H452" s="174">
        <v>150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202</v>
      </c>
      <c r="AU452" s="172" t="s">
        <v>93</v>
      </c>
      <c r="AV452" s="14" t="s">
        <v>93</v>
      </c>
      <c r="AW452" s="14" t="s">
        <v>36</v>
      </c>
      <c r="AX452" s="14" t="s">
        <v>80</v>
      </c>
      <c r="AY452" s="172" t="s">
        <v>192</v>
      </c>
    </row>
    <row r="453" spans="1:65" s="15" customFormat="1" ht="11.25">
      <c r="B453" s="179"/>
      <c r="D453" s="164" t="s">
        <v>202</v>
      </c>
      <c r="E453" s="180" t="s">
        <v>1</v>
      </c>
      <c r="F453" s="181" t="s">
        <v>206</v>
      </c>
      <c r="H453" s="182">
        <v>950</v>
      </c>
      <c r="I453" s="183"/>
      <c r="L453" s="179"/>
      <c r="M453" s="184"/>
      <c r="N453" s="185"/>
      <c r="O453" s="185"/>
      <c r="P453" s="185"/>
      <c r="Q453" s="185"/>
      <c r="R453" s="185"/>
      <c r="S453" s="185"/>
      <c r="T453" s="186"/>
      <c r="AT453" s="180" t="s">
        <v>202</v>
      </c>
      <c r="AU453" s="180" t="s">
        <v>93</v>
      </c>
      <c r="AV453" s="15" t="s">
        <v>200</v>
      </c>
      <c r="AW453" s="15" t="s">
        <v>36</v>
      </c>
      <c r="AX453" s="15" t="s">
        <v>87</v>
      </c>
      <c r="AY453" s="180" t="s">
        <v>192</v>
      </c>
    </row>
    <row r="454" spans="1:65" s="2" customFormat="1" ht="24.2" customHeight="1">
      <c r="A454" s="32"/>
      <c r="B454" s="149"/>
      <c r="C454" s="150" t="s">
        <v>294</v>
      </c>
      <c r="D454" s="150" t="s">
        <v>195</v>
      </c>
      <c r="E454" s="151" t="s">
        <v>555</v>
      </c>
      <c r="F454" s="152" t="s">
        <v>556</v>
      </c>
      <c r="G454" s="153" t="s">
        <v>198</v>
      </c>
      <c r="H454" s="154">
        <v>950</v>
      </c>
      <c r="I454" s="155"/>
      <c r="J454" s="156">
        <f>ROUND(I454*H454,2)</f>
        <v>0</v>
      </c>
      <c r="K454" s="152" t="s">
        <v>199</v>
      </c>
      <c r="L454" s="33"/>
      <c r="M454" s="157" t="s">
        <v>1</v>
      </c>
      <c r="N454" s="158" t="s">
        <v>46</v>
      </c>
      <c r="O454" s="58"/>
      <c r="P454" s="159">
        <f>O454*H454</f>
        <v>0</v>
      </c>
      <c r="Q454" s="159">
        <v>2.9E-4</v>
      </c>
      <c r="R454" s="159">
        <f>Q454*H454</f>
        <v>0.27550000000000002</v>
      </c>
      <c r="S454" s="159">
        <v>0</v>
      </c>
      <c r="T454" s="160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61" t="s">
        <v>297</v>
      </c>
      <c r="AT454" s="161" t="s">
        <v>195</v>
      </c>
      <c r="AU454" s="161" t="s">
        <v>93</v>
      </c>
      <c r="AY454" s="17" t="s">
        <v>192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7" t="s">
        <v>93</v>
      </c>
      <c r="BK454" s="162">
        <f>ROUND(I454*H454,2)</f>
        <v>0</v>
      </c>
      <c r="BL454" s="17" t="s">
        <v>297</v>
      </c>
      <c r="BM454" s="161" t="s">
        <v>557</v>
      </c>
    </row>
    <row r="455" spans="1:65" s="2" customFormat="1" ht="49.9" customHeight="1">
      <c r="A455" s="32"/>
      <c r="B455" s="33"/>
      <c r="C455" s="32"/>
      <c r="D455" s="32"/>
      <c r="E455" s="139" t="s">
        <v>347</v>
      </c>
      <c r="F455" s="139" t="s">
        <v>348</v>
      </c>
      <c r="G455" s="32"/>
      <c r="H455" s="32"/>
      <c r="I455" s="32"/>
      <c r="J455" s="126">
        <f t="shared" ref="J455:J460" si="0">BK455</f>
        <v>0</v>
      </c>
      <c r="K455" s="32"/>
      <c r="L455" s="33"/>
      <c r="M455" s="187"/>
      <c r="N455" s="188"/>
      <c r="O455" s="58"/>
      <c r="P455" s="58"/>
      <c r="Q455" s="58"/>
      <c r="R455" s="58"/>
      <c r="S455" s="58"/>
      <c r="T455" s="59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7" t="s">
        <v>79</v>
      </c>
      <c r="AU455" s="17" t="s">
        <v>80</v>
      </c>
      <c r="AY455" s="17" t="s">
        <v>349</v>
      </c>
      <c r="BK455" s="162">
        <f>SUM(BK456:BK460)</f>
        <v>0</v>
      </c>
    </row>
    <row r="456" spans="1:65" s="2" customFormat="1" ht="16.350000000000001" customHeight="1">
      <c r="A456" s="32"/>
      <c r="B456" s="33"/>
      <c r="C456" s="189" t="s">
        <v>1</v>
      </c>
      <c r="D456" s="189" t="s">
        <v>195</v>
      </c>
      <c r="E456" s="190" t="s">
        <v>1</v>
      </c>
      <c r="F456" s="191" t="s">
        <v>1</v>
      </c>
      <c r="G456" s="192" t="s">
        <v>1</v>
      </c>
      <c r="H456" s="193"/>
      <c r="I456" s="194"/>
      <c r="J456" s="195">
        <f t="shared" si="0"/>
        <v>0</v>
      </c>
      <c r="K456" s="196"/>
      <c r="L456" s="33"/>
      <c r="M456" s="197" t="s">
        <v>1</v>
      </c>
      <c r="N456" s="198" t="s">
        <v>46</v>
      </c>
      <c r="O456" s="58"/>
      <c r="P456" s="58"/>
      <c r="Q456" s="58"/>
      <c r="R456" s="58"/>
      <c r="S456" s="58"/>
      <c r="T456" s="59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T456" s="17" t="s">
        <v>349</v>
      </c>
      <c r="AU456" s="17" t="s">
        <v>87</v>
      </c>
      <c r="AY456" s="17" t="s">
        <v>349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7" t="s">
        <v>93</v>
      </c>
      <c r="BK456" s="162">
        <f>I456*H456</f>
        <v>0</v>
      </c>
    </row>
    <row r="457" spans="1:65" s="2" customFormat="1" ht="16.350000000000001" customHeight="1">
      <c r="A457" s="32"/>
      <c r="B457" s="33"/>
      <c r="C457" s="189" t="s">
        <v>1</v>
      </c>
      <c r="D457" s="189" t="s">
        <v>195</v>
      </c>
      <c r="E457" s="190" t="s">
        <v>1</v>
      </c>
      <c r="F457" s="191" t="s">
        <v>1</v>
      </c>
      <c r="G457" s="192" t="s">
        <v>1</v>
      </c>
      <c r="H457" s="193"/>
      <c r="I457" s="194"/>
      <c r="J457" s="195">
        <f t="shared" si="0"/>
        <v>0</v>
      </c>
      <c r="K457" s="196"/>
      <c r="L457" s="33"/>
      <c r="M457" s="197" t="s">
        <v>1</v>
      </c>
      <c r="N457" s="198" t="s">
        <v>46</v>
      </c>
      <c r="O457" s="58"/>
      <c r="P457" s="58"/>
      <c r="Q457" s="58"/>
      <c r="R457" s="58"/>
      <c r="S457" s="58"/>
      <c r="T457" s="59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T457" s="17" t="s">
        <v>349</v>
      </c>
      <c r="AU457" s="17" t="s">
        <v>87</v>
      </c>
      <c r="AY457" s="17" t="s">
        <v>349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7" t="s">
        <v>93</v>
      </c>
      <c r="BK457" s="162">
        <f>I457*H457</f>
        <v>0</v>
      </c>
    </row>
    <row r="458" spans="1:65" s="2" customFormat="1" ht="16.350000000000001" customHeight="1">
      <c r="A458" s="32"/>
      <c r="B458" s="33"/>
      <c r="C458" s="189" t="s">
        <v>1</v>
      </c>
      <c r="D458" s="189" t="s">
        <v>195</v>
      </c>
      <c r="E458" s="190" t="s">
        <v>1</v>
      </c>
      <c r="F458" s="191" t="s">
        <v>1</v>
      </c>
      <c r="G458" s="192" t="s">
        <v>1</v>
      </c>
      <c r="H458" s="193"/>
      <c r="I458" s="194"/>
      <c r="J458" s="195">
        <f t="shared" si="0"/>
        <v>0</v>
      </c>
      <c r="K458" s="196"/>
      <c r="L458" s="33"/>
      <c r="M458" s="197" t="s">
        <v>1</v>
      </c>
      <c r="N458" s="198" t="s">
        <v>46</v>
      </c>
      <c r="O458" s="58"/>
      <c r="P458" s="58"/>
      <c r="Q458" s="58"/>
      <c r="R458" s="58"/>
      <c r="S458" s="58"/>
      <c r="T458" s="59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7" t="s">
        <v>349</v>
      </c>
      <c r="AU458" s="17" t="s">
        <v>87</v>
      </c>
      <c r="AY458" s="17" t="s">
        <v>349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7" t="s">
        <v>93</v>
      </c>
      <c r="BK458" s="162">
        <f>I458*H458</f>
        <v>0</v>
      </c>
    </row>
    <row r="459" spans="1:65" s="2" customFormat="1" ht="16.350000000000001" customHeight="1">
      <c r="A459" s="32"/>
      <c r="B459" s="33"/>
      <c r="C459" s="189" t="s">
        <v>1</v>
      </c>
      <c r="D459" s="189" t="s">
        <v>195</v>
      </c>
      <c r="E459" s="190" t="s">
        <v>1</v>
      </c>
      <c r="F459" s="191" t="s">
        <v>1</v>
      </c>
      <c r="G459" s="192" t="s">
        <v>1</v>
      </c>
      <c r="H459" s="193"/>
      <c r="I459" s="194"/>
      <c r="J459" s="195">
        <f t="shared" si="0"/>
        <v>0</v>
      </c>
      <c r="K459" s="196"/>
      <c r="L459" s="33"/>
      <c r="M459" s="197" t="s">
        <v>1</v>
      </c>
      <c r="N459" s="198" t="s">
        <v>46</v>
      </c>
      <c r="O459" s="58"/>
      <c r="P459" s="58"/>
      <c r="Q459" s="58"/>
      <c r="R459" s="58"/>
      <c r="S459" s="58"/>
      <c r="T459" s="59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7" t="s">
        <v>349</v>
      </c>
      <c r="AU459" s="17" t="s">
        <v>87</v>
      </c>
      <c r="AY459" s="17" t="s">
        <v>349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7" t="s">
        <v>93</v>
      </c>
      <c r="BK459" s="162">
        <f>I459*H459</f>
        <v>0</v>
      </c>
    </row>
    <row r="460" spans="1:65" s="2" customFormat="1" ht="16.350000000000001" customHeight="1">
      <c r="A460" s="32"/>
      <c r="B460" s="33"/>
      <c r="C460" s="189" t="s">
        <v>1</v>
      </c>
      <c r="D460" s="189" t="s">
        <v>195</v>
      </c>
      <c r="E460" s="190" t="s">
        <v>1</v>
      </c>
      <c r="F460" s="191" t="s">
        <v>1</v>
      </c>
      <c r="G460" s="192" t="s">
        <v>1</v>
      </c>
      <c r="H460" s="193"/>
      <c r="I460" s="194"/>
      <c r="J460" s="195">
        <f t="shared" si="0"/>
        <v>0</v>
      </c>
      <c r="K460" s="196"/>
      <c r="L460" s="33"/>
      <c r="M460" s="197" t="s">
        <v>1</v>
      </c>
      <c r="N460" s="198" t="s">
        <v>46</v>
      </c>
      <c r="O460" s="199"/>
      <c r="P460" s="199"/>
      <c r="Q460" s="199"/>
      <c r="R460" s="199"/>
      <c r="S460" s="199"/>
      <c r="T460" s="200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T460" s="17" t="s">
        <v>349</v>
      </c>
      <c r="AU460" s="17" t="s">
        <v>87</v>
      </c>
      <c r="AY460" s="17" t="s">
        <v>349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7" t="s">
        <v>93</v>
      </c>
      <c r="BK460" s="162">
        <f>I460*H460</f>
        <v>0</v>
      </c>
    </row>
    <row r="461" spans="1:65" s="2" customFormat="1" ht="6.95" customHeight="1">
      <c r="A461" s="32"/>
      <c r="B461" s="47"/>
      <c r="C461" s="48"/>
      <c r="D461" s="48"/>
      <c r="E461" s="48"/>
      <c r="F461" s="48"/>
      <c r="G461" s="48"/>
      <c r="H461" s="48"/>
      <c r="I461" s="48"/>
      <c r="J461" s="48"/>
      <c r="K461" s="48"/>
      <c r="L461" s="33"/>
      <c r="M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</row>
  </sheetData>
  <autoFilter ref="C126:K460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456:D461">
      <formula1>"K, M"</formula1>
    </dataValidation>
    <dataValidation type="list" allowBlank="1" showInputMessage="1" showErrorMessage="1" error="Povoleny jsou hodnoty základní, snížená, zákl. přenesená, sníž. přenesená, nulová." sqref="N456:N461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161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558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ROUND((ROUND((SUM(BE124:BE281)),  2) + SUM(BE283:BE287)), 2)</f>
        <v>0</v>
      </c>
      <c r="G35" s="32"/>
      <c r="H35" s="32"/>
      <c r="I35" s="105">
        <v>0.21</v>
      </c>
      <c r="J35" s="104">
        <f>ROUND((ROUND(((SUM(BE124:BE281))*I35),  2) + (SUM(BE283:BE287)*I35)),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ROUND((ROUND((SUM(BF124:BF281)),  2) + SUM(BF283:BF287)), 2)</f>
        <v>0</v>
      </c>
      <c r="G36" s="32"/>
      <c r="H36" s="32"/>
      <c r="I36" s="105">
        <v>0.12</v>
      </c>
      <c r="J36" s="104">
        <f>ROUND((ROUND(((SUM(BF124:BF281))*I36),  2) + (SUM(BF283:BF287)*I36)),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ROUND((ROUND((SUM(BG124:BG281)),  2) + SUM(BG283:BG287)),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ROUND((ROUND((SUM(BH124:BH281)),  2) + SUM(BH283:BH287)),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ROUND((ROUND((SUM(BI124:BI281)),  2) + SUM(BI283:BI287)),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161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54.03 -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559</v>
      </c>
      <c r="E99" s="119"/>
      <c r="F99" s="119"/>
      <c r="G99" s="119"/>
      <c r="H99" s="119"/>
      <c r="I99" s="119"/>
      <c r="J99" s="120">
        <f>J125</f>
        <v>0</v>
      </c>
      <c r="L99" s="117"/>
    </row>
    <row r="100" spans="1:47" s="9" customFormat="1" ht="24.95" customHeight="1">
      <c r="B100" s="117"/>
      <c r="D100" s="118" t="s">
        <v>560</v>
      </c>
      <c r="E100" s="119"/>
      <c r="F100" s="119"/>
      <c r="G100" s="119"/>
      <c r="H100" s="119"/>
      <c r="I100" s="119"/>
      <c r="J100" s="120">
        <f>J146</f>
        <v>0</v>
      </c>
      <c r="L100" s="117"/>
    </row>
    <row r="101" spans="1:47" s="9" customFormat="1" ht="24.95" customHeight="1">
      <c r="B101" s="117"/>
      <c r="D101" s="118" t="s">
        <v>561</v>
      </c>
      <c r="E101" s="119"/>
      <c r="F101" s="119"/>
      <c r="G101" s="119"/>
      <c r="H101" s="119"/>
      <c r="I101" s="119"/>
      <c r="J101" s="120">
        <f>J273</f>
        <v>0</v>
      </c>
      <c r="L101" s="117"/>
    </row>
    <row r="102" spans="1:47" s="9" customFormat="1" ht="21.75" customHeight="1">
      <c r="B102" s="117"/>
      <c r="D102" s="125" t="s">
        <v>176</v>
      </c>
      <c r="J102" s="126">
        <f>J282</f>
        <v>0</v>
      </c>
      <c r="L102" s="117"/>
    </row>
    <row r="103" spans="1:47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47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24.95" customHeight="1">
      <c r="A109" s="32"/>
      <c r="B109" s="33"/>
      <c r="C109" s="21" t="s">
        <v>177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6.25" customHeight="1">
      <c r="A112" s="32"/>
      <c r="B112" s="33"/>
      <c r="C112" s="32"/>
      <c r="D112" s="32"/>
      <c r="E112" s="256" t="str">
        <f>E7</f>
        <v>Výměna otvorových výplní v BD Křídlovická 54, 56, 58, 60, 62, 64, 66</v>
      </c>
      <c r="F112" s="257"/>
      <c r="G112" s="257"/>
      <c r="H112" s="257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1" customFormat="1" ht="12" customHeight="1">
      <c r="B113" s="20"/>
      <c r="C113" s="27" t="s">
        <v>160</v>
      </c>
      <c r="L113" s="20"/>
    </row>
    <row r="114" spans="1:65" s="2" customFormat="1" ht="16.5" customHeight="1">
      <c r="A114" s="32"/>
      <c r="B114" s="33"/>
      <c r="C114" s="32"/>
      <c r="D114" s="32"/>
      <c r="E114" s="256" t="s">
        <v>161</v>
      </c>
      <c r="F114" s="258"/>
      <c r="G114" s="258"/>
      <c r="H114" s="258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162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20" t="str">
        <f>E11</f>
        <v>54.03 - Výrobky</v>
      </c>
      <c r="F116" s="258"/>
      <c r="G116" s="258"/>
      <c r="H116" s="258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F14</f>
        <v xml:space="preserve"> </v>
      </c>
      <c r="G118" s="32"/>
      <c r="H118" s="32"/>
      <c r="I118" s="27" t="s">
        <v>22</v>
      </c>
      <c r="J118" s="55" t="str">
        <f>IF(J14="","",J14)</f>
        <v>3. 9. 2024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24</v>
      </c>
      <c r="D120" s="32"/>
      <c r="E120" s="32"/>
      <c r="F120" s="25" t="str">
        <f>E17</f>
        <v>Statutární město Brno - MČ Brno - střed</v>
      </c>
      <c r="G120" s="32"/>
      <c r="H120" s="32"/>
      <c r="I120" s="27" t="s">
        <v>32</v>
      </c>
      <c r="J120" s="30" t="str">
        <f>E23</f>
        <v>ADH architects s. r. 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30</v>
      </c>
      <c r="D121" s="32"/>
      <c r="E121" s="32"/>
      <c r="F121" s="25" t="str">
        <f>IF(E20="","",E20)</f>
        <v>Vyplň údaj</v>
      </c>
      <c r="G121" s="32"/>
      <c r="H121" s="32"/>
      <c r="I121" s="27" t="s">
        <v>37</v>
      </c>
      <c r="J121" s="30" t="str">
        <f>E26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7"/>
      <c r="B123" s="128"/>
      <c r="C123" s="129" t="s">
        <v>178</v>
      </c>
      <c r="D123" s="130" t="s">
        <v>65</v>
      </c>
      <c r="E123" s="130" t="s">
        <v>61</v>
      </c>
      <c r="F123" s="130" t="s">
        <v>62</v>
      </c>
      <c r="G123" s="130" t="s">
        <v>179</v>
      </c>
      <c r="H123" s="130" t="s">
        <v>180</v>
      </c>
      <c r="I123" s="130" t="s">
        <v>181</v>
      </c>
      <c r="J123" s="130" t="s">
        <v>166</v>
      </c>
      <c r="K123" s="131" t="s">
        <v>182</v>
      </c>
      <c r="L123" s="132"/>
      <c r="M123" s="62" t="s">
        <v>1</v>
      </c>
      <c r="N123" s="63" t="s">
        <v>44</v>
      </c>
      <c r="O123" s="63" t="s">
        <v>183</v>
      </c>
      <c r="P123" s="63" t="s">
        <v>184</v>
      </c>
      <c r="Q123" s="63" t="s">
        <v>185</v>
      </c>
      <c r="R123" s="63" t="s">
        <v>186</v>
      </c>
      <c r="S123" s="63" t="s">
        <v>187</v>
      </c>
      <c r="T123" s="64" t="s">
        <v>188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" customFormat="1" ht="22.9" customHeight="1">
      <c r="A124" s="32"/>
      <c r="B124" s="33"/>
      <c r="C124" s="69" t="s">
        <v>189</v>
      </c>
      <c r="D124" s="32"/>
      <c r="E124" s="32"/>
      <c r="F124" s="32"/>
      <c r="G124" s="32"/>
      <c r="H124" s="32"/>
      <c r="I124" s="32"/>
      <c r="J124" s="133">
        <f>BK124</f>
        <v>0</v>
      </c>
      <c r="K124" s="32"/>
      <c r="L124" s="33"/>
      <c r="M124" s="65"/>
      <c r="N124" s="56"/>
      <c r="O124" s="66"/>
      <c r="P124" s="134">
        <f>P125+P146+P273+P282</f>
        <v>0</v>
      </c>
      <c r="Q124" s="66"/>
      <c r="R124" s="134">
        <f>R125+R146+R273+R282</f>
        <v>0</v>
      </c>
      <c r="S124" s="66"/>
      <c r="T124" s="135">
        <f>T125+T146+T273+T282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79</v>
      </c>
      <c r="AU124" s="17" t="s">
        <v>168</v>
      </c>
      <c r="BK124" s="136">
        <f>BK125+BK146+BK273+BK282</f>
        <v>0</v>
      </c>
    </row>
    <row r="125" spans="1:65" s="12" customFormat="1" ht="25.9" customHeight="1">
      <c r="B125" s="137"/>
      <c r="D125" s="138" t="s">
        <v>79</v>
      </c>
      <c r="E125" s="139" t="s">
        <v>313</v>
      </c>
      <c r="F125" s="139" t="s">
        <v>314</v>
      </c>
      <c r="I125" s="140"/>
      <c r="J125" s="126">
        <f>BK125</f>
        <v>0</v>
      </c>
      <c r="L125" s="137"/>
      <c r="M125" s="141"/>
      <c r="N125" s="142"/>
      <c r="O125" s="142"/>
      <c r="P125" s="143">
        <f>SUM(P126:P145)</f>
        <v>0</v>
      </c>
      <c r="Q125" s="142"/>
      <c r="R125" s="143">
        <f>SUM(R126:R145)</f>
        <v>0</v>
      </c>
      <c r="S125" s="142"/>
      <c r="T125" s="144">
        <f>SUM(T126:T145)</f>
        <v>0</v>
      </c>
      <c r="AR125" s="138" t="s">
        <v>93</v>
      </c>
      <c r="AT125" s="145" t="s">
        <v>79</v>
      </c>
      <c r="AU125" s="145" t="s">
        <v>80</v>
      </c>
      <c r="AY125" s="138" t="s">
        <v>192</v>
      </c>
      <c r="BK125" s="146">
        <f>SUM(BK126:BK145)</f>
        <v>0</v>
      </c>
    </row>
    <row r="126" spans="1:65" s="2" customFormat="1" ht="37.9" customHeight="1">
      <c r="A126" s="32"/>
      <c r="B126" s="149"/>
      <c r="C126" s="150" t="s">
        <v>87</v>
      </c>
      <c r="D126" s="150" t="s">
        <v>195</v>
      </c>
      <c r="E126" s="151" t="s">
        <v>562</v>
      </c>
      <c r="F126" s="152" t="s">
        <v>563</v>
      </c>
      <c r="G126" s="153" t="s">
        <v>249</v>
      </c>
      <c r="H126" s="154">
        <v>95.54</v>
      </c>
      <c r="I126" s="155"/>
      <c r="J126" s="156">
        <f>ROUND(I126*H126,2)</f>
        <v>0</v>
      </c>
      <c r="K126" s="152" t="s">
        <v>250</v>
      </c>
      <c r="L126" s="33"/>
      <c r="M126" s="157" t="s">
        <v>1</v>
      </c>
      <c r="N126" s="158" t="s">
        <v>46</v>
      </c>
      <c r="O126" s="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1" t="s">
        <v>297</v>
      </c>
      <c r="AT126" s="161" t="s">
        <v>195</v>
      </c>
      <c r="AU126" s="161" t="s">
        <v>87</v>
      </c>
      <c r="AY126" s="17" t="s">
        <v>192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93</v>
      </c>
      <c r="BK126" s="162">
        <f>ROUND(I126*H126,2)</f>
        <v>0</v>
      </c>
      <c r="BL126" s="17" t="s">
        <v>297</v>
      </c>
      <c r="BM126" s="161" t="s">
        <v>564</v>
      </c>
    </row>
    <row r="127" spans="1:65" s="2" customFormat="1" ht="29.25">
      <c r="A127" s="32"/>
      <c r="B127" s="33"/>
      <c r="C127" s="32"/>
      <c r="D127" s="164" t="s">
        <v>565</v>
      </c>
      <c r="E127" s="32"/>
      <c r="F127" s="211" t="s">
        <v>566</v>
      </c>
      <c r="G127" s="32"/>
      <c r="H127" s="32"/>
      <c r="I127" s="212"/>
      <c r="J127" s="32"/>
      <c r="K127" s="32"/>
      <c r="L127" s="33"/>
      <c r="M127" s="187"/>
      <c r="N127" s="188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565</v>
      </c>
      <c r="AU127" s="17" t="s">
        <v>87</v>
      </c>
    </row>
    <row r="128" spans="1:65" s="13" customFormat="1" ht="11.25">
      <c r="B128" s="163"/>
      <c r="D128" s="164" t="s">
        <v>202</v>
      </c>
      <c r="E128" s="165" t="s">
        <v>1</v>
      </c>
      <c r="F128" s="166" t="s">
        <v>567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202</v>
      </c>
      <c r="AU128" s="165" t="s">
        <v>87</v>
      </c>
      <c r="AV128" s="13" t="s">
        <v>87</v>
      </c>
      <c r="AW128" s="13" t="s">
        <v>36</v>
      </c>
      <c r="AX128" s="13" t="s">
        <v>80</v>
      </c>
      <c r="AY128" s="165" t="s">
        <v>192</v>
      </c>
    </row>
    <row r="129" spans="1:65" s="14" customFormat="1" ht="11.25">
      <c r="B129" s="171"/>
      <c r="D129" s="164" t="s">
        <v>202</v>
      </c>
      <c r="E129" s="172" t="s">
        <v>1</v>
      </c>
      <c r="F129" s="173" t="s">
        <v>568</v>
      </c>
      <c r="H129" s="174">
        <v>45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202</v>
      </c>
      <c r="AU129" s="172" t="s">
        <v>87</v>
      </c>
      <c r="AV129" s="14" t="s">
        <v>93</v>
      </c>
      <c r="AW129" s="14" t="s">
        <v>36</v>
      </c>
      <c r="AX129" s="14" t="s">
        <v>80</v>
      </c>
      <c r="AY129" s="172" t="s">
        <v>192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569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87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570</v>
      </c>
      <c r="H131" s="174">
        <v>26.28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87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571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87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572</v>
      </c>
      <c r="H133" s="174">
        <v>8.58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87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573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87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574</v>
      </c>
      <c r="H135" s="174">
        <v>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87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575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87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576</v>
      </c>
      <c r="H137" s="174">
        <v>2.88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87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577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87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578</v>
      </c>
      <c r="H139" s="174">
        <v>4.8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87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95.54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87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87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581</v>
      </c>
    </row>
    <row r="142" spans="1:65" s="2" customFormat="1" ht="29.25">
      <c r="A142" s="32"/>
      <c r="B142" s="33"/>
      <c r="C142" s="32"/>
      <c r="D142" s="164" t="s">
        <v>565</v>
      </c>
      <c r="E142" s="32"/>
      <c r="F142" s="211" t="s">
        <v>566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87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582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87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87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87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5.9" customHeight="1">
      <c r="B146" s="137"/>
      <c r="D146" s="138" t="s">
        <v>79</v>
      </c>
      <c r="E146" s="139" t="s">
        <v>331</v>
      </c>
      <c r="F146" s="139" t="s">
        <v>332</v>
      </c>
      <c r="I146" s="140"/>
      <c r="J146" s="126">
        <f>BK146</f>
        <v>0</v>
      </c>
      <c r="L146" s="137"/>
      <c r="M146" s="141"/>
      <c r="N146" s="142"/>
      <c r="O146" s="142"/>
      <c r="P146" s="143">
        <f>SUM(P147:P272)</f>
        <v>0</v>
      </c>
      <c r="Q146" s="142"/>
      <c r="R146" s="143">
        <f>SUM(R147:R272)</f>
        <v>0</v>
      </c>
      <c r="S146" s="142"/>
      <c r="T146" s="144">
        <f>SUM(T147:T272)</f>
        <v>0</v>
      </c>
      <c r="AR146" s="138" t="s">
        <v>93</v>
      </c>
      <c r="AT146" s="145" t="s">
        <v>79</v>
      </c>
      <c r="AU146" s="145" t="s">
        <v>80</v>
      </c>
      <c r="AY146" s="138" t="s">
        <v>192</v>
      </c>
      <c r="BK146" s="146">
        <f>SUM(BK147:BK272)</f>
        <v>0</v>
      </c>
    </row>
    <row r="147" spans="1:65" s="2" customFormat="1" ht="24.2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585</v>
      </c>
      <c r="G147" s="153" t="s">
        <v>249</v>
      </c>
      <c r="H147" s="154">
        <v>96.1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297</v>
      </c>
      <c r="AT147" s="161" t="s">
        <v>195</v>
      </c>
      <c r="AU147" s="161" t="s">
        <v>87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297</v>
      </c>
      <c r="BM147" s="161" t="s">
        <v>586</v>
      </c>
    </row>
    <row r="148" spans="1:65" s="2" customFormat="1" ht="29.25">
      <c r="A148" s="32"/>
      <c r="B148" s="33"/>
      <c r="C148" s="32"/>
      <c r="D148" s="164" t="s">
        <v>565</v>
      </c>
      <c r="E148" s="32"/>
      <c r="F148" s="211" t="s">
        <v>566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87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587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87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568</v>
      </c>
      <c r="H150" s="174">
        <v>45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87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588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87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570</v>
      </c>
      <c r="H152" s="174">
        <v>26.28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87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589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87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572</v>
      </c>
      <c r="H154" s="174">
        <v>8.58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87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590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87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591</v>
      </c>
      <c r="H156" s="174">
        <v>10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87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592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87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578</v>
      </c>
      <c r="H158" s="174">
        <v>4.8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87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3" customFormat="1" ht="11.25">
      <c r="B159" s="163"/>
      <c r="D159" s="164" t="s">
        <v>202</v>
      </c>
      <c r="E159" s="165" t="s">
        <v>1</v>
      </c>
      <c r="F159" s="166" t="s">
        <v>593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202</v>
      </c>
      <c r="AU159" s="165" t="s">
        <v>87</v>
      </c>
      <c r="AV159" s="13" t="s">
        <v>87</v>
      </c>
      <c r="AW159" s="13" t="s">
        <v>36</v>
      </c>
      <c r="AX159" s="13" t="s">
        <v>80</v>
      </c>
      <c r="AY159" s="165" t="s">
        <v>192</v>
      </c>
    </row>
    <row r="160" spans="1:65" s="14" customFormat="1" ht="11.25">
      <c r="B160" s="171"/>
      <c r="D160" s="164" t="s">
        <v>202</v>
      </c>
      <c r="E160" s="172" t="s">
        <v>1</v>
      </c>
      <c r="F160" s="173" t="s">
        <v>594</v>
      </c>
      <c r="H160" s="174">
        <v>1.44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202</v>
      </c>
      <c r="AU160" s="172" t="s">
        <v>87</v>
      </c>
      <c r="AV160" s="14" t="s">
        <v>93</v>
      </c>
      <c r="AW160" s="14" t="s">
        <v>36</v>
      </c>
      <c r="AX160" s="14" t="s">
        <v>80</v>
      </c>
      <c r="AY160" s="172" t="s">
        <v>192</v>
      </c>
    </row>
    <row r="161" spans="1:65" s="15" customFormat="1" ht="11.25">
      <c r="B161" s="179"/>
      <c r="D161" s="164" t="s">
        <v>202</v>
      </c>
      <c r="E161" s="180" t="s">
        <v>1</v>
      </c>
      <c r="F161" s="181" t="s">
        <v>206</v>
      </c>
      <c r="H161" s="182">
        <v>96.1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202</v>
      </c>
      <c r="AU161" s="180" t="s">
        <v>87</v>
      </c>
      <c r="AV161" s="15" t="s">
        <v>200</v>
      </c>
      <c r="AW161" s="15" t="s">
        <v>36</v>
      </c>
      <c r="AX161" s="15" t="s">
        <v>87</v>
      </c>
      <c r="AY161" s="180" t="s">
        <v>192</v>
      </c>
    </row>
    <row r="162" spans="1:65" s="2" customFormat="1" ht="33" customHeight="1">
      <c r="A162" s="32"/>
      <c r="B162" s="149"/>
      <c r="C162" s="150" t="s">
        <v>200</v>
      </c>
      <c r="D162" s="150" t="s">
        <v>195</v>
      </c>
      <c r="E162" s="151" t="s">
        <v>595</v>
      </c>
      <c r="F162" s="152" t="s">
        <v>596</v>
      </c>
      <c r="G162" s="153" t="s">
        <v>198</v>
      </c>
      <c r="H162" s="154">
        <v>4.9980000000000002</v>
      </c>
      <c r="I162" s="155"/>
      <c r="J162" s="156">
        <f>ROUND(I162*H162,2)</f>
        <v>0</v>
      </c>
      <c r="K162" s="152" t="s">
        <v>250</v>
      </c>
      <c r="L162" s="33"/>
      <c r="M162" s="157" t="s">
        <v>1</v>
      </c>
      <c r="N162" s="158" t="s">
        <v>46</v>
      </c>
      <c r="O162" s="58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1" t="s">
        <v>297</v>
      </c>
      <c r="AT162" s="161" t="s">
        <v>195</v>
      </c>
      <c r="AU162" s="161" t="s">
        <v>87</v>
      </c>
      <c r="AY162" s="17" t="s">
        <v>192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93</v>
      </c>
      <c r="BK162" s="162">
        <f>ROUND(I162*H162,2)</f>
        <v>0</v>
      </c>
      <c r="BL162" s="17" t="s">
        <v>297</v>
      </c>
      <c r="BM162" s="161" t="s">
        <v>597</v>
      </c>
    </row>
    <row r="163" spans="1:65" s="2" customFormat="1" ht="29.25">
      <c r="A163" s="32"/>
      <c r="B163" s="33"/>
      <c r="C163" s="32"/>
      <c r="D163" s="164" t="s">
        <v>565</v>
      </c>
      <c r="E163" s="32"/>
      <c r="F163" s="211" t="s">
        <v>566</v>
      </c>
      <c r="G163" s="32"/>
      <c r="H163" s="32"/>
      <c r="I163" s="212"/>
      <c r="J163" s="32"/>
      <c r="K163" s="32"/>
      <c r="L163" s="33"/>
      <c r="M163" s="187"/>
      <c r="N163" s="188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565</v>
      </c>
      <c r="AU163" s="17" t="s">
        <v>87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598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87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599</v>
      </c>
      <c r="H165" s="174">
        <v>4.4800000000000004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87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3" customFormat="1" ht="11.25">
      <c r="B166" s="163"/>
      <c r="D166" s="164" t="s">
        <v>202</v>
      </c>
      <c r="E166" s="165" t="s">
        <v>1</v>
      </c>
      <c r="F166" s="166" t="s">
        <v>600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87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1:65" s="14" customFormat="1" ht="11.25">
      <c r="B167" s="171"/>
      <c r="D167" s="164" t="s">
        <v>202</v>
      </c>
      <c r="E167" s="172" t="s">
        <v>1</v>
      </c>
      <c r="F167" s="173" t="s">
        <v>601</v>
      </c>
      <c r="H167" s="174">
        <v>0.51800000000000002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87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1:65" s="15" customFormat="1" ht="11.25">
      <c r="B168" s="179"/>
      <c r="D168" s="164" t="s">
        <v>202</v>
      </c>
      <c r="E168" s="180" t="s">
        <v>1</v>
      </c>
      <c r="F168" s="181" t="s">
        <v>206</v>
      </c>
      <c r="H168" s="182">
        <v>4.9980000000000002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202</v>
      </c>
      <c r="AU168" s="180" t="s">
        <v>87</v>
      </c>
      <c r="AV168" s="15" t="s">
        <v>200</v>
      </c>
      <c r="AW168" s="15" t="s">
        <v>36</v>
      </c>
      <c r="AX168" s="15" t="s">
        <v>87</v>
      </c>
      <c r="AY168" s="180" t="s">
        <v>192</v>
      </c>
    </row>
    <row r="169" spans="1:65" s="2" customFormat="1" ht="33" customHeight="1">
      <c r="A169" s="32"/>
      <c r="B169" s="149"/>
      <c r="C169" s="150" t="s">
        <v>239</v>
      </c>
      <c r="D169" s="150" t="s">
        <v>195</v>
      </c>
      <c r="E169" s="151" t="s">
        <v>602</v>
      </c>
      <c r="F169" s="152" t="s">
        <v>603</v>
      </c>
      <c r="G169" s="153" t="s">
        <v>604</v>
      </c>
      <c r="H169" s="154">
        <v>2</v>
      </c>
      <c r="I169" s="155"/>
      <c r="J169" s="156">
        <f>ROUND(I169*H169,2)</f>
        <v>0</v>
      </c>
      <c r="K169" s="152" t="s">
        <v>250</v>
      </c>
      <c r="L169" s="33"/>
      <c r="M169" s="157" t="s">
        <v>1</v>
      </c>
      <c r="N169" s="158" t="s">
        <v>46</v>
      </c>
      <c r="O169" s="58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1" t="s">
        <v>297</v>
      </c>
      <c r="AT169" s="161" t="s">
        <v>195</v>
      </c>
      <c r="AU169" s="161" t="s">
        <v>87</v>
      </c>
      <c r="AY169" s="17" t="s">
        <v>192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93</v>
      </c>
      <c r="BK169" s="162">
        <f>ROUND(I169*H169,2)</f>
        <v>0</v>
      </c>
      <c r="BL169" s="17" t="s">
        <v>297</v>
      </c>
      <c r="BM169" s="161" t="s">
        <v>605</v>
      </c>
    </row>
    <row r="170" spans="1:65" s="2" customFormat="1" ht="87.75">
      <c r="A170" s="32"/>
      <c r="B170" s="33"/>
      <c r="C170" s="32"/>
      <c r="D170" s="164" t="s">
        <v>565</v>
      </c>
      <c r="E170" s="32"/>
      <c r="F170" s="211" t="s">
        <v>606</v>
      </c>
      <c r="G170" s="32"/>
      <c r="H170" s="32"/>
      <c r="I170" s="212"/>
      <c r="J170" s="32"/>
      <c r="K170" s="32"/>
      <c r="L170" s="33"/>
      <c r="M170" s="187"/>
      <c r="N170" s="188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565</v>
      </c>
      <c r="AU170" s="17" t="s">
        <v>87</v>
      </c>
    </row>
    <row r="171" spans="1:65" s="13" customFormat="1" ht="33.75">
      <c r="B171" s="163"/>
      <c r="D171" s="164" t="s">
        <v>202</v>
      </c>
      <c r="E171" s="165" t="s">
        <v>1</v>
      </c>
      <c r="F171" s="166" t="s">
        <v>607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87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22.5">
      <c r="B172" s="163"/>
      <c r="D172" s="164" t="s">
        <v>202</v>
      </c>
      <c r="E172" s="165" t="s">
        <v>1</v>
      </c>
      <c r="F172" s="166" t="s">
        <v>608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87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3" customFormat="1" ht="22.5">
      <c r="B173" s="163"/>
      <c r="D173" s="164" t="s">
        <v>202</v>
      </c>
      <c r="E173" s="165" t="s">
        <v>1</v>
      </c>
      <c r="F173" s="166" t="s">
        <v>609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202</v>
      </c>
      <c r="AU173" s="165" t="s">
        <v>87</v>
      </c>
      <c r="AV173" s="13" t="s">
        <v>87</v>
      </c>
      <c r="AW173" s="13" t="s">
        <v>36</v>
      </c>
      <c r="AX173" s="13" t="s">
        <v>80</v>
      </c>
      <c r="AY173" s="165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432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87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93</v>
      </c>
      <c r="H175" s="174">
        <v>2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87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5" customFormat="1" ht="11.25">
      <c r="B176" s="179"/>
      <c r="D176" s="164" t="s">
        <v>202</v>
      </c>
      <c r="E176" s="180" t="s">
        <v>1</v>
      </c>
      <c r="F176" s="181" t="s">
        <v>206</v>
      </c>
      <c r="H176" s="182">
        <v>2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202</v>
      </c>
      <c r="AU176" s="180" t="s">
        <v>87</v>
      </c>
      <c r="AV176" s="15" t="s">
        <v>200</v>
      </c>
      <c r="AW176" s="15" t="s">
        <v>36</v>
      </c>
      <c r="AX176" s="15" t="s">
        <v>87</v>
      </c>
      <c r="AY176" s="180" t="s">
        <v>192</v>
      </c>
    </row>
    <row r="177" spans="1:65" s="2" customFormat="1" ht="33" customHeight="1">
      <c r="A177" s="32"/>
      <c r="B177" s="149"/>
      <c r="C177" s="150" t="s">
        <v>246</v>
      </c>
      <c r="D177" s="150" t="s">
        <v>195</v>
      </c>
      <c r="E177" s="151" t="s">
        <v>610</v>
      </c>
      <c r="F177" s="152" t="s">
        <v>611</v>
      </c>
      <c r="G177" s="153" t="s">
        <v>604</v>
      </c>
      <c r="H177" s="154">
        <v>4</v>
      </c>
      <c r="I177" s="155"/>
      <c r="J177" s="156">
        <f>ROUND(I177*H177,2)</f>
        <v>0</v>
      </c>
      <c r="K177" s="152" t="s">
        <v>250</v>
      </c>
      <c r="L177" s="33"/>
      <c r="M177" s="157" t="s">
        <v>1</v>
      </c>
      <c r="N177" s="158" t="s">
        <v>46</v>
      </c>
      <c r="O177" s="58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1" t="s">
        <v>297</v>
      </c>
      <c r="AT177" s="161" t="s">
        <v>195</v>
      </c>
      <c r="AU177" s="161" t="s">
        <v>87</v>
      </c>
      <c r="AY177" s="17" t="s">
        <v>192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93</v>
      </c>
      <c r="BK177" s="162">
        <f>ROUND(I177*H177,2)</f>
        <v>0</v>
      </c>
      <c r="BL177" s="17" t="s">
        <v>297</v>
      </c>
      <c r="BM177" s="161" t="s">
        <v>612</v>
      </c>
    </row>
    <row r="178" spans="1:65" s="2" customFormat="1" ht="87.75">
      <c r="A178" s="32"/>
      <c r="B178" s="33"/>
      <c r="C178" s="32"/>
      <c r="D178" s="164" t="s">
        <v>565</v>
      </c>
      <c r="E178" s="32"/>
      <c r="F178" s="211" t="s">
        <v>606</v>
      </c>
      <c r="G178" s="32"/>
      <c r="H178" s="32"/>
      <c r="I178" s="212"/>
      <c r="J178" s="32"/>
      <c r="K178" s="32"/>
      <c r="L178" s="33"/>
      <c r="M178" s="187"/>
      <c r="N178" s="188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565</v>
      </c>
      <c r="AU178" s="17" t="s">
        <v>87</v>
      </c>
    </row>
    <row r="179" spans="1:65" s="13" customFormat="1" ht="33.75">
      <c r="B179" s="163"/>
      <c r="D179" s="164" t="s">
        <v>202</v>
      </c>
      <c r="E179" s="165" t="s">
        <v>1</v>
      </c>
      <c r="F179" s="166" t="s">
        <v>607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87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22.5">
      <c r="B180" s="163"/>
      <c r="D180" s="164" t="s">
        <v>202</v>
      </c>
      <c r="E180" s="165" t="s">
        <v>1</v>
      </c>
      <c r="F180" s="166" t="s">
        <v>608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87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3" customFormat="1" ht="22.5">
      <c r="B181" s="163"/>
      <c r="D181" s="164" t="s">
        <v>202</v>
      </c>
      <c r="E181" s="165" t="s">
        <v>1</v>
      </c>
      <c r="F181" s="166" t="s">
        <v>609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202</v>
      </c>
      <c r="AU181" s="165" t="s">
        <v>87</v>
      </c>
      <c r="AV181" s="13" t="s">
        <v>87</v>
      </c>
      <c r="AW181" s="13" t="s">
        <v>36</v>
      </c>
      <c r="AX181" s="13" t="s">
        <v>80</v>
      </c>
      <c r="AY181" s="165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432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87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200</v>
      </c>
      <c r="H183" s="174">
        <v>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87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5" customFormat="1" ht="11.25">
      <c r="B184" s="179"/>
      <c r="D184" s="164" t="s">
        <v>202</v>
      </c>
      <c r="E184" s="180" t="s">
        <v>1</v>
      </c>
      <c r="F184" s="181" t="s">
        <v>206</v>
      </c>
      <c r="H184" s="182">
        <v>4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202</v>
      </c>
      <c r="AU184" s="180" t="s">
        <v>87</v>
      </c>
      <c r="AV184" s="15" t="s">
        <v>200</v>
      </c>
      <c r="AW184" s="15" t="s">
        <v>36</v>
      </c>
      <c r="AX184" s="15" t="s">
        <v>87</v>
      </c>
      <c r="AY184" s="180" t="s">
        <v>192</v>
      </c>
    </row>
    <row r="185" spans="1:65" s="2" customFormat="1" ht="33" customHeight="1">
      <c r="A185" s="32"/>
      <c r="B185" s="149"/>
      <c r="C185" s="150" t="s">
        <v>267</v>
      </c>
      <c r="D185" s="150" t="s">
        <v>195</v>
      </c>
      <c r="E185" s="151" t="s">
        <v>613</v>
      </c>
      <c r="F185" s="152" t="s">
        <v>614</v>
      </c>
      <c r="G185" s="153" t="s">
        <v>604</v>
      </c>
      <c r="H185" s="154">
        <v>1</v>
      </c>
      <c r="I185" s="155"/>
      <c r="J185" s="156">
        <f>ROUND(I185*H185,2)</f>
        <v>0</v>
      </c>
      <c r="K185" s="152" t="s">
        <v>250</v>
      </c>
      <c r="L185" s="33"/>
      <c r="M185" s="157" t="s">
        <v>1</v>
      </c>
      <c r="N185" s="158" t="s">
        <v>46</v>
      </c>
      <c r="O185" s="58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1" t="s">
        <v>297</v>
      </c>
      <c r="AT185" s="161" t="s">
        <v>195</v>
      </c>
      <c r="AU185" s="161" t="s">
        <v>87</v>
      </c>
      <c r="AY185" s="17" t="s">
        <v>192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93</v>
      </c>
      <c r="BK185" s="162">
        <f>ROUND(I185*H185,2)</f>
        <v>0</v>
      </c>
      <c r="BL185" s="17" t="s">
        <v>297</v>
      </c>
      <c r="BM185" s="161" t="s">
        <v>615</v>
      </c>
    </row>
    <row r="186" spans="1:65" s="2" customFormat="1" ht="87.75">
      <c r="A186" s="32"/>
      <c r="B186" s="33"/>
      <c r="C186" s="32"/>
      <c r="D186" s="164" t="s">
        <v>565</v>
      </c>
      <c r="E186" s="32"/>
      <c r="F186" s="211" t="s">
        <v>606</v>
      </c>
      <c r="G186" s="32"/>
      <c r="H186" s="32"/>
      <c r="I186" s="212"/>
      <c r="J186" s="32"/>
      <c r="K186" s="32"/>
      <c r="L186" s="33"/>
      <c r="M186" s="187"/>
      <c r="N186" s="188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565</v>
      </c>
      <c r="AU186" s="17" t="s">
        <v>87</v>
      </c>
    </row>
    <row r="187" spans="1:65" s="13" customFormat="1" ht="33.75">
      <c r="B187" s="163"/>
      <c r="D187" s="164" t="s">
        <v>202</v>
      </c>
      <c r="E187" s="165" t="s">
        <v>1</v>
      </c>
      <c r="F187" s="166" t="s">
        <v>607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87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22.5">
      <c r="B188" s="163"/>
      <c r="D188" s="164" t="s">
        <v>202</v>
      </c>
      <c r="E188" s="165" t="s">
        <v>1</v>
      </c>
      <c r="F188" s="166" t="s">
        <v>608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87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3" customFormat="1" ht="22.5">
      <c r="B189" s="163"/>
      <c r="D189" s="164" t="s">
        <v>202</v>
      </c>
      <c r="E189" s="165" t="s">
        <v>1</v>
      </c>
      <c r="F189" s="166" t="s">
        <v>609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202</v>
      </c>
      <c r="AU189" s="165" t="s">
        <v>87</v>
      </c>
      <c r="AV189" s="13" t="s">
        <v>87</v>
      </c>
      <c r="AW189" s="13" t="s">
        <v>36</v>
      </c>
      <c r="AX189" s="13" t="s">
        <v>80</v>
      </c>
      <c r="AY189" s="165" t="s">
        <v>192</v>
      </c>
    </row>
    <row r="190" spans="1:65" s="13" customFormat="1" ht="11.25">
      <c r="B190" s="163"/>
      <c r="D190" s="164" t="s">
        <v>202</v>
      </c>
      <c r="E190" s="165" t="s">
        <v>1</v>
      </c>
      <c r="F190" s="166" t="s">
        <v>432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87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1:65" s="14" customFormat="1" ht="11.25">
      <c r="B191" s="171"/>
      <c r="D191" s="164" t="s">
        <v>202</v>
      </c>
      <c r="E191" s="172" t="s">
        <v>1</v>
      </c>
      <c r="F191" s="173" t="s">
        <v>87</v>
      </c>
      <c r="H191" s="174">
        <v>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87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1:65" s="15" customFormat="1" ht="11.25">
      <c r="B192" s="179"/>
      <c r="D192" s="164" t="s">
        <v>202</v>
      </c>
      <c r="E192" s="180" t="s">
        <v>1</v>
      </c>
      <c r="F192" s="181" t="s">
        <v>206</v>
      </c>
      <c r="H192" s="182">
        <v>1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202</v>
      </c>
      <c r="AU192" s="180" t="s">
        <v>87</v>
      </c>
      <c r="AV192" s="15" t="s">
        <v>200</v>
      </c>
      <c r="AW192" s="15" t="s">
        <v>36</v>
      </c>
      <c r="AX192" s="15" t="s">
        <v>87</v>
      </c>
      <c r="AY192" s="180" t="s">
        <v>192</v>
      </c>
    </row>
    <row r="193" spans="1:65" s="2" customFormat="1" ht="33" customHeight="1">
      <c r="A193" s="32"/>
      <c r="B193" s="149"/>
      <c r="C193" s="150" t="s">
        <v>272</v>
      </c>
      <c r="D193" s="150" t="s">
        <v>195</v>
      </c>
      <c r="E193" s="151" t="s">
        <v>616</v>
      </c>
      <c r="F193" s="152" t="s">
        <v>617</v>
      </c>
      <c r="G193" s="153" t="s">
        <v>604</v>
      </c>
      <c r="H193" s="154">
        <v>2</v>
      </c>
      <c r="I193" s="155"/>
      <c r="J193" s="156">
        <f>ROUND(I193*H193,2)</f>
        <v>0</v>
      </c>
      <c r="K193" s="152" t="s">
        <v>250</v>
      </c>
      <c r="L193" s="33"/>
      <c r="M193" s="157" t="s">
        <v>1</v>
      </c>
      <c r="N193" s="158" t="s">
        <v>46</v>
      </c>
      <c r="O193" s="58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1" t="s">
        <v>297</v>
      </c>
      <c r="AT193" s="161" t="s">
        <v>195</v>
      </c>
      <c r="AU193" s="161" t="s">
        <v>87</v>
      </c>
      <c r="AY193" s="17" t="s">
        <v>192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93</v>
      </c>
      <c r="BK193" s="162">
        <f>ROUND(I193*H193,2)</f>
        <v>0</v>
      </c>
      <c r="BL193" s="17" t="s">
        <v>297</v>
      </c>
      <c r="BM193" s="161" t="s">
        <v>618</v>
      </c>
    </row>
    <row r="194" spans="1:65" s="2" customFormat="1" ht="87.75">
      <c r="A194" s="32"/>
      <c r="B194" s="33"/>
      <c r="C194" s="32"/>
      <c r="D194" s="164" t="s">
        <v>565</v>
      </c>
      <c r="E194" s="32"/>
      <c r="F194" s="211" t="s">
        <v>606</v>
      </c>
      <c r="G194" s="32"/>
      <c r="H194" s="32"/>
      <c r="I194" s="212"/>
      <c r="J194" s="32"/>
      <c r="K194" s="32"/>
      <c r="L194" s="33"/>
      <c r="M194" s="187"/>
      <c r="N194" s="188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565</v>
      </c>
      <c r="AU194" s="17" t="s">
        <v>87</v>
      </c>
    </row>
    <row r="195" spans="1:65" s="13" customFormat="1" ht="33.75">
      <c r="B195" s="163"/>
      <c r="D195" s="164" t="s">
        <v>202</v>
      </c>
      <c r="E195" s="165" t="s">
        <v>1</v>
      </c>
      <c r="F195" s="166" t="s">
        <v>607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87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22.5">
      <c r="B196" s="163"/>
      <c r="D196" s="164" t="s">
        <v>202</v>
      </c>
      <c r="E196" s="165" t="s">
        <v>1</v>
      </c>
      <c r="F196" s="166" t="s">
        <v>608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87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3" customFormat="1" ht="22.5">
      <c r="B197" s="163"/>
      <c r="D197" s="164" t="s">
        <v>202</v>
      </c>
      <c r="E197" s="165" t="s">
        <v>1</v>
      </c>
      <c r="F197" s="166" t="s">
        <v>609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202</v>
      </c>
      <c r="AU197" s="165" t="s">
        <v>87</v>
      </c>
      <c r="AV197" s="13" t="s">
        <v>87</v>
      </c>
      <c r="AW197" s="13" t="s">
        <v>36</v>
      </c>
      <c r="AX197" s="13" t="s">
        <v>80</v>
      </c>
      <c r="AY197" s="165" t="s">
        <v>192</v>
      </c>
    </row>
    <row r="198" spans="1:65" s="13" customFormat="1" ht="11.25">
      <c r="B198" s="163"/>
      <c r="D198" s="164" t="s">
        <v>202</v>
      </c>
      <c r="E198" s="165" t="s">
        <v>1</v>
      </c>
      <c r="F198" s="166" t="s">
        <v>432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87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1:65" s="14" customFormat="1" ht="11.25">
      <c r="B199" s="171"/>
      <c r="D199" s="164" t="s">
        <v>202</v>
      </c>
      <c r="E199" s="172" t="s">
        <v>1</v>
      </c>
      <c r="F199" s="173" t="s">
        <v>93</v>
      </c>
      <c r="H199" s="174">
        <v>2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87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1:65" s="15" customFormat="1" ht="11.25">
      <c r="B200" s="179"/>
      <c r="D200" s="164" t="s">
        <v>202</v>
      </c>
      <c r="E200" s="180" t="s">
        <v>1</v>
      </c>
      <c r="F200" s="181" t="s">
        <v>206</v>
      </c>
      <c r="H200" s="182">
        <v>2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202</v>
      </c>
      <c r="AU200" s="180" t="s">
        <v>87</v>
      </c>
      <c r="AV200" s="15" t="s">
        <v>200</v>
      </c>
      <c r="AW200" s="15" t="s">
        <v>36</v>
      </c>
      <c r="AX200" s="15" t="s">
        <v>87</v>
      </c>
      <c r="AY200" s="180" t="s">
        <v>192</v>
      </c>
    </row>
    <row r="201" spans="1:65" s="2" customFormat="1" ht="33" customHeight="1">
      <c r="A201" s="32"/>
      <c r="B201" s="149"/>
      <c r="C201" s="150" t="s">
        <v>193</v>
      </c>
      <c r="D201" s="150" t="s">
        <v>195</v>
      </c>
      <c r="E201" s="151" t="s">
        <v>619</v>
      </c>
      <c r="F201" s="152" t="s">
        <v>620</v>
      </c>
      <c r="G201" s="153" t="s">
        <v>604</v>
      </c>
      <c r="H201" s="154">
        <v>18</v>
      </c>
      <c r="I201" s="155"/>
      <c r="J201" s="156">
        <f>ROUND(I201*H201,2)</f>
        <v>0</v>
      </c>
      <c r="K201" s="152" t="s">
        <v>250</v>
      </c>
      <c r="L201" s="33"/>
      <c r="M201" s="157" t="s">
        <v>1</v>
      </c>
      <c r="N201" s="158" t="s">
        <v>46</v>
      </c>
      <c r="O201" s="58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1" t="s">
        <v>297</v>
      </c>
      <c r="AT201" s="161" t="s">
        <v>195</v>
      </c>
      <c r="AU201" s="161" t="s">
        <v>87</v>
      </c>
      <c r="AY201" s="17" t="s">
        <v>192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93</v>
      </c>
      <c r="BK201" s="162">
        <f>ROUND(I201*H201,2)</f>
        <v>0</v>
      </c>
      <c r="BL201" s="17" t="s">
        <v>297</v>
      </c>
      <c r="BM201" s="161" t="s">
        <v>621</v>
      </c>
    </row>
    <row r="202" spans="1:65" s="2" customFormat="1" ht="87.75">
      <c r="A202" s="32"/>
      <c r="B202" s="33"/>
      <c r="C202" s="32"/>
      <c r="D202" s="164" t="s">
        <v>565</v>
      </c>
      <c r="E202" s="32"/>
      <c r="F202" s="211" t="s">
        <v>622</v>
      </c>
      <c r="G202" s="32"/>
      <c r="H202" s="32"/>
      <c r="I202" s="212"/>
      <c r="J202" s="32"/>
      <c r="K202" s="32"/>
      <c r="L202" s="33"/>
      <c r="M202" s="187"/>
      <c r="N202" s="188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565</v>
      </c>
      <c r="AU202" s="17" t="s">
        <v>87</v>
      </c>
    </row>
    <row r="203" spans="1:65" s="13" customFormat="1" ht="33.75">
      <c r="B203" s="163"/>
      <c r="D203" s="164" t="s">
        <v>202</v>
      </c>
      <c r="E203" s="165" t="s">
        <v>1</v>
      </c>
      <c r="F203" s="166" t="s">
        <v>607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87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22.5">
      <c r="B204" s="163"/>
      <c r="D204" s="164" t="s">
        <v>202</v>
      </c>
      <c r="E204" s="165" t="s">
        <v>1</v>
      </c>
      <c r="F204" s="166" t="s">
        <v>608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87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3" customFormat="1" ht="22.5">
      <c r="B205" s="163"/>
      <c r="D205" s="164" t="s">
        <v>202</v>
      </c>
      <c r="E205" s="165" t="s">
        <v>1</v>
      </c>
      <c r="F205" s="166" t="s">
        <v>609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202</v>
      </c>
      <c r="AU205" s="165" t="s">
        <v>87</v>
      </c>
      <c r="AV205" s="13" t="s">
        <v>87</v>
      </c>
      <c r="AW205" s="13" t="s">
        <v>36</v>
      </c>
      <c r="AX205" s="13" t="s">
        <v>80</v>
      </c>
      <c r="AY205" s="165" t="s">
        <v>192</v>
      </c>
    </row>
    <row r="206" spans="1:65" s="13" customFormat="1" ht="11.25">
      <c r="B206" s="163"/>
      <c r="D206" s="164" t="s">
        <v>202</v>
      </c>
      <c r="E206" s="165" t="s">
        <v>1</v>
      </c>
      <c r="F206" s="166" t="s">
        <v>623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87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1:65" s="14" customFormat="1" ht="11.25">
      <c r="B207" s="171"/>
      <c r="D207" s="164" t="s">
        <v>202</v>
      </c>
      <c r="E207" s="172" t="s">
        <v>1</v>
      </c>
      <c r="F207" s="173" t="s">
        <v>624</v>
      </c>
      <c r="H207" s="174">
        <v>18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87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1:65" s="15" customFormat="1" ht="11.25">
      <c r="B208" s="179"/>
      <c r="D208" s="164" t="s">
        <v>202</v>
      </c>
      <c r="E208" s="180" t="s">
        <v>1</v>
      </c>
      <c r="F208" s="181" t="s">
        <v>206</v>
      </c>
      <c r="H208" s="182">
        <v>18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202</v>
      </c>
      <c r="AU208" s="180" t="s">
        <v>87</v>
      </c>
      <c r="AV208" s="15" t="s">
        <v>200</v>
      </c>
      <c r="AW208" s="15" t="s">
        <v>36</v>
      </c>
      <c r="AX208" s="15" t="s">
        <v>87</v>
      </c>
      <c r="AY208" s="180" t="s">
        <v>192</v>
      </c>
    </row>
    <row r="209" spans="1:65" s="2" customFormat="1" ht="33" customHeight="1">
      <c r="A209" s="32"/>
      <c r="B209" s="149"/>
      <c r="C209" s="150" t="s">
        <v>279</v>
      </c>
      <c r="D209" s="150" t="s">
        <v>195</v>
      </c>
      <c r="E209" s="151" t="s">
        <v>625</v>
      </c>
      <c r="F209" s="152" t="s">
        <v>626</v>
      </c>
      <c r="G209" s="153" t="s">
        <v>604</v>
      </c>
      <c r="H209" s="154">
        <v>5</v>
      </c>
      <c r="I209" s="155"/>
      <c r="J209" s="156">
        <f>ROUND(I209*H209,2)</f>
        <v>0</v>
      </c>
      <c r="K209" s="152" t="s">
        <v>250</v>
      </c>
      <c r="L209" s="33"/>
      <c r="M209" s="157" t="s">
        <v>1</v>
      </c>
      <c r="N209" s="158" t="s">
        <v>46</v>
      </c>
      <c r="O209" s="58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1" t="s">
        <v>297</v>
      </c>
      <c r="AT209" s="161" t="s">
        <v>195</v>
      </c>
      <c r="AU209" s="161" t="s">
        <v>87</v>
      </c>
      <c r="AY209" s="17" t="s">
        <v>192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93</v>
      </c>
      <c r="BK209" s="162">
        <f>ROUND(I209*H209,2)</f>
        <v>0</v>
      </c>
      <c r="BL209" s="17" t="s">
        <v>297</v>
      </c>
      <c r="BM209" s="161" t="s">
        <v>627</v>
      </c>
    </row>
    <row r="210" spans="1:65" s="2" customFormat="1" ht="87.75">
      <c r="A210" s="32"/>
      <c r="B210" s="33"/>
      <c r="C210" s="32"/>
      <c r="D210" s="164" t="s">
        <v>565</v>
      </c>
      <c r="E210" s="32"/>
      <c r="F210" s="211" t="s">
        <v>628</v>
      </c>
      <c r="G210" s="32"/>
      <c r="H210" s="32"/>
      <c r="I210" s="212"/>
      <c r="J210" s="32"/>
      <c r="K210" s="32"/>
      <c r="L210" s="33"/>
      <c r="M210" s="187"/>
      <c r="N210" s="188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565</v>
      </c>
      <c r="AU210" s="17" t="s">
        <v>87</v>
      </c>
    </row>
    <row r="211" spans="1:65" s="13" customFormat="1" ht="33.75">
      <c r="B211" s="163"/>
      <c r="D211" s="164" t="s">
        <v>202</v>
      </c>
      <c r="E211" s="165" t="s">
        <v>1</v>
      </c>
      <c r="F211" s="166" t="s">
        <v>607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87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22.5">
      <c r="B212" s="163"/>
      <c r="D212" s="164" t="s">
        <v>202</v>
      </c>
      <c r="E212" s="165" t="s">
        <v>1</v>
      </c>
      <c r="F212" s="166" t="s">
        <v>608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87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3" customFormat="1" ht="22.5">
      <c r="B213" s="163"/>
      <c r="D213" s="164" t="s">
        <v>202</v>
      </c>
      <c r="E213" s="165" t="s">
        <v>1</v>
      </c>
      <c r="F213" s="166" t="s">
        <v>609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202</v>
      </c>
      <c r="AU213" s="165" t="s">
        <v>87</v>
      </c>
      <c r="AV213" s="13" t="s">
        <v>87</v>
      </c>
      <c r="AW213" s="13" t="s">
        <v>36</v>
      </c>
      <c r="AX213" s="13" t="s">
        <v>80</v>
      </c>
      <c r="AY213" s="165" t="s">
        <v>192</v>
      </c>
    </row>
    <row r="214" spans="1:65" s="13" customFormat="1" ht="11.25">
      <c r="B214" s="163"/>
      <c r="D214" s="164" t="s">
        <v>202</v>
      </c>
      <c r="E214" s="165" t="s">
        <v>1</v>
      </c>
      <c r="F214" s="166" t="s">
        <v>623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87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1:65" s="14" customFormat="1" ht="11.25">
      <c r="B215" s="171"/>
      <c r="D215" s="164" t="s">
        <v>202</v>
      </c>
      <c r="E215" s="172" t="s">
        <v>1</v>
      </c>
      <c r="F215" s="173" t="s">
        <v>239</v>
      </c>
      <c r="H215" s="174">
        <v>5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87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1:65" s="15" customFormat="1" ht="11.25">
      <c r="B216" s="179"/>
      <c r="D216" s="164" t="s">
        <v>202</v>
      </c>
      <c r="E216" s="180" t="s">
        <v>1</v>
      </c>
      <c r="F216" s="181" t="s">
        <v>206</v>
      </c>
      <c r="H216" s="182">
        <v>5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202</v>
      </c>
      <c r="AU216" s="180" t="s">
        <v>87</v>
      </c>
      <c r="AV216" s="15" t="s">
        <v>200</v>
      </c>
      <c r="AW216" s="15" t="s">
        <v>36</v>
      </c>
      <c r="AX216" s="15" t="s">
        <v>87</v>
      </c>
      <c r="AY216" s="180" t="s">
        <v>192</v>
      </c>
    </row>
    <row r="217" spans="1:65" s="2" customFormat="1" ht="33" customHeight="1">
      <c r="A217" s="32"/>
      <c r="B217" s="149"/>
      <c r="C217" s="150" t="s">
        <v>283</v>
      </c>
      <c r="D217" s="150" t="s">
        <v>195</v>
      </c>
      <c r="E217" s="151" t="s">
        <v>629</v>
      </c>
      <c r="F217" s="152" t="s">
        <v>630</v>
      </c>
      <c r="G217" s="153" t="s">
        <v>604</v>
      </c>
      <c r="H217" s="154">
        <v>4</v>
      </c>
      <c r="I217" s="155"/>
      <c r="J217" s="156">
        <f>ROUND(I217*H217,2)</f>
        <v>0</v>
      </c>
      <c r="K217" s="152" t="s">
        <v>250</v>
      </c>
      <c r="L217" s="33"/>
      <c r="M217" s="157" t="s">
        <v>1</v>
      </c>
      <c r="N217" s="158" t="s">
        <v>46</v>
      </c>
      <c r="O217" s="58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1" t="s">
        <v>297</v>
      </c>
      <c r="AT217" s="161" t="s">
        <v>195</v>
      </c>
      <c r="AU217" s="161" t="s">
        <v>87</v>
      </c>
      <c r="AY217" s="17" t="s">
        <v>192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93</v>
      </c>
      <c r="BK217" s="162">
        <f>ROUND(I217*H217,2)</f>
        <v>0</v>
      </c>
      <c r="BL217" s="17" t="s">
        <v>297</v>
      </c>
      <c r="BM217" s="161" t="s">
        <v>631</v>
      </c>
    </row>
    <row r="218" spans="1:65" s="2" customFormat="1" ht="87.75">
      <c r="A218" s="32"/>
      <c r="B218" s="33"/>
      <c r="C218" s="32"/>
      <c r="D218" s="164" t="s">
        <v>565</v>
      </c>
      <c r="E218" s="32"/>
      <c r="F218" s="211" t="s">
        <v>632</v>
      </c>
      <c r="G218" s="32"/>
      <c r="H218" s="32"/>
      <c r="I218" s="212"/>
      <c r="J218" s="32"/>
      <c r="K218" s="32"/>
      <c r="L218" s="33"/>
      <c r="M218" s="187"/>
      <c r="N218" s="188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565</v>
      </c>
      <c r="AU218" s="17" t="s">
        <v>87</v>
      </c>
    </row>
    <row r="219" spans="1:65" s="13" customFormat="1" ht="33.75">
      <c r="B219" s="163"/>
      <c r="D219" s="164" t="s">
        <v>202</v>
      </c>
      <c r="E219" s="165" t="s">
        <v>1</v>
      </c>
      <c r="F219" s="166" t="s">
        <v>607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87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22.5">
      <c r="B220" s="163"/>
      <c r="D220" s="164" t="s">
        <v>202</v>
      </c>
      <c r="E220" s="165" t="s">
        <v>1</v>
      </c>
      <c r="F220" s="166" t="s">
        <v>608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87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3" customFormat="1" ht="22.5">
      <c r="B221" s="163"/>
      <c r="D221" s="164" t="s">
        <v>202</v>
      </c>
      <c r="E221" s="165" t="s">
        <v>1</v>
      </c>
      <c r="F221" s="166" t="s">
        <v>609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87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1:65" s="13" customFormat="1" ht="11.25">
      <c r="B222" s="163"/>
      <c r="D222" s="164" t="s">
        <v>202</v>
      </c>
      <c r="E222" s="165" t="s">
        <v>1</v>
      </c>
      <c r="F222" s="166" t="s">
        <v>633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87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1:65" s="14" customFormat="1" ht="11.25">
      <c r="B223" s="171"/>
      <c r="D223" s="164" t="s">
        <v>202</v>
      </c>
      <c r="E223" s="172" t="s">
        <v>1</v>
      </c>
      <c r="F223" s="173" t="s">
        <v>200</v>
      </c>
      <c r="H223" s="174">
        <v>4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87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1:65" s="15" customFormat="1" ht="11.25">
      <c r="B224" s="179"/>
      <c r="D224" s="164" t="s">
        <v>202</v>
      </c>
      <c r="E224" s="180" t="s">
        <v>1</v>
      </c>
      <c r="F224" s="181" t="s">
        <v>206</v>
      </c>
      <c r="H224" s="182">
        <v>4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202</v>
      </c>
      <c r="AU224" s="180" t="s">
        <v>87</v>
      </c>
      <c r="AV224" s="15" t="s">
        <v>200</v>
      </c>
      <c r="AW224" s="15" t="s">
        <v>36</v>
      </c>
      <c r="AX224" s="15" t="s">
        <v>87</v>
      </c>
      <c r="AY224" s="180" t="s">
        <v>192</v>
      </c>
    </row>
    <row r="225" spans="1:65" s="2" customFormat="1" ht="37.9" customHeight="1">
      <c r="A225" s="32"/>
      <c r="B225" s="149"/>
      <c r="C225" s="150" t="s">
        <v>8</v>
      </c>
      <c r="D225" s="150" t="s">
        <v>195</v>
      </c>
      <c r="E225" s="151" t="s">
        <v>634</v>
      </c>
      <c r="F225" s="152" t="s">
        <v>635</v>
      </c>
      <c r="G225" s="153" t="s">
        <v>604</v>
      </c>
      <c r="H225" s="154">
        <v>6</v>
      </c>
      <c r="I225" s="155"/>
      <c r="J225" s="156">
        <f>ROUND(I225*H225,2)</f>
        <v>0</v>
      </c>
      <c r="K225" s="152" t="s">
        <v>250</v>
      </c>
      <c r="L225" s="33"/>
      <c r="M225" s="157" t="s">
        <v>1</v>
      </c>
      <c r="N225" s="158" t="s">
        <v>46</v>
      </c>
      <c r="O225" s="58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1" t="s">
        <v>297</v>
      </c>
      <c r="AT225" s="161" t="s">
        <v>195</v>
      </c>
      <c r="AU225" s="161" t="s">
        <v>87</v>
      </c>
      <c r="AY225" s="17" t="s">
        <v>192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93</v>
      </c>
      <c r="BK225" s="162">
        <f>ROUND(I225*H225,2)</f>
        <v>0</v>
      </c>
      <c r="BL225" s="17" t="s">
        <v>297</v>
      </c>
      <c r="BM225" s="161" t="s">
        <v>636</v>
      </c>
    </row>
    <row r="226" spans="1:65" s="2" customFormat="1" ht="97.5">
      <c r="A226" s="32"/>
      <c r="B226" s="33"/>
      <c r="C226" s="32"/>
      <c r="D226" s="164" t="s">
        <v>565</v>
      </c>
      <c r="E226" s="32"/>
      <c r="F226" s="211" t="s">
        <v>637</v>
      </c>
      <c r="G226" s="32"/>
      <c r="H226" s="32"/>
      <c r="I226" s="212"/>
      <c r="J226" s="32"/>
      <c r="K226" s="32"/>
      <c r="L226" s="33"/>
      <c r="M226" s="187"/>
      <c r="N226" s="188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565</v>
      </c>
      <c r="AU226" s="17" t="s">
        <v>87</v>
      </c>
    </row>
    <row r="227" spans="1:65" s="13" customFormat="1" ht="33.75">
      <c r="B227" s="163"/>
      <c r="D227" s="164" t="s">
        <v>202</v>
      </c>
      <c r="E227" s="165" t="s">
        <v>1</v>
      </c>
      <c r="F227" s="166" t="s">
        <v>607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87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22.5">
      <c r="B228" s="163"/>
      <c r="D228" s="164" t="s">
        <v>202</v>
      </c>
      <c r="E228" s="165" t="s">
        <v>1</v>
      </c>
      <c r="F228" s="166" t="s">
        <v>608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87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3" customFormat="1" ht="22.5">
      <c r="B229" s="163"/>
      <c r="D229" s="164" t="s">
        <v>202</v>
      </c>
      <c r="E229" s="165" t="s">
        <v>1</v>
      </c>
      <c r="F229" s="166" t="s">
        <v>609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87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3" customFormat="1" ht="11.25">
      <c r="B230" s="163"/>
      <c r="D230" s="164" t="s">
        <v>202</v>
      </c>
      <c r="E230" s="165" t="s">
        <v>1</v>
      </c>
      <c r="F230" s="166" t="s">
        <v>623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202</v>
      </c>
      <c r="AU230" s="165" t="s">
        <v>87</v>
      </c>
      <c r="AV230" s="13" t="s">
        <v>87</v>
      </c>
      <c r="AW230" s="13" t="s">
        <v>36</v>
      </c>
      <c r="AX230" s="13" t="s">
        <v>80</v>
      </c>
      <c r="AY230" s="165" t="s">
        <v>192</v>
      </c>
    </row>
    <row r="231" spans="1:65" s="14" customFormat="1" ht="11.25">
      <c r="B231" s="171"/>
      <c r="D231" s="164" t="s">
        <v>202</v>
      </c>
      <c r="E231" s="172" t="s">
        <v>1</v>
      </c>
      <c r="F231" s="173" t="s">
        <v>246</v>
      </c>
      <c r="H231" s="174">
        <v>6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202</v>
      </c>
      <c r="AU231" s="172" t="s">
        <v>87</v>
      </c>
      <c r="AV231" s="14" t="s">
        <v>93</v>
      </c>
      <c r="AW231" s="14" t="s">
        <v>36</v>
      </c>
      <c r="AX231" s="14" t="s">
        <v>80</v>
      </c>
      <c r="AY231" s="172" t="s">
        <v>192</v>
      </c>
    </row>
    <row r="232" spans="1:65" s="15" customFormat="1" ht="11.25">
      <c r="B232" s="179"/>
      <c r="D232" s="164" t="s">
        <v>202</v>
      </c>
      <c r="E232" s="180" t="s">
        <v>1</v>
      </c>
      <c r="F232" s="181" t="s">
        <v>206</v>
      </c>
      <c r="H232" s="182">
        <v>6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202</v>
      </c>
      <c r="AU232" s="180" t="s">
        <v>87</v>
      </c>
      <c r="AV232" s="15" t="s">
        <v>200</v>
      </c>
      <c r="AW232" s="15" t="s">
        <v>36</v>
      </c>
      <c r="AX232" s="15" t="s">
        <v>87</v>
      </c>
      <c r="AY232" s="180" t="s">
        <v>192</v>
      </c>
    </row>
    <row r="233" spans="1:65" s="2" customFormat="1" ht="33" customHeight="1">
      <c r="A233" s="32"/>
      <c r="B233" s="149"/>
      <c r="C233" s="150" t="s">
        <v>294</v>
      </c>
      <c r="D233" s="150" t="s">
        <v>195</v>
      </c>
      <c r="E233" s="151" t="s">
        <v>638</v>
      </c>
      <c r="F233" s="152" t="s">
        <v>639</v>
      </c>
      <c r="G233" s="153" t="s">
        <v>604</v>
      </c>
      <c r="H233" s="154">
        <v>12</v>
      </c>
      <c r="I233" s="155"/>
      <c r="J233" s="156">
        <f>ROUND(I233*H233,2)</f>
        <v>0</v>
      </c>
      <c r="K233" s="152" t="s">
        <v>250</v>
      </c>
      <c r="L233" s="33"/>
      <c r="M233" s="157" t="s">
        <v>1</v>
      </c>
      <c r="N233" s="158" t="s">
        <v>46</v>
      </c>
      <c r="O233" s="58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1" t="s">
        <v>297</v>
      </c>
      <c r="AT233" s="161" t="s">
        <v>195</v>
      </c>
      <c r="AU233" s="161" t="s">
        <v>87</v>
      </c>
      <c r="AY233" s="17" t="s">
        <v>192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7" t="s">
        <v>93</v>
      </c>
      <c r="BK233" s="162">
        <f>ROUND(I233*H233,2)</f>
        <v>0</v>
      </c>
      <c r="BL233" s="17" t="s">
        <v>297</v>
      </c>
      <c r="BM233" s="161" t="s">
        <v>640</v>
      </c>
    </row>
    <row r="234" spans="1:65" s="2" customFormat="1" ht="87.75">
      <c r="A234" s="32"/>
      <c r="B234" s="33"/>
      <c r="C234" s="32"/>
      <c r="D234" s="164" t="s">
        <v>565</v>
      </c>
      <c r="E234" s="32"/>
      <c r="F234" s="211" t="s">
        <v>622</v>
      </c>
      <c r="G234" s="32"/>
      <c r="H234" s="32"/>
      <c r="I234" s="212"/>
      <c r="J234" s="32"/>
      <c r="K234" s="32"/>
      <c r="L234" s="33"/>
      <c r="M234" s="187"/>
      <c r="N234" s="188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565</v>
      </c>
      <c r="AU234" s="17" t="s">
        <v>87</v>
      </c>
    </row>
    <row r="235" spans="1:65" s="13" customFormat="1" ht="33.75">
      <c r="B235" s="163"/>
      <c r="D235" s="164" t="s">
        <v>202</v>
      </c>
      <c r="E235" s="165" t="s">
        <v>1</v>
      </c>
      <c r="F235" s="166" t="s">
        <v>607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87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22.5">
      <c r="B236" s="163"/>
      <c r="D236" s="164" t="s">
        <v>202</v>
      </c>
      <c r="E236" s="165" t="s">
        <v>1</v>
      </c>
      <c r="F236" s="166" t="s">
        <v>608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87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3" customFormat="1" ht="22.5">
      <c r="B237" s="163"/>
      <c r="D237" s="164" t="s">
        <v>202</v>
      </c>
      <c r="E237" s="165" t="s">
        <v>1</v>
      </c>
      <c r="F237" s="166" t="s">
        <v>609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87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623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87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8</v>
      </c>
      <c r="H239" s="174">
        <v>12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87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5" customFormat="1" ht="11.25">
      <c r="B240" s="179"/>
      <c r="D240" s="164" t="s">
        <v>202</v>
      </c>
      <c r="E240" s="180" t="s">
        <v>1</v>
      </c>
      <c r="F240" s="181" t="s">
        <v>206</v>
      </c>
      <c r="H240" s="182">
        <v>12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202</v>
      </c>
      <c r="AU240" s="180" t="s">
        <v>87</v>
      </c>
      <c r="AV240" s="15" t="s">
        <v>200</v>
      </c>
      <c r="AW240" s="15" t="s">
        <v>36</v>
      </c>
      <c r="AX240" s="15" t="s">
        <v>87</v>
      </c>
      <c r="AY240" s="180" t="s">
        <v>192</v>
      </c>
    </row>
    <row r="241" spans="1:65" s="2" customFormat="1" ht="33" customHeight="1">
      <c r="A241" s="32"/>
      <c r="B241" s="149"/>
      <c r="C241" s="150" t="s">
        <v>315</v>
      </c>
      <c r="D241" s="150" t="s">
        <v>195</v>
      </c>
      <c r="E241" s="151" t="s">
        <v>641</v>
      </c>
      <c r="F241" s="152" t="s">
        <v>642</v>
      </c>
      <c r="G241" s="153" t="s">
        <v>604</v>
      </c>
      <c r="H241" s="154">
        <v>6</v>
      </c>
      <c r="I241" s="155"/>
      <c r="J241" s="156">
        <f>ROUND(I241*H241,2)</f>
        <v>0</v>
      </c>
      <c r="K241" s="152" t="s">
        <v>250</v>
      </c>
      <c r="L241" s="33"/>
      <c r="M241" s="157" t="s">
        <v>1</v>
      </c>
      <c r="N241" s="158" t="s">
        <v>46</v>
      </c>
      <c r="O241" s="58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1" t="s">
        <v>297</v>
      </c>
      <c r="AT241" s="161" t="s">
        <v>195</v>
      </c>
      <c r="AU241" s="161" t="s">
        <v>87</v>
      </c>
      <c r="AY241" s="17" t="s">
        <v>192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93</v>
      </c>
      <c r="BK241" s="162">
        <f>ROUND(I241*H241,2)</f>
        <v>0</v>
      </c>
      <c r="BL241" s="17" t="s">
        <v>297</v>
      </c>
      <c r="BM241" s="161" t="s">
        <v>643</v>
      </c>
    </row>
    <row r="242" spans="1:65" s="2" customFormat="1" ht="87.75">
      <c r="A242" s="32"/>
      <c r="B242" s="33"/>
      <c r="C242" s="32"/>
      <c r="D242" s="164" t="s">
        <v>565</v>
      </c>
      <c r="E242" s="32"/>
      <c r="F242" s="211" t="s">
        <v>622</v>
      </c>
      <c r="G242" s="32"/>
      <c r="H242" s="32"/>
      <c r="I242" s="212"/>
      <c r="J242" s="32"/>
      <c r="K242" s="32"/>
      <c r="L242" s="33"/>
      <c r="M242" s="187"/>
      <c r="N242" s="188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565</v>
      </c>
      <c r="AU242" s="17" t="s">
        <v>87</v>
      </c>
    </row>
    <row r="243" spans="1:65" s="13" customFormat="1" ht="33.75">
      <c r="B243" s="163"/>
      <c r="D243" s="164" t="s">
        <v>202</v>
      </c>
      <c r="E243" s="165" t="s">
        <v>1</v>
      </c>
      <c r="F243" s="166" t="s">
        <v>607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87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22.5">
      <c r="B244" s="163"/>
      <c r="D244" s="164" t="s">
        <v>202</v>
      </c>
      <c r="E244" s="165" t="s">
        <v>1</v>
      </c>
      <c r="F244" s="166" t="s">
        <v>608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87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3" customFormat="1" ht="22.5">
      <c r="B245" s="163"/>
      <c r="D245" s="164" t="s">
        <v>202</v>
      </c>
      <c r="E245" s="165" t="s">
        <v>1</v>
      </c>
      <c r="F245" s="166" t="s">
        <v>609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87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3" customFormat="1" ht="11.25">
      <c r="B246" s="163"/>
      <c r="D246" s="164" t="s">
        <v>202</v>
      </c>
      <c r="E246" s="165" t="s">
        <v>1</v>
      </c>
      <c r="F246" s="166" t="s">
        <v>623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87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1:65" s="14" customFormat="1" ht="11.25">
      <c r="B247" s="171"/>
      <c r="D247" s="164" t="s">
        <v>202</v>
      </c>
      <c r="E247" s="172" t="s">
        <v>1</v>
      </c>
      <c r="F247" s="173" t="s">
        <v>246</v>
      </c>
      <c r="H247" s="174">
        <v>6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87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1:65" s="15" customFormat="1" ht="11.25">
      <c r="B248" s="179"/>
      <c r="D248" s="164" t="s">
        <v>202</v>
      </c>
      <c r="E248" s="180" t="s">
        <v>1</v>
      </c>
      <c r="F248" s="181" t="s">
        <v>206</v>
      </c>
      <c r="H248" s="182">
        <v>6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202</v>
      </c>
      <c r="AU248" s="180" t="s">
        <v>87</v>
      </c>
      <c r="AV248" s="15" t="s">
        <v>200</v>
      </c>
      <c r="AW248" s="15" t="s">
        <v>36</v>
      </c>
      <c r="AX248" s="15" t="s">
        <v>87</v>
      </c>
      <c r="AY248" s="180" t="s">
        <v>192</v>
      </c>
    </row>
    <row r="249" spans="1:65" s="2" customFormat="1" ht="37.9" customHeight="1">
      <c r="A249" s="32"/>
      <c r="B249" s="149"/>
      <c r="C249" s="150" t="s">
        <v>333</v>
      </c>
      <c r="D249" s="150" t="s">
        <v>195</v>
      </c>
      <c r="E249" s="151" t="s">
        <v>644</v>
      </c>
      <c r="F249" s="152" t="s">
        <v>645</v>
      </c>
      <c r="G249" s="153" t="s">
        <v>604</v>
      </c>
      <c r="H249" s="154">
        <v>6</v>
      </c>
      <c r="I249" s="155"/>
      <c r="J249" s="156">
        <f>ROUND(I249*H249,2)</f>
        <v>0</v>
      </c>
      <c r="K249" s="152" t="s">
        <v>250</v>
      </c>
      <c r="L249" s="33"/>
      <c r="M249" s="157" t="s">
        <v>1</v>
      </c>
      <c r="N249" s="158" t="s">
        <v>46</v>
      </c>
      <c r="O249" s="58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1" t="s">
        <v>297</v>
      </c>
      <c r="AT249" s="161" t="s">
        <v>195</v>
      </c>
      <c r="AU249" s="161" t="s">
        <v>87</v>
      </c>
      <c r="AY249" s="17" t="s">
        <v>192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93</v>
      </c>
      <c r="BK249" s="162">
        <f>ROUND(I249*H249,2)</f>
        <v>0</v>
      </c>
      <c r="BL249" s="17" t="s">
        <v>297</v>
      </c>
      <c r="BM249" s="161" t="s">
        <v>646</v>
      </c>
    </row>
    <row r="250" spans="1:65" s="2" customFormat="1" ht="97.5">
      <c r="A250" s="32"/>
      <c r="B250" s="33"/>
      <c r="C250" s="32"/>
      <c r="D250" s="164" t="s">
        <v>565</v>
      </c>
      <c r="E250" s="32"/>
      <c r="F250" s="211" t="s">
        <v>637</v>
      </c>
      <c r="G250" s="32"/>
      <c r="H250" s="32"/>
      <c r="I250" s="212"/>
      <c r="J250" s="32"/>
      <c r="K250" s="32"/>
      <c r="L250" s="33"/>
      <c r="M250" s="187"/>
      <c r="N250" s="188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565</v>
      </c>
      <c r="AU250" s="17" t="s">
        <v>87</v>
      </c>
    </row>
    <row r="251" spans="1:65" s="13" customFormat="1" ht="33.75">
      <c r="B251" s="163"/>
      <c r="D251" s="164" t="s">
        <v>202</v>
      </c>
      <c r="E251" s="165" t="s">
        <v>1</v>
      </c>
      <c r="F251" s="166" t="s">
        <v>607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87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22.5">
      <c r="B252" s="163"/>
      <c r="D252" s="164" t="s">
        <v>202</v>
      </c>
      <c r="E252" s="165" t="s">
        <v>1</v>
      </c>
      <c r="F252" s="166" t="s">
        <v>608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87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3" customFormat="1" ht="22.5">
      <c r="B253" s="163"/>
      <c r="D253" s="164" t="s">
        <v>202</v>
      </c>
      <c r="E253" s="165" t="s">
        <v>1</v>
      </c>
      <c r="F253" s="166" t="s">
        <v>609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202</v>
      </c>
      <c r="AU253" s="165" t="s">
        <v>87</v>
      </c>
      <c r="AV253" s="13" t="s">
        <v>87</v>
      </c>
      <c r="AW253" s="13" t="s">
        <v>36</v>
      </c>
      <c r="AX253" s="13" t="s">
        <v>80</v>
      </c>
      <c r="AY253" s="165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623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87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246</v>
      </c>
      <c r="H255" s="174">
        <v>6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87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5" customFormat="1" ht="11.25">
      <c r="B256" s="179"/>
      <c r="D256" s="164" t="s">
        <v>202</v>
      </c>
      <c r="E256" s="180" t="s">
        <v>1</v>
      </c>
      <c r="F256" s="181" t="s">
        <v>206</v>
      </c>
      <c r="H256" s="182">
        <v>6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202</v>
      </c>
      <c r="AU256" s="180" t="s">
        <v>87</v>
      </c>
      <c r="AV256" s="15" t="s">
        <v>200</v>
      </c>
      <c r="AW256" s="15" t="s">
        <v>36</v>
      </c>
      <c r="AX256" s="15" t="s">
        <v>87</v>
      </c>
      <c r="AY256" s="180" t="s">
        <v>192</v>
      </c>
    </row>
    <row r="257" spans="1:65" s="2" customFormat="1" ht="33" customHeight="1">
      <c r="A257" s="32"/>
      <c r="B257" s="149"/>
      <c r="C257" s="150" t="s">
        <v>297</v>
      </c>
      <c r="D257" s="150" t="s">
        <v>195</v>
      </c>
      <c r="E257" s="151" t="s">
        <v>647</v>
      </c>
      <c r="F257" s="152" t="s">
        <v>648</v>
      </c>
      <c r="G257" s="153" t="s">
        <v>604</v>
      </c>
      <c r="H257" s="154">
        <v>6</v>
      </c>
      <c r="I257" s="155"/>
      <c r="J257" s="156">
        <f>ROUND(I257*H257,2)</f>
        <v>0</v>
      </c>
      <c r="K257" s="152" t="s">
        <v>250</v>
      </c>
      <c r="L257" s="33"/>
      <c r="M257" s="157" t="s">
        <v>1</v>
      </c>
      <c r="N257" s="158" t="s">
        <v>46</v>
      </c>
      <c r="O257" s="58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1" t="s">
        <v>297</v>
      </c>
      <c r="AT257" s="161" t="s">
        <v>195</v>
      </c>
      <c r="AU257" s="161" t="s">
        <v>87</v>
      </c>
      <c r="AY257" s="17" t="s">
        <v>192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93</v>
      </c>
      <c r="BK257" s="162">
        <f>ROUND(I257*H257,2)</f>
        <v>0</v>
      </c>
      <c r="BL257" s="17" t="s">
        <v>297</v>
      </c>
      <c r="BM257" s="161" t="s">
        <v>649</v>
      </c>
    </row>
    <row r="258" spans="1:65" s="2" customFormat="1" ht="87.75">
      <c r="A258" s="32"/>
      <c r="B258" s="33"/>
      <c r="C258" s="32"/>
      <c r="D258" s="164" t="s">
        <v>565</v>
      </c>
      <c r="E258" s="32"/>
      <c r="F258" s="211" t="s">
        <v>650</v>
      </c>
      <c r="G258" s="32"/>
      <c r="H258" s="32"/>
      <c r="I258" s="212"/>
      <c r="J258" s="32"/>
      <c r="K258" s="32"/>
      <c r="L258" s="33"/>
      <c r="M258" s="187"/>
      <c r="N258" s="188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565</v>
      </c>
      <c r="AU258" s="17" t="s">
        <v>87</v>
      </c>
    </row>
    <row r="259" spans="1:65" s="13" customFormat="1" ht="33.75">
      <c r="B259" s="163"/>
      <c r="D259" s="164" t="s">
        <v>202</v>
      </c>
      <c r="E259" s="165" t="s">
        <v>1</v>
      </c>
      <c r="F259" s="166" t="s">
        <v>607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202</v>
      </c>
      <c r="AU259" s="165" t="s">
        <v>87</v>
      </c>
      <c r="AV259" s="13" t="s">
        <v>87</v>
      </c>
      <c r="AW259" s="13" t="s">
        <v>36</v>
      </c>
      <c r="AX259" s="13" t="s">
        <v>80</v>
      </c>
      <c r="AY259" s="165" t="s">
        <v>192</v>
      </c>
    </row>
    <row r="260" spans="1:65" s="13" customFormat="1" ht="22.5">
      <c r="B260" s="163"/>
      <c r="D260" s="164" t="s">
        <v>202</v>
      </c>
      <c r="E260" s="165" t="s">
        <v>1</v>
      </c>
      <c r="F260" s="166" t="s">
        <v>608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87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3" customFormat="1" ht="22.5">
      <c r="B261" s="163"/>
      <c r="D261" s="164" t="s">
        <v>202</v>
      </c>
      <c r="E261" s="165" t="s">
        <v>1</v>
      </c>
      <c r="F261" s="166" t="s">
        <v>609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202</v>
      </c>
      <c r="AU261" s="165" t="s">
        <v>87</v>
      </c>
      <c r="AV261" s="13" t="s">
        <v>87</v>
      </c>
      <c r="AW261" s="13" t="s">
        <v>36</v>
      </c>
      <c r="AX261" s="13" t="s">
        <v>80</v>
      </c>
      <c r="AY261" s="165" t="s">
        <v>192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651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87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4" customFormat="1" ht="11.25">
      <c r="B263" s="171"/>
      <c r="D263" s="164" t="s">
        <v>202</v>
      </c>
      <c r="E263" s="172" t="s">
        <v>1</v>
      </c>
      <c r="F263" s="173" t="s">
        <v>246</v>
      </c>
      <c r="H263" s="174">
        <v>6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87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1:65" s="15" customFormat="1" ht="11.25">
      <c r="B264" s="179"/>
      <c r="D264" s="164" t="s">
        <v>202</v>
      </c>
      <c r="E264" s="180" t="s">
        <v>1</v>
      </c>
      <c r="F264" s="181" t="s">
        <v>206</v>
      </c>
      <c r="H264" s="182">
        <v>6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202</v>
      </c>
      <c r="AU264" s="180" t="s">
        <v>87</v>
      </c>
      <c r="AV264" s="15" t="s">
        <v>200</v>
      </c>
      <c r="AW264" s="15" t="s">
        <v>36</v>
      </c>
      <c r="AX264" s="15" t="s">
        <v>87</v>
      </c>
      <c r="AY264" s="180" t="s">
        <v>192</v>
      </c>
    </row>
    <row r="265" spans="1:65" s="2" customFormat="1" ht="37.9" customHeight="1">
      <c r="A265" s="32"/>
      <c r="B265" s="149"/>
      <c r="C265" s="150" t="s">
        <v>341</v>
      </c>
      <c r="D265" s="150" t="s">
        <v>195</v>
      </c>
      <c r="E265" s="151" t="s">
        <v>652</v>
      </c>
      <c r="F265" s="152" t="s">
        <v>653</v>
      </c>
      <c r="G265" s="153" t="s">
        <v>604</v>
      </c>
      <c r="H265" s="154">
        <v>6</v>
      </c>
      <c r="I265" s="155"/>
      <c r="J265" s="156">
        <f>ROUND(I265*H265,2)</f>
        <v>0</v>
      </c>
      <c r="K265" s="152" t="s">
        <v>250</v>
      </c>
      <c r="L265" s="33"/>
      <c r="M265" s="157" t="s">
        <v>1</v>
      </c>
      <c r="N265" s="158" t="s">
        <v>46</v>
      </c>
      <c r="O265" s="58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1" t="s">
        <v>297</v>
      </c>
      <c r="AT265" s="161" t="s">
        <v>195</v>
      </c>
      <c r="AU265" s="161" t="s">
        <v>87</v>
      </c>
      <c r="AY265" s="17" t="s">
        <v>192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7" t="s">
        <v>93</v>
      </c>
      <c r="BK265" s="162">
        <f>ROUND(I265*H265,2)</f>
        <v>0</v>
      </c>
      <c r="BL265" s="17" t="s">
        <v>297</v>
      </c>
      <c r="BM265" s="161" t="s">
        <v>654</v>
      </c>
    </row>
    <row r="266" spans="1:65" s="2" customFormat="1" ht="97.5">
      <c r="A266" s="32"/>
      <c r="B266" s="33"/>
      <c r="C266" s="32"/>
      <c r="D266" s="164" t="s">
        <v>565</v>
      </c>
      <c r="E266" s="32"/>
      <c r="F266" s="211" t="s">
        <v>637</v>
      </c>
      <c r="G266" s="32"/>
      <c r="H266" s="32"/>
      <c r="I266" s="212"/>
      <c r="J266" s="32"/>
      <c r="K266" s="32"/>
      <c r="L266" s="33"/>
      <c r="M266" s="187"/>
      <c r="N266" s="188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565</v>
      </c>
      <c r="AU266" s="17" t="s">
        <v>87</v>
      </c>
    </row>
    <row r="267" spans="1:65" s="13" customFormat="1" ht="33.75">
      <c r="B267" s="163"/>
      <c r="D267" s="164" t="s">
        <v>202</v>
      </c>
      <c r="E267" s="165" t="s">
        <v>1</v>
      </c>
      <c r="F267" s="166" t="s">
        <v>607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87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3" customFormat="1" ht="22.5">
      <c r="B268" s="163"/>
      <c r="D268" s="164" t="s">
        <v>202</v>
      </c>
      <c r="E268" s="165" t="s">
        <v>1</v>
      </c>
      <c r="F268" s="166" t="s">
        <v>608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87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3" customFormat="1" ht="22.5">
      <c r="B269" s="163"/>
      <c r="D269" s="164" t="s">
        <v>202</v>
      </c>
      <c r="E269" s="165" t="s">
        <v>1</v>
      </c>
      <c r="F269" s="166" t="s">
        <v>609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87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3" customFormat="1" ht="11.25">
      <c r="B270" s="163"/>
      <c r="D270" s="164" t="s">
        <v>202</v>
      </c>
      <c r="E270" s="165" t="s">
        <v>1</v>
      </c>
      <c r="F270" s="166" t="s">
        <v>623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87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4" customFormat="1" ht="11.25">
      <c r="B271" s="171"/>
      <c r="D271" s="164" t="s">
        <v>202</v>
      </c>
      <c r="E271" s="172" t="s">
        <v>1</v>
      </c>
      <c r="F271" s="173" t="s">
        <v>246</v>
      </c>
      <c r="H271" s="174">
        <v>6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87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1:65" s="15" customFormat="1" ht="11.25">
      <c r="B272" s="179"/>
      <c r="D272" s="164" t="s">
        <v>202</v>
      </c>
      <c r="E272" s="180" t="s">
        <v>1</v>
      </c>
      <c r="F272" s="181" t="s">
        <v>206</v>
      </c>
      <c r="H272" s="182">
        <v>6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202</v>
      </c>
      <c r="AU272" s="180" t="s">
        <v>87</v>
      </c>
      <c r="AV272" s="15" t="s">
        <v>200</v>
      </c>
      <c r="AW272" s="15" t="s">
        <v>36</v>
      </c>
      <c r="AX272" s="15" t="s">
        <v>87</v>
      </c>
      <c r="AY272" s="180" t="s">
        <v>192</v>
      </c>
    </row>
    <row r="273" spans="1:65" s="12" customFormat="1" ht="25.9" customHeight="1">
      <c r="B273" s="137"/>
      <c r="D273" s="138" t="s">
        <v>79</v>
      </c>
      <c r="E273" s="139" t="s">
        <v>655</v>
      </c>
      <c r="F273" s="139" t="s">
        <v>656</v>
      </c>
      <c r="I273" s="140"/>
      <c r="J273" s="126">
        <f>BK273</f>
        <v>0</v>
      </c>
      <c r="L273" s="137"/>
      <c r="M273" s="141"/>
      <c r="N273" s="142"/>
      <c r="O273" s="142"/>
      <c r="P273" s="143">
        <f>SUM(P274:P281)</f>
        <v>0</v>
      </c>
      <c r="Q273" s="142"/>
      <c r="R273" s="143">
        <f>SUM(R274:R281)</f>
        <v>0</v>
      </c>
      <c r="S273" s="142"/>
      <c r="T273" s="144">
        <f>SUM(T274:T281)</f>
        <v>0</v>
      </c>
      <c r="AR273" s="138" t="s">
        <v>93</v>
      </c>
      <c r="AT273" s="145" t="s">
        <v>79</v>
      </c>
      <c r="AU273" s="145" t="s">
        <v>80</v>
      </c>
      <c r="AY273" s="138" t="s">
        <v>192</v>
      </c>
      <c r="BK273" s="146">
        <f>SUM(BK274:BK281)</f>
        <v>0</v>
      </c>
    </row>
    <row r="274" spans="1:65" s="2" customFormat="1" ht="37.9" customHeight="1">
      <c r="A274" s="32"/>
      <c r="B274" s="149"/>
      <c r="C274" s="150" t="s">
        <v>624</v>
      </c>
      <c r="D274" s="150" t="s">
        <v>195</v>
      </c>
      <c r="E274" s="151" t="s">
        <v>657</v>
      </c>
      <c r="F274" s="152" t="s">
        <v>658</v>
      </c>
      <c r="G274" s="153" t="s">
        <v>604</v>
      </c>
      <c r="H274" s="154">
        <v>1</v>
      </c>
      <c r="I274" s="155"/>
      <c r="J274" s="156">
        <f>ROUND(I274*H274,2)</f>
        <v>0</v>
      </c>
      <c r="K274" s="152" t="s">
        <v>250</v>
      </c>
      <c r="L274" s="33"/>
      <c r="M274" s="157" t="s">
        <v>1</v>
      </c>
      <c r="N274" s="158" t="s">
        <v>46</v>
      </c>
      <c r="O274" s="58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1" t="s">
        <v>297</v>
      </c>
      <c r="AT274" s="161" t="s">
        <v>195</v>
      </c>
      <c r="AU274" s="161" t="s">
        <v>87</v>
      </c>
      <c r="AY274" s="17" t="s">
        <v>192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93</v>
      </c>
      <c r="BK274" s="162">
        <f>ROUND(I274*H274,2)</f>
        <v>0</v>
      </c>
      <c r="BL274" s="17" t="s">
        <v>297</v>
      </c>
      <c r="BM274" s="161" t="s">
        <v>659</v>
      </c>
    </row>
    <row r="275" spans="1:65" s="2" customFormat="1" ht="107.25">
      <c r="A275" s="32"/>
      <c r="B275" s="33"/>
      <c r="C275" s="32"/>
      <c r="D275" s="164" t="s">
        <v>565</v>
      </c>
      <c r="E275" s="32"/>
      <c r="F275" s="211" t="s">
        <v>660</v>
      </c>
      <c r="G275" s="32"/>
      <c r="H275" s="32"/>
      <c r="I275" s="212"/>
      <c r="J275" s="32"/>
      <c r="K275" s="32"/>
      <c r="L275" s="33"/>
      <c r="M275" s="187"/>
      <c r="N275" s="188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565</v>
      </c>
      <c r="AU275" s="17" t="s">
        <v>87</v>
      </c>
    </row>
    <row r="276" spans="1:65" s="13" customFormat="1" ht="33.75">
      <c r="B276" s="163"/>
      <c r="D276" s="164" t="s">
        <v>202</v>
      </c>
      <c r="E276" s="165" t="s">
        <v>1</v>
      </c>
      <c r="F276" s="166" t="s">
        <v>607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202</v>
      </c>
      <c r="AU276" s="165" t="s">
        <v>87</v>
      </c>
      <c r="AV276" s="13" t="s">
        <v>87</v>
      </c>
      <c r="AW276" s="13" t="s">
        <v>36</v>
      </c>
      <c r="AX276" s="13" t="s">
        <v>80</v>
      </c>
      <c r="AY276" s="165" t="s">
        <v>192</v>
      </c>
    </row>
    <row r="277" spans="1:65" s="13" customFormat="1" ht="22.5">
      <c r="B277" s="163"/>
      <c r="D277" s="164" t="s">
        <v>202</v>
      </c>
      <c r="E277" s="165" t="s">
        <v>1</v>
      </c>
      <c r="F277" s="166" t="s">
        <v>608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87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3" customFormat="1" ht="22.5">
      <c r="B278" s="163"/>
      <c r="D278" s="164" t="s">
        <v>202</v>
      </c>
      <c r="E278" s="165" t="s">
        <v>1</v>
      </c>
      <c r="F278" s="166" t="s">
        <v>609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202</v>
      </c>
      <c r="AU278" s="165" t="s">
        <v>87</v>
      </c>
      <c r="AV278" s="13" t="s">
        <v>87</v>
      </c>
      <c r="AW278" s="13" t="s">
        <v>36</v>
      </c>
      <c r="AX278" s="13" t="s">
        <v>80</v>
      </c>
      <c r="AY278" s="165" t="s">
        <v>192</v>
      </c>
    </row>
    <row r="279" spans="1:65" s="13" customFormat="1" ht="11.25">
      <c r="B279" s="163"/>
      <c r="D279" s="164" t="s">
        <v>202</v>
      </c>
      <c r="E279" s="165" t="s">
        <v>1</v>
      </c>
      <c r="F279" s="166" t="s">
        <v>661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202</v>
      </c>
      <c r="AU279" s="165" t="s">
        <v>87</v>
      </c>
      <c r="AV279" s="13" t="s">
        <v>87</v>
      </c>
      <c r="AW279" s="13" t="s">
        <v>36</v>
      </c>
      <c r="AX279" s="13" t="s">
        <v>80</v>
      </c>
      <c r="AY279" s="165" t="s">
        <v>192</v>
      </c>
    </row>
    <row r="280" spans="1:65" s="14" customFormat="1" ht="11.25">
      <c r="B280" s="171"/>
      <c r="D280" s="164" t="s">
        <v>202</v>
      </c>
      <c r="E280" s="172" t="s">
        <v>1</v>
      </c>
      <c r="F280" s="173" t="s">
        <v>87</v>
      </c>
      <c r="H280" s="174">
        <v>1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202</v>
      </c>
      <c r="AU280" s="172" t="s">
        <v>87</v>
      </c>
      <c r="AV280" s="14" t="s">
        <v>93</v>
      </c>
      <c r="AW280" s="14" t="s">
        <v>36</v>
      </c>
      <c r="AX280" s="14" t="s">
        <v>80</v>
      </c>
      <c r="AY280" s="172" t="s">
        <v>192</v>
      </c>
    </row>
    <row r="281" spans="1:65" s="15" customFormat="1" ht="11.25">
      <c r="B281" s="179"/>
      <c r="D281" s="164" t="s">
        <v>202</v>
      </c>
      <c r="E281" s="180" t="s">
        <v>1</v>
      </c>
      <c r="F281" s="181" t="s">
        <v>206</v>
      </c>
      <c r="H281" s="182">
        <v>1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202</v>
      </c>
      <c r="AU281" s="180" t="s">
        <v>87</v>
      </c>
      <c r="AV281" s="15" t="s">
        <v>200</v>
      </c>
      <c r="AW281" s="15" t="s">
        <v>36</v>
      </c>
      <c r="AX281" s="15" t="s">
        <v>87</v>
      </c>
      <c r="AY281" s="180" t="s">
        <v>192</v>
      </c>
    </row>
    <row r="282" spans="1:65" s="2" customFormat="1" ht="49.9" customHeight="1">
      <c r="A282" s="32"/>
      <c r="B282" s="33"/>
      <c r="C282" s="32"/>
      <c r="D282" s="32"/>
      <c r="E282" s="139" t="s">
        <v>347</v>
      </c>
      <c r="F282" s="139" t="s">
        <v>348</v>
      </c>
      <c r="G282" s="32"/>
      <c r="H282" s="32"/>
      <c r="I282" s="32"/>
      <c r="J282" s="126">
        <f t="shared" ref="J282:J287" si="0">BK282</f>
        <v>0</v>
      </c>
      <c r="K282" s="32"/>
      <c r="L282" s="33"/>
      <c r="M282" s="187"/>
      <c r="N282" s="188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79</v>
      </c>
      <c r="AU282" s="17" t="s">
        <v>80</v>
      </c>
      <c r="AY282" s="17" t="s">
        <v>349</v>
      </c>
      <c r="BK282" s="162">
        <f>SUM(BK283:BK287)</f>
        <v>0</v>
      </c>
    </row>
    <row r="283" spans="1:65" s="2" customFormat="1" ht="16.350000000000001" customHeight="1">
      <c r="A283" s="32"/>
      <c r="B283" s="33"/>
      <c r="C283" s="189" t="s">
        <v>1</v>
      </c>
      <c r="D283" s="189" t="s">
        <v>195</v>
      </c>
      <c r="E283" s="190" t="s">
        <v>1</v>
      </c>
      <c r="F283" s="191" t="s">
        <v>1</v>
      </c>
      <c r="G283" s="192" t="s">
        <v>1</v>
      </c>
      <c r="H283" s="193"/>
      <c r="I283" s="194"/>
      <c r="J283" s="195">
        <f t="shared" si="0"/>
        <v>0</v>
      </c>
      <c r="K283" s="196"/>
      <c r="L283" s="33"/>
      <c r="M283" s="197" t="s">
        <v>1</v>
      </c>
      <c r="N283" s="198" t="s">
        <v>46</v>
      </c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349</v>
      </c>
      <c r="AU283" s="17" t="s">
        <v>87</v>
      </c>
      <c r="AY283" s="17" t="s">
        <v>349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7" t="s">
        <v>93</v>
      </c>
      <c r="BK283" s="162">
        <f>I283*H283</f>
        <v>0</v>
      </c>
    </row>
    <row r="284" spans="1:65" s="2" customFormat="1" ht="16.350000000000001" customHeight="1">
      <c r="A284" s="32"/>
      <c r="B284" s="33"/>
      <c r="C284" s="189" t="s">
        <v>1</v>
      </c>
      <c r="D284" s="189" t="s">
        <v>195</v>
      </c>
      <c r="E284" s="190" t="s">
        <v>1</v>
      </c>
      <c r="F284" s="191" t="s">
        <v>1</v>
      </c>
      <c r="G284" s="192" t="s">
        <v>1</v>
      </c>
      <c r="H284" s="193"/>
      <c r="I284" s="194"/>
      <c r="J284" s="195">
        <f t="shared" si="0"/>
        <v>0</v>
      </c>
      <c r="K284" s="196"/>
      <c r="L284" s="33"/>
      <c r="M284" s="197" t="s">
        <v>1</v>
      </c>
      <c r="N284" s="198" t="s">
        <v>46</v>
      </c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349</v>
      </c>
      <c r="AU284" s="17" t="s">
        <v>87</v>
      </c>
      <c r="AY284" s="17" t="s">
        <v>349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7" t="s">
        <v>93</v>
      </c>
      <c r="BK284" s="162">
        <f>I284*H284</f>
        <v>0</v>
      </c>
    </row>
    <row r="285" spans="1:65" s="2" customFormat="1" ht="16.350000000000001" customHeight="1">
      <c r="A285" s="32"/>
      <c r="B285" s="33"/>
      <c r="C285" s="189" t="s">
        <v>1</v>
      </c>
      <c r="D285" s="189" t="s">
        <v>195</v>
      </c>
      <c r="E285" s="190" t="s">
        <v>1</v>
      </c>
      <c r="F285" s="191" t="s">
        <v>1</v>
      </c>
      <c r="G285" s="192" t="s">
        <v>1</v>
      </c>
      <c r="H285" s="193"/>
      <c r="I285" s="194"/>
      <c r="J285" s="195">
        <f t="shared" si="0"/>
        <v>0</v>
      </c>
      <c r="K285" s="196"/>
      <c r="L285" s="33"/>
      <c r="M285" s="197" t="s">
        <v>1</v>
      </c>
      <c r="N285" s="198" t="s">
        <v>46</v>
      </c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349</v>
      </c>
      <c r="AU285" s="17" t="s">
        <v>87</v>
      </c>
      <c r="AY285" s="17" t="s">
        <v>349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93</v>
      </c>
      <c r="BK285" s="162">
        <f>I285*H285</f>
        <v>0</v>
      </c>
    </row>
    <row r="286" spans="1:65" s="2" customFormat="1" ht="16.350000000000001" customHeight="1">
      <c r="A286" s="32"/>
      <c r="B286" s="33"/>
      <c r="C286" s="189" t="s">
        <v>1</v>
      </c>
      <c r="D286" s="189" t="s">
        <v>195</v>
      </c>
      <c r="E286" s="190" t="s">
        <v>1</v>
      </c>
      <c r="F286" s="191" t="s">
        <v>1</v>
      </c>
      <c r="G286" s="192" t="s">
        <v>1</v>
      </c>
      <c r="H286" s="193"/>
      <c r="I286" s="194"/>
      <c r="J286" s="195">
        <f t="shared" si="0"/>
        <v>0</v>
      </c>
      <c r="K286" s="196"/>
      <c r="L286" s="33"/>
      <c r="M286" s="197" t="s">
        <v>1</v>
      </c>
      <c r="N286" s="198" t="s">
        <v>46</v>
      </c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349</v>
      </c>
      <c r="AU286" s="17" t="s">
        <v>87</v>
      </c>
      <c r="AY286" s="17" t="s">
        <v>349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93</v>
      </c>
      <c r="BK286" s="162">
        <f>I286*H286</f>
        <v>0</v>
      </c>
    </row>
    <row r="287" spans="1:65" s="2" customFormat="1" ht="16.350000000000001" customHeight="1">
      <c r="A287" s="32"/>
      <c r="B287" s="33"/>
      <c r="C287" s="189" t="s">
        <v>1</v>
      </c>
      <c r="D287" s="189" t="s">
        <v>195</v>
      </c>
      <c r="E287" s="190" t="s">
        <v>1</v>
      </c>
      <c r="F287" s="191" t="s">
        <v>1</v>
      </c>
      <c r="G287" s="192" t="s">
        <v>1</v>
      </c>
      <c r="H287" s="193"/>
      <c r="I287" s="194"/>
      <c r="J287" s="195">
        <f t="shared" si="0"/>
        <v>0</v>
      </c>
      <c r="K287" s="196"/>
      <c r="L287" s="33"/>
      <c r="M287" s="197" t="s">
        <v>1</v>
      </c>
      <c r="N287" s="198" t="s">
        <v>46</v>
      </c>
      <c r="O287" s="199"/>
      <c r="P287" s="199"/>
      <c r="Q287" s="199"/>
      <c r="R287" s="199"/>
      <c r="S287" s="199"/>
      <c r="T287" s="20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349</v>
      </c>
      <c r="AU287" s="17" t="s">
        <v>87</v>
      </c>
      <c r="AY287" s="17" t="s">
        <v>349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93</v>
      </c>
      <c r="BK287" s="162">
        <f>I287*H287</f>
        <v>0</v>
      </c>
    </row>
    <row r="288" spans="1:65" s="2" customFormat="1" ht="6.95" customHeight="1">
      <c r="A288" s="32"/>
      <c r="B288" s="47"/>
      <c r="C288" s="48"/>
      <c r="D288" s="48"/>
      <c r="E288" s="48"/>
      <c r="F288" s="48"/>
      <c r="G288" s="48"/>
      <c r="H288" s="48"/>
      <c r="I288" s="48"/>
      <c r="J288" s="48"/>
      <c r="K288" s="48"/>
      <c r="L288" s="33"/>
      <c r="M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</row>
  </sheetData>
  <autoFilter ref="C123:K28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83:D288">
      <formula1>"K, M"</formula1>
    </dataValidation>
    <dataValidation type="list" allowBlank="1" showInputMessage="1" showErrorMessage="1" error="Povoleny jsou hodnoty základní, snížená, zákl. přenesená, sníž. přenesená, nulová." sqref="N283:N288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662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663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ROUND((ROUND((SUM(BE128:BE278)),  2) + SUM(BE280:BE284)), 2)</f>
        <v>0</v>
      </c>
      <c r="G35" s="32"/>
      <c r="H35" s="32"/>
      <c r="I35" s="105">
        <v>0.21</v>
      </c>
      <c r="J35" s="104">
        <f>ROUND((ROUND(((SUM(BE128:BE278))*I35),  2) + (SUM(BE280:BE284)*I35)),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ROUND((ROUND((SUM(BF128:BF278)),  2) + SUM(BF280:BF284)), 2)</f>
        <v>0</v>
      </c>
      <c r="G36" s="32"/>
      <c r="H36" s="32"/>
      <c r="I36" s="105">
        <v>0.12</v>
      </c>
      <c r="J36" s="104">
        <f>ROUND((ROUND(((SUM(BF128:BF278))*I36),  2) + (SUM(BF280:BF284)*I36)),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ROUND((ROUND((SUM(BG128:BG278)),  2) + SUM(BG280:BG284)),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ROUND((ROUND((SUM(BH128:BH278)),  2) + SUM(BH280:BH284)),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ROUND((ROUND((SUM(BI128:BI278)),  2) + SUM(BI280:BI284)),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662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56.01 -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J191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J198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J199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J225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J249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J279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662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56.01 -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P129+P198+P279</f>
        <v>0</v>
      </c>
      <c r="Q128" s="66"/>
      <c r="R128" s="134">
        <f>R129+R198+R279</f>
        <v>0</v>
      </c>
      <c r="S128" s="66"/>
      <c r="T128" s="135">
        <f>T129+T198+T279</f>
        <v>8.7674028499999999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BK129+BK198+BK279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P130+P191</f>
        <v>0</v>
      </c>
      <c r="Q129" s="142"/>
      <c r="R129" s="143">
        <f>R130+R191</f>
        <v>0</v>
      </c>
      <c r="S129" s="142"/>
      <c r="T129" s="144">
        <f>T130+T191</f>
        <v>7.6864620000000006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BK130+BK191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SUM(P131:P190)</f>
        <v>0</v>
      </c>
      <c r="Q130" s="142"/>
      <c r="R130" s="143">
        <f>SUM(R131:R190)</f>
        <v>0</v>
      </c>
      <c r="S130" s="142"/>
      <c r="T130" s="144">
        <f>SUM(T131:T190)</f>
        <v>7.6864620000000006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SUM(BK131:BK190)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664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8.5920000000000005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0.35227200000000003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665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363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666</v>
      </c>
      <c r="H139" s="174">
        <v>6.202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374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220</v>
      </c>
      <c r="H141" s="174">
        <v>2.39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5" customFormat="1" ht="11.25">
      <c r="B142" s="179"/>
      <c r="D142" s="164" t="s">
        <v>202</v>
      </c>
      <c r="E142" s="180" t="s">
        <v>1</v>
      </c>
      <c r="F142" s="181" t="s">
        <v>206</v>
      </c>
      <c r="H142" s="182">
        <v>8.5920000000000005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202</v>
      </c>
      <c r="AU142" s="180" t="s">
        <v>93</v>
      </c>
      <c r="AV142" s="15" t="s">
        <v>200</v>
      </c>
      <c r="AW142" s="15" t="s">
        <v>36</v>
      </c>
      <c r="AX142" s="15" t="s">
        <v>87</v>
      </c>
      <c r="AY142" s="180" t="s">
        <v>192</v>
      </c>
    </row>
    <row r="143" spans="1:65" s="2" customFormat="1" ht="24.2" customHeight="1">
      <c r="A143" s="32"/>
      <c r="B143" s="149"/>
      <c r="C143" s="150" t="s">
        <v>221</v>
      </c>
      <c r="D143" s="150" t="s">
        <v>195</v>
      </c>
      <c r="E143" s="151" t="s">
        <v>222</v>
      </c>
      <c r="F143" s="152" t="s">
        <v>223</v>
      </c>
      <c r="G143" s="153" t="s">
        <v>198</v>
      </c>
      <c r="H143" s="154">
        <v>87.25</v>
      </c>
      <c r="I143" s="155"/>
      <c r="J143" s="156">
        <f>ROUND(I143*H143,2)</f>
        <v>0</v>
      </c>
      <c r="K143" s="152" t="s">
        <v>199</v>
      </c>
      <c r="L143" s="33"/>
      <c r="M143" s="157" t="s">
        <v>1</v>
      </c>
      <c r="N143" s="158" t="s">
        <v>46</v>
      </c>
      <c r="O143" s="58"/>
      <c r="P143" s="159">
        <f>O143*H143</f>
        <v>0</v>
      </c>
      <c r="Q143" s="159">
        <v>0</v>
      </c>
      <c r="R143" s="159">
        <f>Q143*H143</f>
        <v>0</v>
      </c>
      <c r="S143" s="159">
        <v>2.7E-2</v>
      </c>
      <c r="T143" s="160">
        <f>S143*H143</f>
        <v>2.35575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1" t="s">
        <v>200</v>
      </c>
      <c r="AT143" s="161" t="s">
        <v>195</v>
      </c>
      <c r="AU143" s="161" t="s">
        <v>93</v>
      </c>
      <c r="AY143" s="17" t="s">
        <v>192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93</v>
      </c>
      <c r="BK143" s="162">
        <f>ROUND(I143*H143,2)</f>
        <v>0</v>
      </c>
      <c r="BL143" s="17" t="s">
        <v>200</v>
      </c>
      <c r="BM143" s="161" t="s">
        <v>667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210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367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93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668</v>
      </c>
      <c r="H146" s="174">
        <v>55.8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93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372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93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669</v>
      </c>
      <c r="H148" s="174">
        <v>20.367000000000001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93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373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670</v>
      </c>
      <c r="H150" s="174">
        <v>11.083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5" customFormat="1" ht="11.25">
      <c r="B151" s="179"/>
      <c r="D151" s="164" t="s">
        <v>202</v>
      </c>
      <c r="E151" s="180" t="s">
        <v>1</v>
      </c>
      <c r="F151" s="181" t="s">
        <v>206</v>
      </c>
      <c r="H151" s="182">
        <v>87.25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202</v>
      </c>
      <c r="AU151" s="180" t="s">
        <v>93</v>
      </c>
      <c r="AV151" s="15" t="s">
        <v>200</v>
      </c>
      <c r="AW151" s="15" t="s">
        <v>36</v>
      </c>
      <c r="AX151" s="15" t="s">
        <v>87</v>
      </c>
      <c r="AY151" s="180" t="s">
        <v>192</v>
      </c>
    </row>
    <row r="152" spans="1:65" s="2" customFormat="1" ht="24.2" customHeight="1">
      <c r="A152" s="32"/>
      <c r="B152" s="149"/>
      <c r="C152" s="150" t="s">
        <v>200</v>
      </c>
      <c r="D152" s="150" t="s">
        <v>195</v>
      </c>
      <c r="E152" s="151" t="s">
        <v>233</v>
      </c>
      <c r="F152" s="152" t="s">
        <v>234</v>
      </c>
      <c r="G152" s="153" t="s">
        <v>198</v>
      </c>
      <c r="H152" s="154">
        <v>95.04</v>
      </c>
      <c r="I152" s="155"/>
      <c r="J152" s="156">
        <f>ROUND(I152*H152,2)</f>
        <v>0</v>
      </c>
      <c r="K152" s="152" t="s">
        <v>199</v>
      </c>
      <c r="L152" s="33"/>
      <c r="M152" s="157" t="s">
        <v>1</v>
      </c>
      <c r="N152" s="158" t="s">
        <v>46</v>
      </c>
      <c r="O152" s="58"/>
      <c r="P152" s="159">
        <f>O152*H152</f>
        <v>0</v>
      </c>
      <c r="Q152" s="159">
        <v>0</v>
      </c>
      <c r="R152" s="159">
        <f>Q152*H152</f>
        <v>0</v>
      </c>
      <c r="S152" s="159">
        <v>2.3E-2</v>
      </c>
      <c r="T152" s="160">
        <f>S152*H152</f>
        <v>2.1859200000000003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1" t="s">
        <v>200</v>
      </c>
      <c r="AT152" s="161" t="s">
        <v>195</v>
      </c>
      <c r="AU152" s="161" t="s">
        <v>93</v>
      </c>
      <c r="AY152" s="17" t="s">
        <v>192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93</v>
      </c>
      <c r="BK152" s="162">
        <f>ROUND(I152*H152,2)</f>
        <v>0</v>
      </c>
      <c r="BL152" s="17" t="s">
        <v>200</v>
      </c>
      <c r="BM152" s="161" t="s">
        <v>671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210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3" customFormat="1" ht="11.25">
      <c r="B154" s="163"/>
      <c r="D154" s="164" t="s">
        <v>202</v>
      </c>
      <c r="E154" s="165" t="s">
        <v>1</v>
      </c>
      <c r="F154" s="166" t="s">
        <v>371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202</v>
      </c>
      <c r="AU154" s="165" t="s">
        <v>93</v>
      </c>
      <c r="AV154" s="13" t="s">
        <v>87</v>
      </c>
      <c r="AW154" s="13" t="s">
        <v>36</v>
      </c>
      <c r="AX154" s="13" t="s">
        <v>80</v>
      </c>
      <c r="AY154" s="165" t="s">
        <v>192</v>
      </c>
    </row>
    <row r="155" spans="1:65" s="14" customFormat="1" ht="11.25">
      <c r="B155" s="171"/>
      <c r="D155" s="164" t="s">
        <v>202</v>
      </c>
      <c r="E155" s="172" t="s">
        <v>1</v>
      </c>
      <c r="F155" s="173" t="s">
        <v>672</v>
      </c>
      <c r="H155" s="174">
        <v>63.36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202</v>
      </c>
      <c r="AU155" s="172" t="s">
        <v>93</v>
      </c>
      <c r="AV155" s="14" t="s">
        <v>93</v>
      </c>
      <c r="AW155" s="14" t="s">
        <v>36</v>
      </c>
      <c r="AX155" s="14" t="s">
        <v>80</v>
      </c>
      <c r="AY155" s="172" t="s">
        <v>192</v>
      </c>
    </row>
    <row r="156" spans="1:65" s="13" customFormat="1" ht="11.25">
      <c r="B156" s="163"/>
      <c r="D156" s="164" t="s">
        <v>202</v>
      </c>
      <c r="E156" s="165" t="s">
        <v>1</v>
      </c>
      <c r="F156" s="166" t="s">
        <v>371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202</v>
      </c>
      <c r="AU156" s="165" t="s">
        <v>93</v>
      </c>
      <c r="AV156" s="13" t="s">
        <v>87</v>
      </c>
      <c r="AW156" s="13" t="s">
        <v>36</v>
      </c>
      <c r="AX156" s="13" t="s">
        <v>80</v>
      </c>
      <c r="AY156" s="165" t="s">
        <v>192</v>
      </c>
    </row>
    <row r="157" spans="1:65" s="14" customFormat="1" ht="11.25">
      <c r="B157" s="171"/>
      <c r="D157" s="164" t="s">
        <v>202</v>
      </c>
      <c r="E157" s="172" t="s">
        <v>1</v>
      </c>
      <c r="F157" s="173" t="s">
        <v>238</v>
      </c>
      <c r="H157" s="174">
        <v>31.68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202</v>
      </c>
      <c r="AU157" s="172" t="s">
        <v>93</v>
      </c>
      <c r="AV157" s="14" t="s">
        <v>93</v>
      </c>
      <c r="AW157" s="14" t="s">
        <v>36</v>
      </c>
      <c r="AX157" s="14" t="s">
        <v>80</v>
      </c>
      <c r="AY157" s="172" t="s">
        <v>192</v>
      </c>
    </row>
    <row r="158" spans="1:65" s="15" customFormat="1" ht="11.25">
      <c r="B158" s="179"/>
      <c r="D158" s="164" t="s">
        <v>202</v>
      </c>
      <c r="E158" s="180" t="s">
        <v>1</v>
      </c>
      <c r="F158" s="181" t="s">
        <v>206</v>
      </c>
      <c r="H158" s="182">
        <v>95.04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202</v>
      </c>
      <c r="AU158" s="180" t="s">
        <v>93</v>
      </c>
      <c r="AV158" s="15" t="s">
        <v>200</v>
      </c>
      <c r="AW158" s="15" t="s">
        <v>36</v>
      </c>
      <c r="AX158" s="15" t="s">
        <v>87</v>
      </c>
      <c r="AY158" s="180" t="s">
        <v>192</v>
      </c>
    </row>
    <row r="159" spans="1:65" s="2" customFormat="1" ht="21.75" customHeight="1">
      <c r="A159" s="32"/>
      <c r="B159" s="149"/>
      <c r="C159" s="150" t="s">
        <v>239</v>
      </c>
      <c r="D159" s="150" t="s">
        <v>195</v>
      </c>
      <c r="E159" s="151" t="s">
        <v>240</v>
      </c>
      <c r="F159" s="152" t="s">
        <v>241</v>
      </c>
      <c r="G159" s="153" t="s">
        <v>198</v>
      </c>
      <c r="H159" s="154">
        <v>10.039999999999999</v>
      </c>
      <c r="I159" s="155"/>
      <c r="J159" s="156">
        <f>ROUND(I159*H159,2)</f>
        <v>0</v>
      </c>
      <c r="K159" s="152" t="s">
        <v>199</v>
      </c>
      <c r="L159" s="33"/>
      <c r="M159" s="157" t="s">
        <v>1</v>
      </c>
      <c r="N159" s="158" t="s">
        <v>46</v>
      </c>
      <c r="O159" s="58"/>
      <c r="P159" s="159">
        <f>O159*H159</f>
        <v>0</v>
      </c>
      <c r="Q159" s="159">
        <v>0</v>
      </c>
      <c r="R159" s="159">
        <f>Q159*H159</f>
        <v>0</v>
      </c>
      <c r="S159" s="159">
        <v>6.3E-2</v>
      </c>
      <c r="T159" s="160">
        <f>S159*H159</f>
        <v>0.63251999999999997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1" t="s">
        <v>200</v>
      </c>
      <c r="AT159" s="161" t="s">
        <v>195</v>
      </c>
      <c r="AU159" s="161" t="s">
        <v>93</v>
      </c>
      <c r="AY159" s="17" t="s">
        <v>192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93</v>
      </c>
      <c r="BK159" s="162">
        <f>ROUND(I159*H159,2)</f>
        <v>0</v>
      </c>
      <c r="BL159" s="17" t="s">
        <v>200</v>
      </c>
      <c r="BM159" s="161" t="s">
        <v>673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243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93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1:65" s="13" customFormat="1" ht="11.25">
      <c r="B161" s="163"/>
      <c r="D161" s="164" t="s">
        <v>202</v>
      </c>
      <c r="E161" s="165" t="s">
        <v>1</v>
      </c>
      <c r="F161" s="166" t="s">
        <v>366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202</v>
      </c>
      <c r="AU161" s="165" t="s">
        <v>93</v>
      </c>
      <c r="AV161" s="13" t="s">
        <v>87</v>
      </c>
      <c r="AW161" s="13" t="s">
        <v>36</v>
      </c>
      <c r="AX161" s="13" t="s">
        <v>80</v>
      </c>
      <c r="AY161" s="165" t="s">
        <v>192</v>
      </c>
    </row>
    <row r="162" spans="1:65" s="14" customFormat="1" ht="11.25">
      <c r="B162" s="171"/>
      <c r="D162" s="164" t="s">
        <v>202</v>
      </c>
      <c r="E162" s="172" t="s">
        <v>1</v>
      </c>
      <c r="F162" s="173" t="s">
        <v>245</v>
      </c>
      <c r="H162" s="174">
        <v>4.3570000000000002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202</v>
      </c>
      <c r="AU162" s="172" t="s">
        <v>93</v>
      </c>
      <c r="AV162" s="14" t="s">
        <v>93</v>
      </c>
      <c r="AW162" s="14" t="s">
        <v>36</v>
      </c>
      <c r="AX162" s="14" t="s">
        <v>80</v>
      </c>
      <c r="AY162" s="172" t="s">
        <v>192</v>
      </c>
    </row>
    <row r="163" spans="1:65" s="13" customFormat="1" ht="11.25">
      <c r="B163" s="163"/>
      <c r="D163" s="164" t="s">
        <v>202</v>
      </c>
      <c r="E163" s="165" t="s">
        <v>1</v>
      </c>
      <c r="F163" s="166" t="s">
        <v>674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202</v>
      </c>
      <c r="AU163" s="165" t="s">
        <v>93</v>
      </c>
      <c r="AV163" s="13" t="s">
        <v>87</v>
      </c>
      <c r="AW163" s="13" t="s">
        <v>36</v>
      </c>
      <c r="AX163" s="13" t="s">
        <v>80</v>
      </c>
      <c r="AY163" s="165" t="s">
        <v>192</v>
      </c>
    </row>
    <row r="164" spans="1:65" s="14" customFormat="1" ht="11.25">
      <c r="B164" s="171"/>
      <c r="D164" s="164" t="s">
        <v>202</v>
      </c>
      <c r="E164" s="172" t="s">
        <v>1</v>
      </c>
      <c r="F164" s="173" t="s">
        <v>675</v>
      </c>
      <c r="H164" s="174">
        <v>5.6829999999999998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202</v>
      </c>
      <c r="AU164" s="172" t="s">
        <v>93</v>
      </c>
      <c r="AV164" s="14" t="s">
        <v>93</v>
      </c>
      <c r="AW164" s="14" t="s">
        <v>36</v>
      </c>
      <c r="AX164" s="14" t="s">
        <v>80</v>
      </c>
      <c r="AY164" s="172" t="s">
        <v>192</v>
      </c>
    </row>
    <row r="165" spans="1:65" s="15" customFormat="1" ht="11.25">
      <c r="B165" s="179"/>
      <c r="D165" s="164" t="s">
        <v>202</v>
      </c>
      <c r="E165" s="180" t="s">
        <v>1</v>
      </c>
      <c r="F165" s="181" t="s">
        <v>206</v>
      </c>
      <c r="H165" s="182">
        <v>10.039999999999999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202</v>
      </c>
      <c r="AU165" s="180" t="s">
        <v>93</v>
      </c>
      <c r="AV165" s="15" t="s">
        <v>200</v>
      </c>
      <c r="AW165" s="15" t="s">
        <v>36</v>
      </c>
      <c r="AX165" s="15" t="s">
        <v>87</v>
      </c>
      <c r="AY165" s="180" t="s">
        <v>192</v>
      </c>
    </row>
    <row r="166" spans="1:65" s="2" customFormat="1" ht="33" customHeight="1">
      <c r="A166" s="32"/>
      <c r="B166" s="149"/>
      <c r="C166" s="150" t="s">
        <v>246</v>
      </c>
      <c r="D166" s="150" t="s">
        <v>195</v>
      </c>
      <c r="E166" s="151" t="s">
        <v>247</v>
      </c>
      <c r="F166" s="152" t="s">
        <v>248</v>
      </c>
      <c r="G166" s="153" t="s">
        <v>249</v>
      </c>
      <c r="H166" s="154">
        <v>371.45499999999998</v>
      </c>
      <c r="I166" s="155"/>
      <c r="J166" s="156">
        <f>ROUND(I166*H166,2)</f>
        <v>0</v>
      </c>
      <c r="K166" s="152" t="s">
        <v>250</v>
      </c>
      <c r="L166" s="33"/>
      <c r="M166" s="157" t="s">
        <v>1</v>
      </c>
      <c r="N166" s="158" t="s">
        <v>46</v>
      </c>
      <c r="O166" s="58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1" t="s">
        <v>200</v>
      </c>
      <c r="AT166" s="161" t="s">
        <v>195</v>
      </c>
      <c r="AU166" s="161" t="s">
        <v>93</v>
      </c>
      <c r="AY166" s="17" t="s">
        <v>192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93</v>
      </c>
      <c r="BK166" s="162">
        <f>ROUND(I166*H166,2)</f>
        <v>0</v>
      </c>
      <c r="BL166" s="17" t="s">
        <v>200</v>
      </c>
      <c r="BM166" s="161" t="s">
        <v>676</v>
      </c>
    </row>
    <row r="167" spans="1:65" s="13" customFormat="1" ht="11.25">
      <c r="B167" s="163"/>
      <c r="D167" s="164" t="s">
        <v>202</v>
      </c>
      <c r="E167" s="165" t="s">
        <v>1</v>
      </c>
      <c r="F167" s="166" t="s">
        <v>252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202</v>
      </c>
      <c r="AU167" s="165" t="s">
        <v>93</v>
      </c>
      <c r="AV167" s="13" t="s">
        <v>87</v>
      </c>
      <c r="AW167" s="13" t="s">
        <v>36</v>
      </c>
      <c r="AX167" s="13" t="s">
        <v>80</v>
      </c>
      <c r="AY167" s="165" t="s">
        <v>192</v>
      </c>
    </row>
    <row r="168" spans="1:65" s="13" customFormat="1" ht="11.25">
      <c r="B168" s="163"/>
      <c r="D168" s="164" t="s">
        <v>202</v>
      </c>
      <c r="E168" s="165" t="s">
        <v>1</v>
      </c>
      <c r="F168" s="166" t="s">
        <v>363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93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1:65" s="14" customFormat="1" ht="11.25">
      <c r="B169" s="171"/>
      <c r="D169" s="164" t="s">
        <v>202</v>
      </c>
      <c r="E169" s="172" t="s">
        <v>1</v>
      </c>
      <c r="F169" s="173" t="s">
        <v>677</v>
      </c>
      <c r="H169" s="174">
        <v>20.32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93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1:65" s="13" customFormat="1" ht="11.25">
      <c r="B170" s="163"/>
      <c r="D170" s="164" t="s">
        <v>202</v>
      </c>
      <c r="E170" s="165" t="s">
        <v>1</v>
      </c>
      <c r="F170" s="166" t="s">
        <v>366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4" customFormat="1" ht="11.25">
      <c r="B171" s="171"/>
      <c r="D171" s="164" t="s">
        <v>202</v>
      </c>
      <c r="E171" s="172" t="s">
        <v>1</v>
      </c>
      <c r="F171" s="173" t="s">
        <v>257</v>
      </c>
      <c r="H171" s="174">
        <v>6.2949999999999999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93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674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678</v>
      </c>
      <c r="H173" s="174">
        <v>8.81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367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679</v>
      </c>
      <c r="H175" s="174">
        <v>110.4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372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680</v>
      </c>
      <c r="H177" s="174">
        <v>31.74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681</v>
      </c>
      <c r="H179" s="174">
        <v>84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371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259</v>
      </c>
      <c r="H181" s="174">
        <v>42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368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410</v>
      </c>
      <c r="H183" s="174">
        <v>18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368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411</v>
      </c>
      <c r="H185" s="174">
        <v>14.4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373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682</v>
      </c>
      <c r="H187" s="174">
        <v>22.65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374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262</v>
      </c>
      <c r="H189" s="174">
        <v>12.84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371.45499999999998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12" customFormat="1" ht="22.9" customHeight="1">
      <c r="B191" s="137"/>
      <c r="D191" s="138" t="s">
        <v>79</v>
      </c>
      <c r="E191" s="147" t="s">
        <v>265</v>
      </c>
      <c r="F191" s="147" t="s">
        <v>266</v>
      </c>
      <c r="I191" s="140"/>
      <c r="J191" s="148">
        <f>BK191</f>
        <v>0</v>
      </c>
      <c r="L191" s="137"/>
      <c r="M191" s="141"/>
      <c r="N191" s="142"/>
      <c r="O191" s="142"/>
      <c r="P191" s="143">
        <f>SUM(P192:P197)</f>
        <v>0</v>
      </c>
      <c r="Q191" s="142"/>
      <c r="R191" s="143">
        <f>SUM(R192:R197)</f>
        <v>0</v>
      </c>
      <c r="S191" s="142"/>
      <c r="T191" s="144">
        <f>SUM(T192:T197)</f>
        <v>0</v>
      </c>
      <c r="AR191" s="138" t="s">
        <v>87</v>
      </c>
      <c r="AT191" s="145" t="s">
        <v>79</v>
      </c>
      <c r="AU191" s="145" t="s">
        <v>87</v>
      </c>
      <c r="AY191" s="138" t="s">
        <v>192</v>
      </c>
      <c r="BK191" s="146">
        <f>SUM(BK192:BK197)</f>
        <v>0</v>
      </c>
    </row>
    <row r="192" spans="1:65" s="2" customFormat="1" ht="16.5" customHeight="1">
      <c r="A192" s="32"/>
      <c r="B192" s="149"/>
      <c r="C192" s="150" t="s">
        <v>267</v>
      </c>
      <c r="D192" s="150" t="s">
        <v>195</v>
      </c>
      <c r="E192" s="151" t="s">
        <v>268</v>
      </c>
      <c r="F192" s="152" t="s">
        <v>269</v>
      </c>
      <c r="G192" s="153" t="s">
        <v>270</v>
      </c>
      <c r="H192" s="154">
        <v>8.7669999999999995</v>
      </c>
      <c r="I192" s="155"/>
      <c r="J192" s="156">
        <f t="shared" ref="J192:J197" si="0">ROUND(I192*H192,2)</f>
        <v>0</v>
      </c>
      <c r="K192" s="152" t="s">
        <v>199</v>
      </c>
      <c r="L192" s="33"/>
      <c r="M192" s="157" t="s">
        <v>1</v>
      </c>
      <c r="N192" s="158" t="s">
        <v>46</v>
      </c>
      <c r="O192" s="58"/>
      <c r="P192" s="159">
        <f t="shared" ref="P192:P197" si="1">O192*H192</f>
        <v>0</v>
      </c>
      <c r="Q192" s="159">
        <v>0</v>
      </c>
      <c r="R192" s="159">
        <f t="shared" ref="R192:R197" si="2">Q192*H192</f>
        <v>0</v>
      </c>
      <c r="S192" s="159">
        <v>0</v>
      </c>
      <c r="T192" s="160">
        <f t="shared" ref="T192:T197" si="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1" t="s">
        <v>200</v>
      </c>
      <c r="AT192" s="161" t="s">
        <v>195</v>
      </c>
      <c r="AU192" s="161" t="s">
        <v>93</v>
      </c>
      <c r="AY192" s="17" t="s">
        <v>192</v>
      </c>
      <c r="BE192" s="162">
        <f t="shared" ref="BE192:BE197" si="4">IF(N192="základní",J192,0)</f>
        <v>0</v>
      </c>
      <c r="BF192" s="162">
        <f t="shared" ref="BF192:BF197" si="5">IF(N192="snížená",J192,0)</f>
        <v>0</v>
      </c>
      <c r="BG192" s="162">
        <f t="shared" ref="BG192:BG197" si="6">IF(N192="zákl. přenesená",J192,0)</f>
        <v>0</v>
      </c>
      <c r="BH192" s="162">
        <f t="shared" ref="BH192:BH197" si="7">IF(N192="sníž. přenesená",J192,0)</f>
        <v>0</v>
      </c>
      <c r="BI192" s="162">
        <f t="shared" ref="BI192:BI197" si="8">IF(N192="nulová",J192,0)</f>
        <v>0</v>
      </c>
      <c r="BJ192" s="17" t="s">
        <v>93</v>
      </c>
      <c r="BK192" s="162">
        <f t="shared" ref="BK192:BK197" si="9">ROUND(I192*H192,2)</f>
        <v>0</v>
      </c>
      <c r="BL192" s="17" t="s">
        <v>200</v>
      </c>
      <c r="BM192" s="161" t="s">
        <v>683</v>
      </c>
    </row>
    <row r="193" spans="1:65" s="2" customFormat="1" ht="16.5" customHeight="1">
      <c r="A193" s="32"/>
      <c r="B193" s="149"/>
      <c r="C193" s="150" t="s">
        <v>272</v>
      </c>
      <c r="D193" s="150" t="s">
        <v>195</v>
      </c>
      <c r="E193" s="151" t="s">
        <v>273</v>
      </c>
      <c r="F193" s="152" t="s">
        <v>274</v>
      </c>
      <c r="G193" s="153" t="s">
        <v>270</v>
      </c>
      <c r="H193" s="154">
        <v>8.7669999999999995</v>
      </c>
      <c r="I193" s="155"/>
      <c r="J193" s="156">
        <f t="shared" si="0"/>
        <v>0</v>
      </c>
      <c r="K193" s="152" t="s">
        <v>199</v>
      </c>
      <c r="L193" s="33"/>
      <c r="M193" s="157" t="s">
        <v>1</v>
      </c>
      <c r="N193" s="158" t="s">
        <v>46</v>
      </c>
      <c r="O193" s="58"/>
      <c r="P193" s="159">
        <f t="shared" si="1"/>
        <v>0</v>
      </c>
      <c r="Q193" s="159">
        <v>0</v>
      </c>
      <c r="R193" s="159">
        <f t="shared" si="2"/>
        <v>0</v>
      </c>
      <c r="S193" s="159">
        <v>0</v>
      </c>
      <c r="T193" s="160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1" t="s">
        <v>200</v>
      </c>
      <c r="AT193" s="161" t="s">
        <v>195</v>
      </c>
      <c r="AU193" s="161" t="s">
        <v>93</v>
      </c>
      <c r="AY193" s="17" t="s">
        <v>192</v>
      </c>
      <c r="BE193" s="162">
        <f t="shared" si="4"/>
        <v>0</v>
      </c>
      <c r="BF193" s="162">
        <f t="shared" si="5"/>
        <v>0</v>
      </c>
      <c r="BG193" s="162">
        <f t="shared" si="6"/>
        <v>0</v>
      </c>
      <c r="BH193" s="162">
        <f t="shared" si="7"/>
        <v>0</v>
      </c>
      <c r="BI193" s="162">
        <f t="shared" si="8"/>
        <v>0</v>
      </c>
      <c r="BJ193" s="17" t="s">
        <v>93</v>
      </c>
      <c r="BK193" s="162">
        <f t="shared" si="9"/>
        <v>0</v>
      </c>
      <c r="BL193" s="17" t="s">
        <v>200</v>
      </c>
      <c r="BM193" s="161" t="s">
        <v>684</v>
      </c>
    </row>
    <row r="194" spans="1:65" s="2" customFormat="1" ht="24.2" customHeight="1">
      <c r="A194" s="32"/>
      <c r="B194" s="149"/>
      <c r="C194" s="150" t="s">
        <v>193</v>
      </c>
      <c r="D194" s="150" t="s">
        <v>195</v>
      </c>
      <c r="E194" s="151" t="s">
        <v>276</v>
      </c>
      <c r="F194" s="152" t="s">
        <v>277</v>
      </c>
      <c r="G194" s="153" t="s">
        <v>270</v>
      </c>
      <c r="H194" s="154">
        <v>8.7669999999999995</v>
      </c>
      <c r="I194" s="155"/>
      <c r="J194" s="156">
        <f t="shared" si="0"/>
        <v>0</v>
      </c>
      <c r="K194" s="152" t="s">
        <v>199</v>
      </c>
      <c r="L194" s="33"/>
      <c r="M194" s="157" t="s">
        <v>1</v>
      </c>
      <c r="N194" s="158" t="s">
        <v>46</v>
      </c>
      <c r="O194" s="58"/>
      <c r="P194" s="159">
        <f t="shared" si="1"/>
        <v>0</v>
      </c>
      <c r="Q194" s="159">
        <v>0</v>
      </c>
      <c r="R194" s="159">
        <f t="shared" si="2"/>
        <v>0</v>
      </c>
      <c r="S194" s="159">
        <v>0</v>
      </c>
      <c r="T194" s="160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1" t="s">
        <v>200</v>
      </c>
      <c r="AT194" s="161" t="s">
        <v>195</v>
      </c>
      <c r="AU194" s="161" t="s">
        <v>93</v>
      </c>
      <c r="AY194" s="17" t="s">
        <v>192</v>
      </c>
      <c r="BE194" s="162">
        <f t="shared" si="4"/>
        <v>0</v>
      </c>
      <c r="BF194" s="162">
        <f t="shared" si="5"/>
        <v>0</v>
      </c>
      <c r="BG194" s="162">
        <f t="shared" si="6"/>
        <v>0</v>
      </c>
      <c r="BH194" s="162">
        <f t="shared" si="7"/>
        <v>0</v>
      </c>
      <c r="BI194" s="162">
        <f t="shared" si="8"/>
        <v>0</v>
      </c>
      <c r="BJ194" s="17" t="s">
        <v>93</v>
      </c>
      <c r="BK194" s="162">
        <f t="shared" si="9"/>
        <v>0</v>
      </c>
      <c r="BL194" s="17" t="s">
        <v>200</v>
      </c>
      <c r="BM194" s="161" t="s">
        <v>685</v>
      </c>
    </row>
    <row r="195" spans="1:65" s="2" customFormat="1" ht="24.2" customHeight="1">
      <c r="A195" s="32"/>
      <c r="B195" s="149"/>
      <c r="C195" s="150" t="s">
        <v>279</v>
      </c>
      <c r="D195" s="150" t="s">
        <v>195</v>
      </c>
      <c r="E195" s="151" t="s">
        <v>280</v>
      </c>
      <c r="F195" s="152" t="s">
        <v>281</v>
      </c>
      <c r="G195" s="153" t="s">
        <v>270</v>
      </c>
      <c r="H195" s="154">
        <v>8.7669999999999995</v>
      </c>
      <c r="I195" s="155"/>
      <c r="J195" s="156">
        <f t="shared" si="0"/>
        <v>0</v>
      </c>
      <c r="K195" s="152" t="s">
        <v>199</v>
      </c>
      <c r="L195" s="33"/>
      <c r="M195" s="157" t="s">
        <v>1</v>
      </c>
      <c r="N195" s="158" t="s">
        <v>46</v>
      </c>
      <c r="O195" s="58"/>
      <c r="P195" s="159">
        <f t="shared" si="1"/>
        <v>0</v>
      </c>
      <c r="Q195" s="159">
        <v>0</v>
      </c>
      <c r="R195" s="159">
        <f t="shared" si="2"/>
        <v>0</v>
      </c>
      <c r="S195" s="159">
        <v>0</v>
      </c>
      <c r="T195" s="160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1" t="s">
        <v>200</v>
      </c>
      <c r="AT195" s="161" t="s">
        <v>195</v>
      </c>
      <c r="AU195" s="161" t="s">
        <v>93</v>
      </c>
      <c r="AY195" s="17" t="s">
        <v>192</v>
      </c>
      <c r="BE195" s="162">
        <f t="shared" si="4"/>
        <v>0</v>
      </c>
      <c r="BF195" s="162">
        <f t="shared" si="5"/>
        <v>0</v>
      </c>
      <c r="BG195" s="162">
        <f t="shared" si="6"/>
        <v>0</v>
      </c>
      <c r="BH195" s="162">
        <f t="shared" si="7"/>
        <v>0</v>
      </c>
      <c r="BI195" s="162">
        <f t="shared" si="8"/>
        <v>0</v>
      </c>
      <c r="BJ195" s="17" t="s">
        <v>93</v>
      </c>
      <c r="BK195" s="162">
        <f t="shared" si="9"/>
        <v>0</v>
      </c>
      <c r="BL195" s="17" t="s">
        <v>200</v>
      </c>
      <c r="BM195" s="161" t="s">
        <v>686</v>
      </c>
    </row>
    <row r="196" spans="1:65" s="2" customFormat="1" ht="24.2" customHeight="1">
      <c r="A196" s="32"/>
      <c r="B196" s="149"/>
      <c r="C196" s="150" t="s">
        <v>283</v>
      </c>
      <c r="D196" s="150" t="s">
        <v>195</v>
      </c>
      <c r="E196" s="151" t="s">
        <v>284</v>
      </c>
      <c r="F196" s="152" t="s">
        <v>285</v>
      </c>
      <c r="G196" s="153" t="s">
        <v>270</v>
      </c>
      <c r="H196" s="154">
        <v>8.7669999999999995</v>
      </c>
      <c r="I196" s="155"/>
      <c r="J196" s="156">
        <f t="shared" si="0"/>
        <v>0</v>
      </c>
      <c r="K196" s="152" t="s">
        <v>199</v>
      </c>
      <c r="L196" s="33"/>
      <c r="M196" s="157" t="s">
        <v>1</v>
      </c>
      <c r="N196" s="158" t="s">
        <v>46</v>
      </c>
      <c r="O196" s="58"/>
      <c r="P196" s="159">
        <f t="shared" si="1"/>
        <v>0</v>
      </c>
      <c r="Q196" s="159">
        <v>0</v>
      </c>
      <c r="R196" s="159">
        <f t="shared" si="2"/>
        <v>0</v>
      </c>
      <c r="S196" s="159">
        <v>0</v>
      </c>
      <c r="T196" s="160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1" t="s">
        <v>200</v>
      </c>
      <c r="AT196" s="161" t="s">
        <v>195</v>
      </c>
      <c r="AU196" s="161" t="s">
        <v>93</v>
      </c>
      <c r="AY196" s="17" t="s">
        <v>192</v>
      </c>
      <c r="BE196" s="162">
        <f t="shared" si="4"/>
        <v>0</v>
      </c>
      <c r="BF196" s="162">
        <f t="shared" si="5"/>
        <v>0</v>
      </c>
      <c r="BG196" s="162">
        <f t="shared" si="6"/>
        <v>0</v>
      </c>
      <c r="BH196" s="162">
        <f t="shared" si="7"/>
        <v>0</v>
      </c>
      <c r="BI196" s="162">
        <f t="shared" si="8"/>
        <v>0</v>
      </c>
      <c r="BJ196" s="17" t="s">
        <v>93</v>
      </c>
      <c r="BK196" s="162">
        <f t="shared" si="9"/>
        <v>0</v>
      </c>
      <c r="BL196" s="17" t="s">
        <v>200</v>
      </c>
      <c r="BM196" s="161" t="s">
        <v>687</v>
      </c>
    </row>
    <row r="197" spans="1:65" s="2" customFormat="1" ht="44.25" customHeight="1">
      <c r="A197" s="32"/>
      <c r="B197" s="149"/>
      <c r="C197" s="150" t="s">
        <v>8</v>
      </c>
      <c r="D197" s="150" t="s">
        <v>195</v>
      </c>
      <c r="E197" s="151" t="s">
        <v>287</v>
      </c>
      <c r="F197" s="152" t="s">
        <v>288</v>
      </c>
      <c r="G197" s="153" t="s">
        <v>270</v>
      </c>
      <c r="H197" s="154">
        <v>8.7669999999999995</v>
      </c>
      <c r="I197" s="155"/>
      <c r="J197" s="156">
        <f t="shared" si="0"/>
        <v>0</v>
      </c>
      <c r="K197" s="152" t="s">
        <v>199</v>
      </c>
      <c r="L197" s="33"/>
      <c r="M197" s="157" t="s">
        <v>1</v>
      </c>
      <c r="N197" s="158" t="s">
        <v>46</v>
      </c>
      <c r="O197" s="58"/>
      <c r="P197" s="159">
        <f t="shared" si="1"/>
        <v>0</v>
      </c>
      <c r="Q197" s="159">
        <v>0</v>
      </c>
      <c r="R197" s="159">
        <f t="shared" si="2"/>
        <v>0</v>
      </c>
      <c r="S197" s="159">
        <v>0</v>
      </c>
      <c r="T197" s="160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1" t="s">
        <v>200</v>
      </c>
      <c r="AT197" s="161" t="s">
        <v>195</v>
      </c>
      <c r="AU197" s="161" t="s">
        <v>93</v>
      </c>
      <c r="AY197" s="17" t="s">
        <v>192</v>
      </c>
      <c r="BE197" s="162">
        <f t="shared" si="4"/>
        <v>0</v>
      </c>
      <c r="BF197" s="162">
        <f t="shared" si="5"/>
        <v>0</v>
      </c>
      <c r="BG197" s="162">
        <f t="shared" si="6"/>
        <v>0</v>
      </c>
      <c r="BH197" s="162">
        <f t="shared" si="7"/>
        <v>0</v>
      </c>
      <c r="BI197" s="162">
        <f t="shared" si="8"/>
        <v>0</v>
      </c>
      <c r="BJ197" s="17" t="s">
        <v>93</v>
      </c>
      <c r="BK197" s="162">
        <f t="shared" si="9"/>
        <v>0</v>
      </c>
      <c r="BL197" s="17" t="s">
        <v>200</v>
      </c>
      <c r="BM197" s="161" t="s">
        <v>688</v>
      </c>
    </row>
    <row r="198" spans="1:65" s="12" customFormat="1" ht="25.9" customHeight="1">
      <c r="B198" s="137"/>
      <c r="D198" s="138" t="s">
        <v>79</v>
      </c>
      <c r="E198" s="139" t="s">
        <v>290</v>
      </c>
      <c r="F198" s="139" t="s">
        <v>291</v>
      </c>
      <c r="I198" s="140"/>
      <c r="J198" s="126">
        <f>BK198</f>
        <v>0</v>
      </c>
      <c r="L198" s="137"/>
      <c r="M198" s="141"/>
      <c r="N198" s="142"/>
      <c r="O198" s="142"/>
      <c r="P198" s="143">
        <f>P199+P225+P249</f>
        <v>0</v>
      </c>
      <c r="Q198" s="142"/>
      <c r="R198" s="143">
        <f>R199+R225+R249</f>
        <v>0</v>
      </c>
      <c r="S198" s="142"/>
      <c r="T198" s="144">
        <f>T199+T225+T249</f>
        <v>1.0809408500000002</v>
      </c>
      <c r="AR198" s="138" t="s">
        <v>93</v>
      </c>
      <c r="AT198" s="145" t="s">
        <v>79</v>
      </c>
      <c r="AU198" s="145" t="s">
        <v>80</v>
      </c>
      <c r="AY198" s="138" t="s">
        <v>192</v>
      </c>
      <c r="BK198" s="146">
        <f>BK199+BK225+BK249</f>
        <v>0</v>
      </c>
    </row>
    <row r="199" spans="1:65" s="12" customFormat="1" ht="22.9" customHeight="1">
      <c r="B199" s="137"/>
      <c r="D199" s="138" t="s">
        <v>79</v>
      </c>
      <c r="E199" s="147" t="s">
        <v>292</v>
      </c>
      <c r="F199" s="147" t="s">
        <v>293</v>
      </c>
      <c r="I199" s="140"/>
      <c r="J199" s="148">
        <f>BK199</f>
        <v>0</v>
      </c>
      <c r="L199" s="137"/>
      <c r="M199" s="141"/>
      <c r="N199" s="142"/>
      <c r="O199" s="142"/>
      <c r="P199" s="143">
        <f>SUM(P200:P224)</f>
        <v>0</v>
      </c>
      <c r="Q199" s="142"/>
      <c r="R199" s="143">
        <f>SUM(R200:R224)</f>
        <v>0</v>
      </c>
      <c r="S199" s="142"/>
      <c r="T199" s="144">
        <f>SUM(T200:T224)</f>
        <v>0.334314</v>
      </c>
      <c r="AR199" s="138" t="s">
        <v>93</v>
      </c>
      <c r="AT199" s="145" t="s">
        <v>79</v>
      </c>
      <c r="AU199" s="145" t="s">
        <v>87</v>
      </c>
      <c r="AY199" s="138" t="s">
        <v>192</v>
      </c>
      <c r="BK199" s="146">
        <f>SUM(BK200:BK224)</f>
        <v>0</v>
      </c>
    </row>
    <row r="200" spans="1:65" s="2" customFormat="1" ht="24.2" customHeight="1">
      <c r="A200" s="32"/>
      <c r="B200" s="149"/>
      <c r="C200" s="150" t="s">
        <v>294</v>
      </c>
      <c r="D200" s="150" t="s">
        <v>195</v>
      </c>
      <c r="E200" s="151" t="s">
        <v>295</v>
      </c>
      <c r="F200" s="152" t="s">
        <v>296</v>
      </c>
      <c r="G200" s="153" t="s">
        <v>198</v>
      </c>
      <c r="H200" s="154">
        <v>55.719000000000001</v>
      </c>
      <c r="I200" s="155"/>
      <c r="J200" s="156">
        <f>ROUND(I200*H200,2)</f>
        <v>0</v>
      </c>
      <c r="K200" s="152" t="s">
        <v>199</v>
      </c>
      <c r="L200" s="33"/>
      <c r="M200" s="157" t="s">
        <v>1</v>
      </c>
      <c r="N200" s="158" t="s">
        <v>46</v>
      </c>
      <c r="O200" s="58"/>
      <c r="P200" s="159">
        <f>O200*H200</f>
        <v>0</v>
      </c>
      <c r="Q200" s="159">
        <v>0</v>
      </c>
      <c r="R200" s="159">
        <f>Q200*H200</f>
        <v>0</v>
      </c>
      <c r="S200" s="159">
        <v>6.0000000000000001E-3</v>
      </c>
      <c r="T200" s="160">
        <f>S200*H200</f>
        <v>0.334314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1" t="s">
        <v>297</v>
      </c>
      <c r="AT200" s="161" t="s">
        <v>195</v>
      </c>
      <c r="AU200" s="161" t="s">
        <v>93</v>
      </c>
      <c r="AY200" s="17" t="s">
        <v>192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93</v>
      </c>
      <c r="BK200" s="162">
        <f>ROUND(I200*H200,2)</f>
        <v>0</v>
      </c>
      <c r="BL200" s="17" t="s">
        <v>297</v>
      </c>
      <c r="BM200" s="161" t="s">
        <v>689</v>
      </c>
    </row>
    <row r="201" spans="1:65" s="13" customFormat="1" ht="22.5">
      <c r="B201" s="163"/>
      <c r="D201" s="164" t="s">
        <v>202</v>
      </c>
      <c r="E201" s="165" t="s">
        <v>1</v>
      </c>
      <c r="F201" s="166" t="s">
        <v>299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11.25">
      <c r="B202" s="163"/>
      <c r="D202" s="164" t="s">
        <v>202</v>
      </c>
      <c r="E202" s="165" t="s">
        <v>1</v>
      </c>
      <c r="F202" s="166" t="s">
        <v>363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4" customFormat="1" ht="11.25">
      <c r="B203" s="171"/>
      <c r="D203" s="164" t="s">
        <v>202</v>
      </c>
      <c r="E203" s="172" t="s">
        <v>1</v>
      </c>
      <c r="F203" s="173" t="s">
        <v>690</v>
      </c>
      <c r="H203" s="174">
        <v>3.048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93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366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305</v>
      </c>
      <c r="H205" s="174">
        <v>0.94399999999999995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3" customFormat="1" ht="11.25">
      <c r="B206" s="163"/>
      <c r="D206" s="164" t="s">
        <v>202</v>
      </c>
      <c r="E206" s="165" t="s">
        <v>1</v>
      </c>
      <c r="F206" s="166" t="s">
        <v>674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93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1:65" s="14" customFormat="1" ht="11.25">
      <c r="B207" s="171"/>
      <c r="D207" s="164" t="s">
        <v>202</v>
      </c>
      <c r="E207" s="172" t="s">
        <v>1</v>
      </c>
      <c r="F207" s="173" t="s">
        <v>691</v>
      </c>
      <c r="H207" s="174">
        <v>1.3220000000000001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93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367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93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4" customFormat="1" ht="11.25">
      <c r="B209" s="171"/>
      <c r="D209" s="164" t="s">
        <v>202</v>
      </c>
      <c r="E209" s="172" t="s">
        <v>1</v>
      </c>
      <c r="F209" s="173" t="s">
        <v>692</v>
      </c>
      <c r="H209" s="174">
        <v>16.559999999999999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93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372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693</v>
      </c>
      <c r="H211" s="174">
        <v>4.7610000000000001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93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371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694</v>
      </c>
      <c r="H213" s="174">
        <v>12.6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371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93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307</v>
      </c>
      <c r="H215" s="174">
        <v>6.3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93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368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93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382</v>
      </c>
      <c r="H217" s="174">
        <v>2.7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93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368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383</v>
      </c>
      <c r="H219" s="174">
        <v>2.16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93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373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695</v>
      </c>
      <c r="H221" s="174">
        <v>3.3980000000000001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374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93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310</v>
      </c>
      <c r="H223" s="174">
        <v>1.9259999999999999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93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5" customFormat="1" ht="11.25">
      <c r="B224" s="179"/>
      <c r="D224" s="164" t="s">
        <v>202</v>
      </c>
      <c r="E224" s="180" t="s">
        <v>1</v>
      </c>
      <c r="F224" s="181" t="s">
        <v>206</v>
      </c>
      <c r="H224" s="182">
        <v>55.719000000000001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202</v>
      </c>
      <c r="AU224" s="180" t="s">
        <v>93</v>
      </c>
      <c r="AV224" s="15" t="s">
        <v>200</v>
      </c>
      <c r="AW224" s="15" t="s">
        <v>36</v>
      </c>
      <c r="AX224" s="15" t="s">
        <v>87</v>
      </c>
      <c r="AY224" s="180" t="s">
        <v>192</v>
      </c>
    </row>
    <row r="225" spans="1:65" s="12" customFormat="1" ht="22.9" customHeight="1">
      <c r="B225" s="137"/>
      <c r="D225" s="138" t="s">
        <v>79</v>
      </c>
      <c r="E225" s="147" t="s">
        <v>313</v>
      </c>
      <c r="F225" s="147" t="s">
        <v>314</v>
      </c>
      <c r="I225" s="140"/>
      <c r="J225" s="148">
        <f>BK225</f>
        <v>0</v>
      </c>
      <c r="L225" s="137"/>
      <c r="M225" s="141"/>
      <c r="N225" s="142"/>
      <c r="O225" s="142"/>
      <c r="P225" s="143">
        <f>SUM(P226:P248)</f>
        <v>0</v>
      </c>
      <c r="Q225" s="142"/>
      <c r="R225" s="143">
        <f>SUM(R226:R248)</f>
        <v>0</v>
      </c>
      <c r="S225" s="142"/>
      <c r="T225" s="144">
        <f>SUM(T226:T248)</f>
        <v>0.21468685000000001</v>
      </c>
      <c r="AR225" s="138" t="s">
        <v>93</v>
      </c>
      <c r="AT225" s="145" t="s">
        <v>79</v>
      </c>
      <c r="AU225" s="145" t="s">
        <v>87</v>
      </c>
      <c r="AY225" s="138" t="s">
        <v>192</v>
      </c>
      <c r="BK225" s="146">
        <f>SUM(BK226:BK248)</f>
        <v>0</v>
      </c>
    </row>
    <row r="226" spans="1:65" s="2" customFormat="1" ht="16.5" customHeight="1">
      <c r="A226" s="32"/>
      <c r="B226" s="149"/>
      <c r="C226" s="150" t="s">
        <v>315</v>
      </c>
      <c r="D226" s="150" t="s">
        <v>195</v>
      </c>
      <c r="E226" s="151" t="s">
        <v>316</v>
      </c>
      <c r="F226" s="152" t="s">
        <v>317</v>
      </c>
      <c r="G226" s="153" t="s">
        <v>249</v>
      </c>
      <c r="H226" s="154">
        <v>128.55500000000001</v>
      </c>
      <c r="I226" s="155"/>
      <c r="J226" s="156">
        <f>ROUND(I226*H226,2)</f>
        <v>0</v>
      </c>
      <c r="K226" s="152" t="s">
        <v>199</v>
      </c>
      <c r="L226" s="33"/>
      <c r="M226" s="157" t="s">
        <v>1</v>
      </c>
      <c r="N226" s="158" t="s">
        <v>46</v>
      </c>
      <c r="O226" s="58"/>
      <c r="P226" s="159">
        <f>O226*H226</f>
        <v>0</v>
      </c>
      <c r="Q226" s="159">
        <v>0</v>
      </c>
      <c r="R226" s="159">
        <f>Q226*H226</f>
        <v>0</v>
      </c>
      <c r="S226" s="159">
        <v>1.67E-3</v>
      </c>
      <c r="T226" s="160">
        <f>S226*H226</f>
        <v>0.21468685000000001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1" t="s">
        <v>297</v>
      </c>
      <c r="AT226" s="161" t="s">
        <v>195</v>
      </c>
      <c r="AU226" s="161" t="s">
        <v>93</v>
      </c>
      <c r="AY226" s="17" t="s">
        <v>192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7" t="s">
        <v>93</v>
      </c>
      <c r="BK226" s="162">
        <f>ROUND(I226*H226,2)</f>
        <v>0</v>
      </c>
      <c r="BL226" s="17" t="s">
        <v>297</v>
      </c>
      <c r="BM226" s="161" t="s">
        <v>696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319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363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697</v>
      </c>
      <c r="H229" s="174">
        <v>8.16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3" customFormat="1" ht="11.25">
      <c r="B230" s="163"/>
      <c r="D230" s="164" t="s">
        <v>202</v>
      </c>
      <c r="E230" s="165" t="s">
        <v>1</v>
      </c>
      <c r="F230" s="166" t="s">
        <v>366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202</v>
      </c>
      <c r="AU230" s="165" t="s">
        <v>93</v>
      </c>
      <c r="AV230" s="13" t="s">
        <v>87</v>
      </c>
      <c r="AW230" s="13" t="s">
        <v>36</v>
      </c>
      <c r="AX230" s="13" t="s">
        <v>80</v>
      </c>
      <c r="AY230" s="165" t="s">
        <v>192</v>
      </c>
    </row>
    <row r="231" spans="1:65" s="14" customFormat="1" ht="11.25">
      <c r="B231" s="171"/>
      <c r="D231" s="164" t="s">
        <v>202</v>
      </c>
      <c r="E231" s="172" t="s">
        <v>1</v>
      </c>
      <c r="F231" s="173" t="s">
        <v>698</v>
      </c>
      <c r="H231" s="174">
        <v>2.0550000000000002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202</v>
      </c>
      <c r="AU231" s="172" t="s">
        <v>93</v>
      </c>
      <c r="AV231" s="14" t="s">
        <v>93</v>
      </c>
      <c r="AW231" s="14" t="s">
        <v>36</v>
      </c>
      <c r="AX231" s="14" t="s">
        <v>80</v>
      </c>
      <c r="AY231" s="172" t="s">
        <v>192</v>
      </c>
    </row>
    <row r="232" spans="1:65" s="13" customFormat="1" ht="11.25">
      <c r="B232" s="163"/>
      <c r="D232" s="164" t="s">
        <v>202</v>
      </c>
      <c r="E232" s="165" t="s">
        <v>1</v>
      </c>
      <c r="F232" s="166" t="s">
        <v>674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202</v>
      </c>
      <c r="AU232" s="165" t="s">
        <v>93</v>
      </c>
      <c r="AV232" s="13" t="s">
        <v>87</v>
      </c>
      <c r="AW232" s="13" t="s">
        <v>36</v>
      </c>
      <c r="AX232" s="13" t="s">
        <v>80</v>
      </c>
      <c r="AY232" s="165" t="s">
        <v>192</v>
      </c>
    </row>
    <row r="233" spans="1:65" s="14" customFormat="1" ht="11.25">
      <c r="B233" s="171"/>
      <c r="D233" s="164" t="s">
        <v>202</v>
      </c>
      <c r="E233" s="172" t="s">
        <v>1</v>
      </c>
      <c r="F233" s="173" t="s">
        <v>699</v>
      </c>
      <c r="H233" s="174">
        <v>1.57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93</v>
      </c>
      <c r="AV233" s="14" t="s">
        <v>93</v>
      </c>
      <c r="AW233" s="14" t="s">
        <v>36</v>
      </c>
      <c r="AX233" s="14" t="s">
        <v>80</v>
      </c>
      <c r="AY233" s="172" t="s">
        <v>192</v>
      </c>
    </row>
    <row r="234" spans="1:65" s="13" customFormat="1" ht="11.25">
      <c r="B234" s="163"/>
      <c r="D234" s="164" t="s">
        <v>202</v>
      </c>
      <c r="E234" s="165" t="s">
        <v>1</v>
      </c>
      <c r="F234" s="166" t="s">
        <v>367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4" customFormat="1" ht="11.25">
      <c r="B235" s="171"/>
      <c r="D235" s="164" t="s">
        <v>202</v>
      </c>
      <c r="E235" s="172" t="s">
        <v>1</v>
      </c>
      <c r="F235" s="173" t="s">
        <v>700</v>
      </c>
      <c r="H235" s="174">
        <v>36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202</v>
      </c>
      <c r="AU235" s="172" t="s">
        <v>93</v>
      </c>
      <c r="AV235" s="14" t="s">
        <v>93</v>
      </c>
      <c r="AW235" s="14" t="s">
        <v>36</v>
      </c>
      <c r="AX235" s="14" t="s">
        <v>80</v>
      </c>
      <c r="AY235" s="172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372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701</v>
      </c>
      <c r="H237" s="174">
        <v>13.14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371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93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702</v>
      </c>
      <c r="H239" s="174">
        <v>26.4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93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371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93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1:65" s="14" customFormat="1" ht="11.25">
      <c r="B241" s="171"/>
      <c r="D241" s="164" t="s">
        <v>202</v>
      </c>
      <c r="E241" s="172" t="s">
        <v>1</v>
      </c>
      <c r="F241" s="173" t="s">
        <v>325</v>
      </c>
      <c r="H241" s="174">
        <v>13.2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93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1:65" s="13" customFormat="1" ht="11.25">
      <c r="B242" s="163"/>
      <c r="D242" s="164" t="s">
        <v>202</v>
      </c>
      <c r="E242" s="165" t="s">
        <v>1</v>
      </c>
      <c r="F242" s="166" t="s">
        <v>373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4" customFormat="1" ht="11.25">
      <c r="B243" s="171"/>
      <c r="D243" s="164" t="s">
        <v>202</v>
      </c>
      <c r="E243" s="172" t="s">
        <v>1</v>
      </c>
      <c r="F243" s="173" t="s">
        <v>703</v>
      </c>
      <c r="H243" s="174">
        <v>7.15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93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374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328</v>
      </c>
      <c r="H245" s="174">
        <v>2.88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3" customFormat="1" ht="11.25">
      <c r="B246" s="163"/>
      <c r="D246" s="164" t="s">
        <v>202</v>
      </c>
      <c r="E246" s="165" t="s">
        <v>1</v>
      </c>
      <c r="F246" s="166" t="s">
        <v>204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93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1:65" s="14" customFormat="1" ht="11.25">
      <c r="B247" s="171"/>
      <c r="D247" s="164" t="s">
        <v>202</v>
      </c>
      <c r="E247" s="172" t="s">
        <v>1</v>
      </c>
      <c r="F247" s="173" t="s">
        <v>330</v>
      </c>
      <c r="H247" s="174">
        <v>18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93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1:65" s="15" customFormat="1" ht="11.25">
      <c r="B248" s="179"/>
      <c r="D248" s="164" t="s">
        <v>202</v>
      </c>
      <c r="E248" s="180" t="s">
        <v>1</v>
      </c>
      <c r="F248" s="181" t="s">
        <v>206</v>
      </c>
      <c r="H248" s="182">
        <v>128.55500000000001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202</v>
      </c>
      <c r="AU248" s="180" t="s">
        <v>93</v>
      </c>
      <c r="AV248" s="15" t="s">
        <v>200</v>
      </c>
      <c r="AW248" s="15" t="s">
        <v>36</v>
      </c>
      <c r="AX248" s="15" t="s">
        <v>87</v>
      </c>
      <c r="AY248" s="180" t="s">
        <v>192</v>
      </c>
    </row>
    <row r="249" spans="1:65" s="12" customFormat="1" ht="22.9" customHeight="1">
      <c r="B249" s="137"/>
      <c r="D249" s="138" t="s">
        <v>79</v>
      </c>
      <c r="E249" s="147" t="s">
        <v>331</v>
      </c>
      <c r="F249" s="147" t="s">
        <v>332</v>
      </c>
      <c r="I249" s="140"/>
      <c r="J249" s="148">
        <f>BK249</f>
        <v>0</v>
      </c>
      <c r="L249" s="137"/>
      <c r="M249" s="141"/>
      <c r="N249" s="142"/>
      <c r="O249" s="142"/>
      <c r="P249" s="143">
        <f>SUM(P250:P278)</f>
        <v>0</v>
      </c>
      <c r="Q249" s="142"/>
      <c r="R249" s="143">
        <f>SUM(R250:R278)</f>
        <v>0</v>
      </c>
      <c r="S249" s="142"/>
      <c r="T249" s="144">
        <f>SUM(T250:T278)</f>
        <v>0.53194000000000008</v>
      </c>
      <c r="AR249" s="138" t="s">
        <v>93</v>
      </c>
      <c r="AT249" s="145" t="s">
        <v>79</v>
      </c>
      <c r="AU249" s="145" t="s">
        <v>87</v>
      </c>
      <c r="AY249" s="138" t="s">
        <v>192</v>
      </c>
      <c r="BK249" s="146">
        <f>SUM(BK250:BK278)</f>
        <v>0</v>
      </c>
    </row>
    <row r="250" spans="1:65" s="2" customFormat="1" ht="24.2" customHeight="1">
      <c r="A250" s="32"/>
      <c r="B250" s="149"/>
      <c r="C250" s="150" t="s">
        <v>333</v>
      </c>
      <c r="D250" s="150" t="s">
        <v>195</v>
      </c>
      <c r="E250" s="151" t="s">
        <v>334</v>
      </c>
      <c r="F250" s="152" t="s">
        <v>335</v>
      </c>
      <c r="G250" s="153" t="s">
        <v>249</v>
      </c>
      <c r="H250" s="154">
        <v>49.57</v>
      </c>
      <c r="I250" s="155"/>
      <c r="J250" s="156">
        <f>ROUND(I250*H250,2)</f>
        <v>0</v>
      </c>
      <c r="K250" s="152" t="s">
        <v>199</v>
      </c>
      <c r="L250" s="33"/>
      <c r="M250" s="157" t="s">
        <v>1</v>
      </c>
      <c r="N250" s="158" t="s">
        <v>46</v>
      </c>
      <c r="O250" s="58"/>
      <c r="P250" s="159">
        <f>O250*H250</f>
        <v>0</v>
      </c>
      <c r="Q250" s="159">
        <v>0</v>
      </c>
      <c r="R250" s="159">
        <f>Q250*H250</f>
        <v>0</v>
      </c>
      <c r="S250" s="159">
        <v>2E-3</v>
      </c>
      <c r="T250" s="160">
        <f>S250*H250</f>
        <v>9.9140000000000006E-2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1" t="s">
        <v>297</v>
      </c>
      <c r="AT250" s="161" t="s">
        <v>195</v>
      </c>
      <c r="AU250" s="161" t="s">
        <v>93</v>
      </c>
      <c r="AY250" s="17" t="s">
        <v>192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7" t="s">
        <v>93</v>
      </c>
      <c r="BK250" s="162">
        <f>ROUND(I250*H250,2)</f>
        <v>0</v>
      </c>
      <c r="BL250" s="17" t="s">
        <v>297</v>
      </c>
      <c r="BM250" s="161" t="s">
        <v>704</v>
      </c>
    </row>
    <row r="251" spans="1:65" s="13" customFormat="1" ht="11.25">
      <c r="B251" s="163"/>
      <c r="D251" s="164" t="s">
        <v>202</v>
      </c>
      <c r="E251" s="165" t="s">
        <v>1</v>
      </c>
      <c r="F251" s="166" t="s">
        <v>337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372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701</v>
      </c>
      <c r="H253" s="174">
        <v>13.14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371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93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702</v>
      </c>
      <c r="H255" s="174">
        <v>26.4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93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3" customFormat="1" ht="11.25">
      <c r="B256" s="163"/>
      <c r="D256" s="164" t="s">
        <v>202</v>
      </c>
      <c r="E256" s="165" t="s">
        <v>1</v>
      </c>
      <c r="F256" s="166" t="s">
        <v>373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93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703</v>
      </c>
      <c r="H257" s="174">
        <v>7.15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93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374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328</v>
      </c>
      <c r="H259" s="174">
        <v>2.88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93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5" customFormat="1" ht="11.25">
      <c r="B260" s="179"/>
      <c r="D260" s="164" t="s">
        <v>202</v>
      </c>
      <c r="E260" s="180" t="s">
        <v>1</v>
      </c>
      <c r="F260" s="181" t="s">
        <v>206</v>
      </c>
      <c r="H260" s="182">
        <v>49.57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202</v>
      </c>
      <c r="AU260" s="180" t="s">
        <v>93</v>
      </c>
      <c r="AV260" s="15" t="s">
        <v>200</v>
      </c>
      <c r="AW260" s="15" t="s">
        <v>36</v>
      </c>
      <c r="AX260" s="15" t="s">
        <v>87</v>
      </c>
      <c r="AY260" s="180" t="s">
        <v>192</v>
      </c>
    </row>
    <row r="261" spans="1:65" s="2" customFormat="1" ht="24.2" customHeight="1">
      <c r="A261" s="32"/>
      <c r="B261" s="149"/>
      <c r="C261" s="150" t="s">
        <v>297</v>
      </c>
      <c r="D261" s="150" t="s">
        <v>195</v>
      </c>
      <c r="E261" s="151" t="s">
        <v>338</v>
      </c>
      <c r="F261" s="152" t="s">
        <v>339</v>
      </c>
      <c r="G261" s="153" t="s">
        <v>249</v>
      </c>
      <c r="H261" s="154">
        <v>75.36</v>
      </c>
      <c r="I261" s="155"/>
      <c r="J261" s="156">
        <f>ROUND(I261*H261,2)</f>
        <v>0</v>
      </c>
      <c r="K261" s="152" t="s">
        <v>199</v>
      </c>
      <c r="L261" s="33"/>
      <c r="M261" s="157" t="s">
        <v>1</v>
      </c>
      <c r="N261" s="158" t="s">
        <v>46</v>
      </c>
      <c r="O261" s="58"/>
      <c r="P261" s="159">
        <f>O261*H261</f>
        <v>0</v>
      </c>
      <c r="Q261" s="159">
        <v>0</v>
      </c>
      <c r="R261" s="159">
        <f>Q261*H261</f>
        <v>0</v>
      </c>
      <c r="S261" s="159">
        <v>5.0000000000000001E-3</v>
      </c>
      <c r="T261" s="160">
        <f>S261*H261</f>
        <v>0.37680000000000002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1" t="s">
        <v>297</v>
      </c>
      <c r="AT261" s="161" t="s">
        <v>195</v>
      </c>
      <c r="AU261" s="161" t="s">
        <v>93</v>
      </c>
      <c r="AY261" s="17" t="s">
        <v>192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93</v>
      </c>
      <c r="BK261" s="162">
        <f>ROUND(I261*H261,2)</f>
        <v>0</v>
      </c>
      <c r="BL261" s="17" t="s">
        <v>297</v>
      </c>
      <c r="BM261" s="161" t="s">
        <v>705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337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93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3" customFormat="1" ht="11.25">
      <c r="B263" s="163"/>
      <c r="D263" s="164" t="s">
        <v>202</v>
      </c>
      <c r="E263" s="165" t="s">
        <v>1</v>
      </c>
      <c r="F263" s="166" t="s">
        <v>363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202</v>
      </c>
      <c r="AU263" s="165" t="s">
        <v>93</v>
      </c>
      <c r="AV263" s="13" t="s">
        <v>87</v>
      </c>
      <c r="AW263" s="13" t="s">
        <v>36</v>
      </c>
      <c r="AX263" s="13" t="s">
        <v>80</v>
      </c>
      <c r="AY263" s="165" t="s">
        <v>192</v>
      </c>
    </row>
    <row r="264" spans="1:65" s="14" customFormat="1" ht="11.25">
      <c r="B264" s="171"/>
      <c r="D264" s="164" t="s">
        <v>202</v>
      </c>
      <c r="E264" s="172" t="s">
        <v>1</v>
      </c>
      <c r="F264" s="173" t="s">
        <v>697</v>
      </c>
      <c r="H264" s="174">
        <v>8.16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202</v>
      </c>
      <c r="AU264" s="172" t="s">
        <v>93</v>
      </c>
      <c r="AV264" s="14" t="s">
        <v>93</v>
      </c>
      <c r="AW264" s="14" t="s">
        <v>36</v>
      </c>
      <c r="AX264" s="14" t="s">
        <v>80</v>
      </c>
      <c r="AY264" s="172" t="s">
        <v>192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367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4" customFormat="1" ht="11.25">
      <c r="B266" s="171"/>
      <c r="D266" s="164" t="s">
        <v>202</v>
      </c>
      <c r="E266" s="172" t="s">
        <v>1</v>
      </c>
      <c r="F266" s="173" t="s">
        <v>700</v>
      </c>
      <c r="H266" s="174">
        <v>36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202</v>
      </c>
      <c r="AU266" s="172" t="s">
        <v>93</v>
      </c>
      <c r="AV266" s="14" t="s">
        <v>93</v>
      </c>
      <c r="AW266" s="14" t="s">
        <v>36</v>
      </c>
      <c r="AX266" s="14" t="s">
        <v>80</v>
      </c>
      <c r="AY266" s="172" t="s">
        <v>192</v>
      </c>
    </row>
    <row r="267" spans="1:65" s="13" customFormat="1" ht="11.25">
      <c r="B267" s="163"/>
      <c r="D267" s="164" t="s">
        <v>202</v>
      </c>
      <c r="E267" s="165" t="s">
        <v>1</v>
      </c>
      <c r="F267" s="166" t="s">
        <v>371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93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4" customFormat="1" ht="11.25">
      <c r="B268" s="171"/>
      <c r="D268" s="164" t="s">
        <v>202</v>
      </c>
      <c r="E268" s="172" t="s">
        <v>1</v>
      </c>
      <c r="F268" s="173" t="s">
        <v>325</v>
      </c>
      <c r="H268" s="174">
        <v>13.2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202</v>
      </c>
      <c r="AU268" s="172" t="s">
        <v>93</v>
      </c>
      <c r="AV268" s="14" t="s">
        <v>93</v>
      </c>
      <c r="AW268" s="14" t="s">
        <v>36</v>
      </c>
      <c r="AX268" s="14" t="s">
        <v>80</v>
      </c>
      <c r="AY268" s="172" t="s">
        <v>192</v>
      </c>
    </row>
    <row r="269" spans="1:65" s="13" customFormat="1" ht="11.25">
      <c r="B269" s="163"/>
      <c r="D269" s="164" t="s">
        <v>202</v>
      </c>
      <c r="E269" s="165" t="s">
        <v>1</v>
      </c>
      <c r="F269" s="166" t="s">
        <v>204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93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4" customFormat="1" ht="11.25">
      <c r="B270" s="171"/>
      <c r="D270" s="164" t="s">
        <v>202</v>
      </c>
      <c r="E270" s="172" t="s">
        <v>1</v>
      </c>
      <c r="F270" s="173" t="s">
        <v>330</v>
      </c>
      <c r="H270" s="174">
        <v>18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202</v>
      </c>
      <c r="AU270" s="172" t="s">
        <v>93</v>
      </c>
      <c r="AV270" s="14" t="s">
        <v>93</v>
      </c>
      <c r="AW270" s="14" t="s">
        <v>36</v>
      </c>
      <c r="AX270" s="14" t="s">
        <v>80</v>
      </c>
      <c r="AY270" s="172" t="s">
        <v>192</v>
      </c>
    </row>
    <row r="271" spans="1:65" s="15" customFormat="1" ht="11.25">
      <c r="B271" s="179"/>
      <c r="D271" s="164" t="s">
        <v>202</v>
      </c>
      <c r="E271" s="180" t="s">
        <v>1</v>
      </c>
      <c r="F271" s="181" t="s">
        <v>206</v>
      </c>
      <c r="H271" s="182">
        <v>75.36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202</v>
      </c>
      <c r="AU271" s="180" t="s">
        <v>93</v>
      </c>
      <c r="AV271" s="15" t="s">
        <v>200</v>
      </c>
      <c r="AW271" s="15" t="s">
        <v>36</v>
      </c>
      <c r="AX271" s="15" t="s">
        <v>87</v>
      </c>
      <c r="AY271" s="180" t="s">
        <v>192</v>
      </c>
    </row>
    <row r="272" spans="1:65" s="2" customFormat="1" ht="24.2" customHeight="1">
      <c r="A272" s="32"/>
      <c r="B272" s="149"/>
      <c r="C272" s="150" t="s">
        <v>341</v>
      </c>
      <c r="D272" s="150" t="s">
        <v>195</v>
      </c>
      <c r="E272" s="151" t="s">
        <v>342</v>
      </c>
      <c r="F272" s="152" t="s">
        <v>343</v>
      </c>
      <c r="G272" s="153" t="s">
        <v>344</v>
      </c>
      <c r="H272" s="154">
        <v>2</v>
      </c>
      <c r="I272" s="155"/>
      <c r="J272" s="156">
        <f>ROUND(I272*H272,2)</f>
        <v>0</v>
      </c>
      <c r="K272" s="152" t="s">
        <v>199</v>
      </c>
      <c r="L272" s="33"/>
      <c r="M272" s="157" t="s">
        <v>1</v>
      </c>
      <c r="N272" s="158" t="s">
        <v>46</v>
      </c>
      <c r="O272" s="58"/>
      <c r="P272" s="159">
        <f>O272*H272</f>
        <v>0</v>
      </c>
      <c r="Q272" s="159">
        <v>0</v>
      </c>
      <c r="R272" s="159">
        <f>Q272*H272</f>
        <v>0</v>
      </c>
      <c r="S272" s="159">
        <v>2.8000000000000001E-2</v>
      </c>
      <c r="T272" s="160">
        <f>S272*H272</f>
        <v>5.6000000000000001E-2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1" t="s">
        <v>297</v>
      </c>
      <c r="AT272" s="161" t="s">
        <v>195</v>
      </c>
      <c r="AU272" s="161" t="s">
        <v>93</v>
      </c>
      <c r="AY272" s="17" t="s">
        <v>192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93</v>
      </c>
      <c r="BK272" s="162">
        <f>ROUND(I272*H272,2)</f>
        <v>0</v>
      </c>
      <c r="BL272" s="17" t="s">
        <v>297</v>
      </c>
      <c r="BM272" s="161" t="s">
        <v>706</v>
      </c>
    </row>
    <row r="273" spans="1:63" s="13" customFormat="1" ht="11.25">
      <c r="B273" s="163"/>
      <c r="D273" s="164" t="s">
        <v>202</v>
      </c>
      <c r="E273" s="165" t="s">
        <v>1</v>
      </c>
      <c r="F273" s="166" t="s">
        <v>346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202</v>
      </c>
      <c r="AU273" s="165" t="s">
        <v>93</v>
      </c>
      <c r="AV273" s="13" t="s">
        <v>87</v>
      </c>
      <c r="AW273" s="13" t="s">
        <v>36</v>
      </c>
      <c r="AX273" s="13" t="s">
        <v>80</v>
      </c>
      <c r="AY273" s="165" t="s">
        <v>192</v>
      </c>
    </row>
    <row r="274" spans="1:63" s="13" customFormat="1" ht="11.25">
      <c r="B274" s="163"/>
      <c r="D274" s="164" t="s">
        <v>202</v>
      </c>
      <c r="E274" s="165" t="s">
        <v>1</v>
      </c>
      <c r="F274" s="166" t="s">
        <v>244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93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3" s="14" customFormat="1" ht="11.25">
      <c r="B275" s="171"/>
      <c r="D275" s="164" t="s">
        <v>202</v>
      </c>
      <c r="E275" s="172" t="s">
        <v>1</v>
      </c>
      <c r="F275" s="173" t="s">
        <v>87</v>
      </c>
      <c r="H275" s="174">
        <v>1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93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1:63" s="13" customFormat="1" ht="11.25">
      <c r="B276" s="163"/>
      <c r="D276" s="164" t="s">
        <v>202</v>
      </c>
      <c r="E276" s="165" t="s">
        <v>1</v>
      </c>
      <c r="F276" s="166" t="s">
        <v>674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202</v>
      </c>
      <c r="AU276" s="165" t="s">
        <v>93</v>
      </c>
      <c r="AV276" s="13" t="s">
        <v>87</v>
      </c>
      <c r="AW276" s="13" t="s">
        <v>36</v>
      </c>
      <c r="AX276" s="13" t="s">
        <v>80</v>
      </c>
      <c r="AY276" s="165" t="s">
        <v>192</v>
      </c>
    </row>
    <row r="277" spans="1:63" s="14" customFormat="1" ht="11.25">
      <c r="B277" s="171"/>
      <c r="D277" s="164" t="s">
        <v>202</v>
      </c>
      <c r="E277" s="172" t="s">
        <v>1</v>
      </c>
      <c r="F277" s="173" t="s">
        <v>87</v>
      </c>
      <c r="H277" s="174">
        <v>1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202</v>
      </c>
      <c r="AU277" s="172" t="s">
        <v>93</v>
      </c>
      <c r="AV277" s="14" t="s">
        <v>93</v>
      </c>
      <c r="AW277" s="14" t="s">
        <v>36</v>
      </c>
      <c r="AX277" s="14" t="s">
        <v>80</v>
      </c>
      <c r="AY277" s="172" t="s">
        <v>192</v>
      </c>
    </row>
    <row r="278" spans="1:63" s="15" customFormat="1" ht="11.25">
      <c r="B278" s="179"/>
      <c r="D278" s="164" t="s">
        <v>202</v>
      </c>
      <c r="E278" s="180" t="s">
        <v>1</v>
      </c>
      <c r="F278" s="181" t="s">
        <v>206</v>
      </c>
      <c r="H278" s="182">
        <v>2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202</v>
      </c>
      <c r="AU278" s="180" t="s">
        <v>93</v>
      </c>
      <c r="AV278" s="15" t="s">
        <v>200</v>
      </c>
      <c r="AW278" s="15" t="s">
        <v>36</v>
      </c>
      <c r="AX278" s="15" t="s">
        <v>87</v>
      </c>
      <c r="AY278" s="180" t="s">
        <v>192</v>
      </c>
    </row>
    <row r="279" spans="1:63" s="2" customFormat="1" ht="49.9" customHeight="1">
      <c r="A279" s="32"/>
      <c r="B279" s="33"/>
      <c r="C279" s="32"/>
      <c r="D279" s="32"/>
      <c r="E279" s="139" t="s">
        <v>347</v>
      </c>
      <c r="F279" s="139" t="s">
        <v>348</v>
      </c>
      <c r="G279" s="32"/>
      <c r="H279" s="32"/>
      <c r="I279" s="32"/>
      <c r="J279" s="126">
        <f t="shared" ref="J279:J284" si="10">BK279</f>
        <v>0</v>
      </c>
      <c r="K279" s="32"/>
      <c r="L279" s="33"/>
      <c r="M279" s="187"/>
      <c r="N279" s="188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79</v>
      </c>
      <c r="AU279" s="17" t="s">
        <v>80</v>
      </c>
      <c r="AY279" s="17" t="s">
        <v>349</v>
      </c>
      <c r="BK279" s="162">
        <f>SUM(BK280:BK284)</f>
        <v>0</v>
      </c>
    </row>
    <row r="280" spans="1:63" s="2" customFormat="1" ht="16.350000000000001" customHeight="1">
      <c r="A280" s="32"/>
      <c r="B280" s="33"/>
      <c r="C280" s="189" t="s">
        <v>1</v>
      </c>
      <c r="D280" s="189" t="s">
        <v>195</v>
      </c>
      <c r="E280" s="190" t="s">
        <v>1</v>
      </c>
      <c r="F280" s="191" t="s">
        <v>1</v>
      </c>
      <c r="G280" s="192" t="s">
        <v>1</v>
      </c>
      <c r="H280" s="193"/>
      <c r="I280" s="194"/>
      <c r="J280" s="195">
        <f t="shared" si="10"/>
        <v>0</v>
      </c>
      <c r="K280" s="196"/>
      <c r="L280" s="33"/>
      <c r="M280" s="197" t="s">
        <v>1</v>
      </c>
      <c r="N280" s="198" t="s">
        <v>46</v>
      </c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349</v>
      </c>
      <c r="AU280" s="17" t="s">
        <v>87</v>
      </c>
      <c r="AY280" s="17" t="s">
        <v>349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I280*H280</f>
        <v>0</v>
      </c>
    </row>
    <row r="281" spans="1:63" s="2" customFormat="1" ht="16.350000000000001" customHeight="1">
      <c r="A281" s="32"/>
      <c r="B281" s="33"/>
      <c r="C281" s="189" t="s">
        <v>1</v>
      </c>
      <c r="D281" s="189" t="s">
        <v>195</v>
      </c>
      <c r="E281" s="190" t="s">
        <v>1</v>
      </c>
      <c r="F281" s="191" t="s">
        <v>1</v>
      </c>
      <c r="G281" s="192" t="s">
        <v>1</v>
      </c>
      <c r="H281" s="193"/>
      <c r="I281" s="194"/>
      <c r="J281" s="195">
        <f t="shared" si="10"/>
        <v>0</v>
      </c>
      <c r="K281" s="196"/>
      <c r="L281" s="33"/>
      <c r="M281" s="197" t="s">
        <v>1</v>
      </c>
      <c r="N281" s="198" t="s">
        <v>46</v>
      </c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349</v>
      </c>
      <c r="AU281" s="17" t="s">
        <v>87</v>
      </c>
      <c r="AY281" s="17" t="s">
        <v>349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93</v>
      </c>
      <c r="BK281" s="162">
        <f>I281*H281</f>
        <v>0</v>
      </c>
    </row>
    <row r="282" spans="1:63" s="2" customFormat="1" ht="16.350000000000001" customHeight="1">
      <c r="A282" s="32"/>
      <c r="B282" s="33"/>
      <c r="C282" s="189" t="s">
        <v>1</v>
      </c>
      <c r="D282" s="189" t="s">
        <v>195</v>
      </c>
      <c r="E282" s="190" t="s">
        <v>1</v>
      </c>
      <c r="F282" s="191" t="s">
        <v>1</v>
      </c>
      <c r="G282" s="192" t="s">
        <v>1</v>
      </c>
      <c r="H282" s="193"/>
      <c r="I282" s="194"/>
      <c r="J282" s="195">
        <f t="shared" si="10"/>
        <v>0</v>
      </c>
      <c r="K282" s="196"/>
      <c r="L282" s="33"/>
      <c r="M282" s="197" t="s">
        <v>1</v>
      </c>
      <c r="N282" s="198" t="s">
        <v>46</v>
      </c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349</v>
      </c>
      <c r="AU282" s="17" t="s">
        <v>87</v>
      </c>
      <c r="AY282" s="17" t="s">
        <v>349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93</v>
      </c>
      <c r="BK282" s="162">
        <f>I282*H282</f>
        <v>0</v>
      </c>
    </row>
    <row r="283" spans="1:63" s="2" customFormat="1" ht="16.350000000000001" customHeight="1">
      <c r="A283" s="32"/>
      <c r="B283" s="33"/>
      <c r="C283" s="189" t="s">
        <v>1</v>
      </c>
      <c r="D283" s="189" t="s">
        <v>195</v>
      </c>
      <c r="E283" s="190" t="s">
        <v>1</v>
      </c>
      <c r="F283" s="191" t="s">
        <v>1</v>
      </c>
      <c r="G283" s="192" t="s">
        <v>1</v>
      </c>
      <c r="H283" s="193"/>
      <c r="I283" s="194"/>
      <c r="J283" s="195">
        <f t="shared" si="10"/>
        <v>0</v>
      </c>
      <c r="K283" s="196"/>
      <c r="L283" s="33"/>
      <c r="M283" s="197" t="s">
        <v>1</v>
      </c>
      <c r="N283" s="198" t="s">
        <v>46</v>
      </c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349</v>
      </c>
      <c r="AU283" s="17" t="s">
        <v>87</v>
      </c>
      <c r="AY283" s="17" t="s">
        <v>349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7" t="s">
        <v>93</v>
      </c>
      <c r="BK283" s="162">
        <f>I283*H283</f>
        <v>0</v>
      </c>
    </row>
    <row r="284" spans="1:63" s="2" customFormat="1" ht="16.350000000000001" customHeight="1">
      <c r="A284" s="32"/>
      <c r="B284" s="33"/>
      <c r="C284" s="189" t="s">
        <v>1</v>
      </c>
      <c r="D284" s="189" t="s">
        <v>195</v>
      </c>
      <c r="E284" s="190" t="s">
        <v>1</v>
      </c>
      <c r="F284" s="191" t="s">
        <v>1</v>
      </c>
      <c r="G284" s="192" t="s">
        <v>1</v>
      </c>
      <c r="H284" s="193"/>
      <c r="I284" s="194"/>
      <c r="J284" s="195">
        <f t="shared" si="10"/>
        <v>0</v>
      </c>
      <c r="K284" s="196"/>
      <c r="L284" s="33"/>
      <c r="M284" s="197" t="s">
        <v>1</v>
      </c>
      <c r="N284" s="198" t="s">
        <v>46</v>
      </c>
      <c r="O284" s="199"/>
      <c r="P284" s="199"/>
      <c r="Q284" s="199"/>
      <c r="R284" s="199"/>
      <c r="S284" s="199"/>
      <c r="T284" s="20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349</v>
      </c>
      <c r="AU284" s="17" t="s">
        <v>87</v>
      </c>
      <c r="AY284" s="17" t="s">
        <v>349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7" t="s">
        <v>93</v>
      </c>
      <c r="BK284" s="162">
        <f>I284*H284</f>
        <v>0</v>
      </c>
    </row>
    <row r="285" spans="1:63" s="2" customFormat="1" ht="6.95" customHeight="1">
      <c r="A285" s="32"/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27:K28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80:D285">
      <formula1>"K, M"</formula1>
    </dataValidation>
    <dataValidation type="list" allowBlank="1" showInputMessage="1" showErrorMessage="1" error="Povoleny jsou hodnoty základní, snížená, zákl. přenesená, sníž. přenesená, nulová." sqref="N280:N285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662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707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ROUND((ROUND((SUM(BE127:BE324)),  2) + SUM(BE326:BE330)), 2)</f>
        <v>0</v>
      </c>
      <c r="G35" s="32"/>
      <c r="H35" s="32"/>
      <c r="I35" s="105">
        <v>0.21</v>
      </c>
      <c r="J35" s="104">
        <f>ROUND((ROUND(((SUM(BE127:BE324))*I35),  2) + (SUM(BE326:BE330)*I35)),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ROUND((ROUND((SUM(BF127:BF324)),  2) + SUM(BF326:BF330)), 2)</f>
        <v>0</v>
      </c>
      <c r="G36" s="32"/>
      <c r="H36" s="32"/>
      <c r="I36" s="105">
        <v>0.12</v>
      </c>
      <c r="J36" s="104">
        <f>ROUND((ROUND(((SUM(BF127:BF324))*I36),  2) + (SUM(BF326:BF330)*I36)),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ROUND((ROUND((SUM(BG127:BG324)),  2) + SUM(BG326:BG330)),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ROUND((ROUND((SUM(BH127:BH324)),  2) + SUM(BH326:BH330)),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ROUND((ROUND((SUM(BI127:BI324)),  2) + SUM(BI326:BI330)),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662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56.02 -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J265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J267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J268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J325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662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56.02 -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P128+P267+P325</f>
        <v>0</v>
      </c>
      <c r="Q127" s="66"/>
      <c r="R127" s="134">
        <f>R128+R267+R325</f>
        <v>2.3499199700000002</v>
      </c>
      <c r="S127" s="66"/>
      <c r="T127" s="135">
        <f>T128+T267+T325</f>
        <v>2.6670720000000002E-2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BK128+BK267+BK325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P129+P265</f>
        <v>0</v>
      </c>
      <c r="Q128" s="142"/>
      <c r="R128" s="143">
        <f>R129+R265</f>
        <v>1.8844199700000002</v>
      </c>
      <c r="S128" s="142"/>
      <c r="T128" s="144">
        <f>T129+T265</f>
        <v>1.291932E-2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BK129+BK265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1.8844199700000002</v>
      </c>
      <c r="S129" s="142"/>
      <c r="T129" s="144">
        <f>T130</f>
        <v>1.291932E-2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SUM(P131:P264)</f>
        <v>0</v>
      </c>
      <c r="Q130" s="142"/>
      <c r="R130" s="143">
        <f>SUM(R131:R264)</f>
        <v>1.8844199700000002</v>
      </c>
      <c r="S130" s="142"/>
      <c r="T130" s="144">
        <f>SUM(T131:T264)</f>
        <v>1.291932E-2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SUM(BK131:BK264)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215.322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2.3685420000000002E-2</v>
      </c>
      <c r="S131" s="159">
        <v>6.0000000000000002E-5</v>
      </c>
      <c r="T131" s="160">
        <f>S131*H131</f>
        <v>1.291932E-2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363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666</v>
      </c>
      <c r="H134" s="174">
        <v>6.202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366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245</v>
      </c>
      <c r="H136" s="174">
        <v>4.3570000000000002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674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675</v>
      </c>
      <c r="H138" s="174">
        <v>5.6829999999999998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367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668</v>
      </c>
      <c r="H140" s="174">
        <v>55.8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372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669</v>
      </c>
      <c r="H142" s="174">
        <v>20.367000000000001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371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672</v>
      </c>
      <c r="H144" s="174">
        <v>63.36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371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238</v>
      </c>
      <c r="H146" s="174">
        <v>31.68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368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369</v>
      </c>
      <c r="H148" s="174">
        <v>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368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370</v>
      </c>
      <c r="H150" s="174">
        <v>6.4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373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670</v>
      </c>
      <c r="H152" s="174">
        <v>11.083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374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220</v>
      </c>
      <c r="H154" s="174">
        <v>2.39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5" customFormat="1" ht="11.25">
      <c r="B155" s="179"/>
      <c r="D155" s="164" t="s">
        <v>202</v>
      </c>
      <c r="E155" s="180" t="s">
        <v>1</v>
      </c>
      <c r="F155" s="181" t="s">
        <v>206</v>
      </c>
      <c r="H155" s="182">
        <v>215.322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202</v>
      </c>
      <c r="AU155" s="180" t="s">
        <v>221</v>
      </c>
      <c r="AV155" s="15" t="s">
        <v>200</v>
      </c>
      <c r="AW155" s="15" t="s">
        <v>36</v>
      </c>
      <c r="AX155" s="15" t="s">
        <v>87</v>
      </c>
      <c r="AY155" s="180" t="s">
        <v>192</v>
      </c>
    </row>
    <row r="156" spans="1:65" s="2" customFormat="1" ht="24.2" customHeight="1">
      <c r="A156" s="32"/>
      <c r="B156" s="149"/>
      <c r="C156" s="150" t="s">
        <v>93</v>
      </c>
      <c r="D156" s="150" t="s">
        <v>195</v>
      </c>
      <c r="E156" s="151" t="s">
        <v>376</v>
      </c>
      <c r="F156" s="152" t="s">
        <v>377</v>
      </c>
      <c r="G156" s="153" t="s">
        <v>198</v>
      </c>
      <c r="H156" s="154">
        <v>55.719000000000001</v>
      </c>
      <c r="I156" s="155"/>
      <c r="J156" s="156">
        <f>ROUND(I156*H156,2)</f>
        <v>0</v>
      </c>
      <c r="K156" s="152" t="s">
        <v>199</v>
      </c>
      <c r="L156" s="33"/>
      <c r="M156" s="157" t="s">
        <v>1</v>
      </c>
      <c r="N156" s="158" t="s">
        <v>46</v>
      </c>
      <c r="O156" s="58"/>
      <c r="P156" s="159">
        <f>O156*H156</f>
        <v>0</v>
      </c>
      <c r="Q156" s="159">
        <v>7.3499999999999998E-3</v>
      </c>
      <c r="R156" s="159">
        <f>Q156*H156</f>
        <v>0.40953465</v>
      </c>
      <c r="S156" s="159">
        <v>0</v>
      </c>
      <c r="T156" s="16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1" t="s">
        <v>200</v>
      </c>
      <c r="AT156" s="161" t="s">
        <v>195</v>
      </c>
      <c r="AU156" s="161" t="s">
        <v>221</v>
      </c>
      <c r="AY156" s="17" t="s">
        <v>192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93</v>
      </c>
      <c r="BK156" s="162">
        <f>ROUND(I156*H156,2)</f>
        <v>0</v>
      </c>
      <c r="BL156" s="17" t="s">
        <v>200</v>
      </c>
      <c r="BM156" s="161" t="s">
        <v>378</v>
      </c>
    </row>
    <row r="157" spans="1:65" s="13" customFormat="1" ht="22.5">
      <c r="B157" s="163"/>
      <c r="D157" s="164" t="s">
        <v>202</v>
      </c>
      <c r="E157" s="165" t="s">
        <v>1</v>
      </c>
      <c r="F157" s="166" t="s">
        <v>379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221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3" customFormat="1" ht="11.25">
      <c r="B158" s="163"/>
      <c r="D158" s="164" t="s">
        <v>202</v>
      </c>
      <c r="E158" s="165" t="s">
        <v>1</v>
      </c>
      <c r="F158" s="166" t="s">
        <v>363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202</v>
      </c>
      <c r="AU158" s="165" t="s">
        <v>221</v>
      </c>
      <c r="AV158" s="13" t="s">
        <v>87</v>
      </c>
      <c r="AW158" s="13" t="s">
        <v>36</v>
      </c>
      <c r="AX158" s="13" t="s">
        <v>80</v>
      </c>
      <c r="AY158" s="165" t="s">
        <v>192</v>
      </c>
    </row>
    <row r="159" spans="1:65" s="14" customFormat="1" ht="11.25">
      <c r="B159" s="171"/>
      <c r="D159" s="164" t="s">
        <v>202</v>
      </c>
      <c r="E159" s="172" t="s">
        <v>1</v>
      </c>
      <c r="F159" s="173" t="s">
        <v>690</v>
      </c>
      <c r="H159" s="174">
        <v>3.048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202</v>
      </c>
      <c r="AU159" s="172" t="s">
        <v>221</v>
      </c>
      <c r="AV159" s="14" t="s">
        <v>93</v>
      </c>
      <c r="AW159" s="14" t="s">
        <v>36</v>
      </c>
      <c r="AX159" s="14" t="s">
        <v>80</v>
      </c>
      <c r="AY159" s="172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366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221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2:51" s="14" customFormat="1" ht="11.25">
      <c r="B161" s="171"/>
      <c r="D161" s="164" t="s">
        <v>202</v>
      </c>
      <c r="E161" s="172" t="s">
        <v>1</v>
      </c>
      <c r="F161" s="173" t="s">
        <v>305</v>
      </c>
      <c r="H161" s="174">
        <v>0.94399999999999995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221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2:51" s="13" customFormat="1" ht="11.25">
      <c r="B162" s="163"/>
      <c r="D162" s="164" t="s">
        <v>202</v>
      </c>
      <c r="E162" s="165" t="s">
        <v>1</v>
      </c>
      <c r="F162" s="166" t="s">
        <v>674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221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2:51" s="14" customFormat="1" ht="11.25">
      <c r="B163" s="171"/>
      <c r="D163" s="164" t="s">
        <v>202</v>
      </c>
      <c r="E163" s="172" t="s">
        <v>1</v>
      </c>
      <c r="F163" s="173" t="s">
        <v>691</v>
      </c>
      <c r="H163" s="174">
        <v>1.3220000000000001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221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2:51" s="13" customFormat="1" ht="11.25">
      <c r="B164" s="163"/>
      <c r="D164" s="164" t="s">
        <v>202</v>
      </c>
      <c r="E164" s="165" t="s">
        <v>1</v>
      </c>
      <c r="F164" s="166" t="s">
        <v>367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2:51" s="14" customFormat="1" ht="11.25">
      <c r="B165" s="171"/>
      <c r="D165" s="164" t="s">
        <v>202</v>
      </c>
      <c r="E165" s="172" t="s">
        <v>1</v>
      </c>
      <c r="F165" s="173" t="s">
        <v>692</v>
      </c>
      <c r="H165" s="174">
        <v>16.559999999999999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2:51" s="13" customFormat="1" ht="11.25">
      <c r="B166" s="163"/>
      <c r="D166" s="164" t="s">
        <v>202</v>
      </c>
      <c r="E166" s="165" t="s">
        <v>1</v>
      </c>
      <c r="F166" s="166" t="s">
        <v>372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2:51" s="14" customFormat="1" ht="11.25">
      <c r="B167" s="171"/>
      <c r="D167" s="164" t="s">
        <v>202</v>
      </c>
      <c r="E167" s="172" t="s">
        <v>1</v>
      </c>
      <c r="F167" s="173" t="s">
        <v>693</v>
      </c>
      <c r="H167" s="174">
        <v>4.7610000000000001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2:51" s="13" customFormat="1" ht="11.25">
      <c r="B168" s="163"/>
      <c r="D168" s="164" t="s">
        <v>202</v>
      </c>
      <c r="E168" s="165" t="s">
        <v>1</v>
      </c>
      <c r="F168" s="166" t="s">
        <v>371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2:51" s="14" customFormat="1" ht="11.25">
      <c r="B169" s="171"/>
      <c r="D169" s="164" t="s">
        <v>202</v>
      </c>
      <c r="E169" s="172" t="s">
        <v>1</v>
      </c>
      <c r="F169" s="173" t="s">
        <v>694</v>
      </c>
      <c r="H169" s="174">
        <v>12.6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2:51" s="13" customFormat="1" ht="11.25">
      <c r="B170" s="163"/>
      <c r="D170" s="164" t="s">
        <v>202</v>
      </c>
      <c r="E170" s="165" t="s">
        <v>1</v>
      </c>
      <c r="F170" s="166" t="s">
        <v>371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2:51" s="14" customFormat="1" ht="11.25">
      <c r="B171" s="171"/>
      <c r="D171" s="164" t="s">
        <v>202</v>
      </c>
      <c r="E171" s="172" t="s">
        <v>1</v>
      </c>
      <c r="F171" s="173" t="s">
        <v>307</v>
      </c>
      <c r="H171" s="174">
        <v>6.3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2:51" s="13" customFormat="1" ht="11.25">
      <c r="B172" s="163"/>
      <c r="D172" s="164" t="s">
        <v>202</v>
      </c>
      <c r="E172" s="165" t="s">
        <v>1</v>
      </c>
      <c r="F172" s="166" t="s">
        <v>368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2:51" s="14" customFormat="1" ht="11.25">
      <c r="B173" s="171"/>
      <c r="D173" s="164" t="s">
        <v>202</v>
      </c>
      <c r="E173" s="172" t="s">
        <v>1</v>
      </c>
      <c r="F173" s="173" t="s">
        <v>382</v>
      </c>
      <c r="H173" s="174">
        <v>2.7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2:51" s="13" customFormat="1" ht="11.25">
      <c r="B174" s="163"/>
      <c r="D174" s="164" t="s">
        <v>202</v>
      </c>
      <c r="E174" s="165" t="s">
        <v>1</v>
      </c>
      <c r="F174" s="166" t="s">
        <v>368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2:51" s="14" customFormat="1" ht="11.25">
      <c r="B175" s="171"/>
      <c r="D175" s="164" t="s">
        <v>202</v>
      </c>
      <c r="E175" s="172" t="s">
        <v>1</v>
      </c>
      <c r="F175" s="173" t="s">
        <v>383</v>
      </c>
      <c r="H175" s="174">
        <v>2.16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2:51" s="13" customFormat="1" ht="11.25">
      <c r="B176" s="163"/>
      <c r="D176" s="164" t="s">
        <v>202</v>
      </c>
      <c r="E176" s="165" t="s">
        <v>1</v>
      </c>
      <c r="F176" s="166" t="s">
        <v>373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695</v>
      </c>
      <c r="H177" s="174">
        <v>3.3980000000000001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374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310</v>
      </c>
      <c r="H179" s="174">
        <v>1.9259999999999999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5" customFormat="1" ht="11.25">
      <c r="B180" s="179"/>
      <c r="D180" s="164" t="s">
        <v>202</v>
      </c>
      <c r="E180" s="180" t="s">
        <v>1</v>
      </c>
      <c r="F180" s="181" t="s">
        <v>206</v>
      </c>
      <c r="H180" s="182">
        <v>55.719000000000001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202</v>
      </c>
      <c r="AU180" s="180" t="s">
        <v>221</v>
      </c>
      <c r="AV180" s="15" t="s">
        <v>200</v>
      </c>
      <c r="AW180" s="15" t="s">
        <v>36</v>
      </c>
      <c r="AX180" s="15" t="s">
        <v>87</v>
      </c>
      <c r="AY180" s="180" t="s">
        <v>192</v>
      </c>
    </row>
    <row r="181" spans="1:65" s="2" customFormat="1" ht="24.2" customHeight="1">
      <c r="A181" s="32"/>
      <c r="B181" s="149"/>
      <c r="C181" s="150" t="s">
        <v>221</v>
      </c>
      <c r="D181" s="150" t="s">
        <v>195</v>
      </c>
      <c r="E181" s="151" t="s">
        <v>384</v>
      </c>
      <c r="F181" s="152" t="s">
        <v>385</v>
      </c>
      <c r="G181" s="153" t="s">
        <v>198</v>
      </c>
      <c r="H181" s="154">
        <v>55.719000000000001</v>
      </c>
      <c r="I181" s="155"/>
      <c r="J181" s="156">
        <f>ROUND(I181*H181,2)</f>
        <v>0</v>
      </c>
      <c r="K181" s="152" t="s">
        <v>199</v>
      </c>
      <c r="L181" s="33"/>
      <c r="M181" s="157" t="s">
        <v>1</v>
      </c>
      <c r="N181" s="158" t="s">
        <v>46</v>
      </c>
      <c r="O181" s="58"/>
      <c r="P181" s="159">
        <f>O181*H181</f>
        <v>0</v>
      </c>
      <c r="Q181" s="159">
        <v>1.54E-2</v>
      </c>
      <c r="R181" s="159">
        <f>Q181*H181</f>
        <v>0.85807260000000007</v>
      </c>
      <c r="S181" s="159">
        <v>0</v>
      </c>
      <c r="T181" s="160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1" t="s">
        <v>200</v>
      </c>
      <c r="AT181" s="161" t="s">
        <v>195</v>
      </c>
      <c r="AU181" s="161" t="s">
        <v>221</v>
      </c>
      <c r="AY181" s="17" t="s">
        <v>192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93</v>
      </c>
      <c r="BK181" s="162">
        <f>ROUND(I181*H181,2)</f>
        <v>0</v>
      </c>
      <c r="BL181" s="17" t="s">
        <v>200</v>
      </c>
      <c r="BM181" s="161" t="s">
        <v>708</v>
      </c>
    </row>
    <row r="182" spans="1:65" s="2" customFormat="1" ht="21.75" customHeight="1">
      <c r="A182" s="32"/>
      <c r="B182" s="149"/>
      <c r="C182" s="150" t="s">
        <v>200</v>
      </c>
      <c r="D182" s="150" t="s">
        <v>195</v>
      </c>
      <c r="E182" s="151" t="s">
        <v>387</v>
      </c>
      <c r="F182" s="152" t="s">
        <v>388</v>
      </c>
      <c r="G182" s="153" t="s">
        <v>198</v>
      </c>
      <c r="H182" s="154">
        <v>156.84899999999999</v>
      </c>
      <c r="I182" s="155"/>
      <c r="J182" s="156">
        <f>ROUND(I182*H182,2)</f>
        <v>0</v>
      </c>
      <c r="K182" s="152" t="s">
        <v>199</v>
      </c>
      <c r="L182" s="33"/>
      <c r="M182" s="157" t="s">
        <v>1</v>
      </c>
      <c r="N182" s="158" t="s">
        <v>46</v>
      </c>
      <c r="O182" s="58"/>
      <c r="P182" s="159">
        <f>O182*H182</f>
        <v>0</v>
      </c>
      <c r="Q182" s="159">
        <v>3.0000000000000001E-3</v>
      </c>
      <c r="R182" s="159">
        <f>Q182*H182</f>
        <v>0.47054699999999999</v>
      </c>
      <c r="S182" s="159">
        <v>0</v>
      </c>
      <c r="T182" s="160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1" t="s">
        <v>200</v>
      </c>
      <c r="AT182" s="161" t="s">
        <v>195</v>
      </c>
      <c r="AU182" s="161" t="s">
        <v>221</v>
      </c>
      <c r="AY182" s="17" t="s">
        <v>192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93</v>
      </c>
      <c r="BK182" s="162">
        <f>ROUND(I182*H182,2)</f>
        <v>0</v>
      </c>
      <c r="BL182" s="17" t="s">
        <v>200</v>
      </c>
      <c r="BM182" s="161" t="s">
        <v>709</v>
      </c>
    </row>
    <row r="183" spans="1:65" s="13" customFormat="1" ht="22.5">
      <c r="B183" s="163"/>
      <c r="D183" s="164" t="s">
        <v>202</v>
      </c>
      <c r="E183" s="165" t="s">
        <v>1</v>
      </c>
      <c r="F183" s="166" t="s">
        <v>390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202</v>
      </c>
      <c r="AU183" s="165" t="s">
        <v>221</v>
      </c>
      <c r="AV183" s="13" t="s">
        <v>87</v>
      </c>
      <c r="AW183" s="13" t="s">
        <v>36</v>
      </c>
      <c r="AX183" s="13" t="s">
        <v>80</v>
      </c>
      <c r="AY183" s="165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362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221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391</v>
      </c>
      <c r="H185" s="174">
        <v>1.804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221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363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221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392</v>
      </c>
      <c r="H187" s="174">
        <v>4.1660000000000004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221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364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221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393</v>
      </c>
      <c r="H189" s="174">
        <v>1.0329999999999999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221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3" customFormat="1" ht="11.25">
      <c r="B190" s="163"/>
      <c r="D190" s="164" t="s">
        <v>202</v>
      </c>
      <c r="E190" s="165" t="s">
        <v>1</v>
      </c>
      <c r="F190" s="166" t="s">
        <v>365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221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1:65" s="14" customFormat="1" ht="11.25">
      <c r="B191" s="171"/>
      <c r="D191" s="164" t="s">
        <v>202</v>
      </c>
      <c r="E191" s="172" t="s">
        <v>1</v>
      </c>
      <c r="F191" s="173" t="s">
        <v>394</v>
      </c>
      <c r="H191" s="174">
        <v>1.984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221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1:65" s="13" customFormat="1" ht="11.25">
      <c r="B192" s="163"/>
      <c r="D192" s="164" t="s">
        <v>202</v>
      </c>
      <c r="E192" s="165" t="s">
        <v>1</v>
      </c>
      <c r="F192" s="166" t="s">
        <v>366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221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2:51" s="14" customFormat="1" ht="11.25">
      <c r="B193" s="171"/>
      <c r="D193" s="164" t="s">
        <v>202</v>
      </c>
      <c r="E193" s="172" t="s">
        <v>1</v>
      </c>
      <c r="F193" s="173" t="s">
        <v>395</v>
      </c>
      <c r="H193" s="174">
        <v>1.448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221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2:51" s="13" customFormat="1" ht="11.25">
      <c r="B194" s="163"/>
      <c r="D194" s="164" t="s">
        <v>202</v>
      </c>
      <c r="E194" s="165" t="s">
        <v>1</v>
      </c>
      <c r="F194" s="166" t="s">
        <v>367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221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2:51" s="14" customFormat="1" ht="11.25">
      <c r="B195" s="171"/>
      <c r="D195" s="164" t="s">
        <v>202</v>
      </c>
      <c r="E195" s="172" t="s">
        <v>1</v>
      </c>
      <c r="F195" s="173" t="s">
        <v>396</v>
      </c>
      <c r="H195" s="174">
        <v>35.603999999999999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221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2:51" s="13" customFormat="1" ht="11.25">
      <c r="B196" s="163"/>
      <c r="D196" s="164" t="s">
        <v>202</v>
      </c>
      <c r="E196" s="165" t="s">
        <v>1</v>
      </c>
      <c r="F196" s="166" t="s">
        <v>368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2:51" s="14" customFormat="1" ht="11.25">
      <c r="B197" s="171"/>
      <c r="D197" s="164" t="s">
        <v>202</v>
      </c>
      <c r="E197" s="172" t="s">
        <v>1</v>
      </c>
      <c r="F197" s="173" t="s">
        <v>397</v>
      </c>
      <c r="H197" s="174">
        <v>7.74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2:51" s="13" customFormat="1" ht="11.25">
      <c r="B198" s="163"/>
      <c r="D198" s="164" t="s">
        <v>202</v>
      </c>
      <c r="E198" s="165" t="s">
        <v>1</v>
      </c>
      <c r="F198" s="166" t="s">
        <v>368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2:51" s="14" customFormat="1" ht="11.25">
      <c r="B199" s="171"/>
      <c r="D199" s="164" t="s">
        <v>202</v>
      </c>
      <c r="E199" s="172" t="s">
        <v>1</v>
      </c>
      <c r="F199" s="173" t="s">
        <v>398</v>
      </c>
      <c r="H199" s="174">
        <v>6.1920000000000002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2:51" s="13" customFormat="1" ht="11.25">
      <c r="B200" s="163"/>
      <c r="D200" s="164" t="s">
        <v>202</v>
      </c>
      <c r="E200" s="165" t="s">
        <v>1</v>
      </c>
      <c r="F200" s="166" t="s">
        <v>371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2:51" s="14" customFormat="1" ht="11.25">
      <c r="B201" s="171"/>
      <c r="D201" s="164" t="s">
        <v>202</v>
      </c>
      <c r="E201" s="172" t="s">
        <v>1</v>
      </c>
      <c r="F201" s="173" t="s">
        <v>399</v>
      </c>
      <c r="H201" s="174">
        <v>18.059999999999999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2:51" s="13" customFormat="1" ht="11.25">
      <c r="B202" s="163"/>
      <c r="D202" s="164" t="s">
        <v>202</v>
      </c>
      <c r="E202" s="165" t="s">
        <v>1</v>
      </c>
      <c r="F202" s="166" t="s">
        <v>372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2:51" s="14" customFormat="1" ht="11.25">
      <c r="B203" s="171"/>
      <c r="D203" s="164" t="s">
        <v>202</v>
      </c>
      <c r="E203" s="172" t="s">
        <v>1</v>
      </c>
      <c r="F203" s="173" t="s">
        <v>400</v>
      </c>
      <c r="H203" s="174">
        <v>27.295999999999999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2:51" s="13" customFormat="1" ht="11.25">
      <c r="B204" s="163"/>
      <c r="D204" s="164" t="s">
        <v>202</v>
      </c>
      <c r="E204" s="165" t="s">
        <v>1</v>
      </c>
      <c r="F204" s="166" t="s">
        <v>373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2:51" s="14" customFormat="1" ht="11.25">
      <c r="B205" s="171"/>
      <c r="D205" s="164" t="s">
        <v>202</v>
      </c>
      <c r="E205" s="172" t="s">
        <v>1</v>
      </c>
      <c r="F205" s="173" t="s">
        <v>401</v>
      </c>
      <c r="H205" s="174">
        <v>11.686999999999999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2:51" s="13" customFormat="1" ht="11.25">
      <c r="B206" s="163"/>
      <c r="D206" s="164" t="s">
        <v>202</v>
      </c>
      <c r="E206" s="165" t="s">
        <v>1</v>
      </c>
      <c r="F206" s="166" t="s">
        <v>371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221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2:51" s="14" customFormat="1" ht="11.25">
      <c r="B207" s="171"/>
      <c r="D207" s="164" t="s">
        <v>202</v>
      </c>
      <c r="E207" s="172" t="s">
        <v>1</v>
      </c>
      <c r="F207" s="173" t="s">
        <v>399</v>
      </c>
      <c r="H207" s="174">
        <v>18.059999999999999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221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2:51" s="13" customFormat="1" ht="11.25">
      <c r="B208" s="163"/>
      <c r="D208" s="164" t="s">
        <v>202</v>
      </c>
      <c r="E208" s="165" t="s">
        <v>1</v>
      </c>
      <c r="F208" s="166" t="s">
        <v>374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1:65" s="14" customFormat="1" ht="11.25">
      <c r="B209" s="171"/>
      <c r="D209" s="164" t="s">
        <v>202</v>
      </c>
      <c r="E209" s="172" t="s">
        <v>1</v>
      </c>
      <c r="F209" s="173" t="s">
        <v>402</v>
      </c>
      <c r="H209" s="174">
        <v>5.5209999999999999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221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1:65" s="13" customFormat="1" ht="11.25">
      <c r="B210" s="163"/>
      <c r="D210" s="164" t="s">
        <v>202</v>
      </c>
      <c r="E210" s="165" t="s">
        <v>1</v>
      </c>
      <c r="F210" s="166" t="s">
        <v>375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221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4" customFormat="1" ht="11.25">
      <c r="B211" s="171"/>
      <c r="D211" s="164" t="s">
        <v>202</v>
      </c>
      <c r="E211" s="172" t="s">
        <v>1</v>
      </c>
      <c r="F211" s="173" t="s">
        <v>403</v>
      </c>
      <c r="H211" s="174">
        <v>16.254000000000001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221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1:65" s="15" customFormat="1" ht="11.25">
      <c r="B212" s="179"/>
      <c r="D212" s="164" t="s">
        <v>202</v>
      </c>
      <c r="E212" s="180" t="s">
        <v>1</v>
      </c>
      <c r="F212" s="181" t="s">
        <v>206</v>
      </c>
      <c r="H212" s="182">
        <v>156.84899999999999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202</v>
      </c>
      <c r="AU212" s="180" t="s">
        <v>221</v>
      </c>
      <c r="AV212" s="15" t="s">
        <v>200</v>
      </c>
      <c r="AW212" s="15" t="s">
        <v>36</v>
      </c>
      <c r="AX212" s="15" t="s">
        <v>87</v>
      </c>
      <c r="AY212" s="180" t="s">
        <v>192</v>
      </c>
    </row>
    <row r="213" spans="1:65" s="2" customFormat="1" ht="24.2" customHeight="1">
      <c r="A213" s="32"/>
      <c r="B213" s="149"/>
      <c r="C213" s="150" t="s">
        <v>239</v>
      </c>
      <c r="D213" s="150" t="s">
        <v>195</v>
      </c>
      <c r="E213" s="151" t="s">
        <v>404</v>
      </c>
      <c r="F213" s="152" t="s">
        <v>405</v>
      </c>
      <c r="G213" s="153" t="s">
        <v>249</v>
      </c>
      <c r="H213" s="154">
        <v>371.45499999999998</v>
      </c>
      <c r="I213" s="155"/>
      <c r="J213" s="156">
        <f>ROUND(I213*H213,2)</f>
        <v>0</v>
      </c>
      <c r="K213" s="152" t="s">
        <v>199</v>
      </c>
      <c r="L213" s="33"/>
      <c r="M213" s="157" t="s">
        <v>1</v>
      </c>
      <c r="N213" s="158" t="s">
        <v>46</v>
      </c>
      <c r="O213" s="58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1" t="s">
        <v>200</v>
      </c>
      <c r="AT213" s="161" t="s">
        <v>195</v>
      </c>
      <c r="AU213" s="161" t="s">
        <v>221</v>
      </c>
      <c r="AY213" s="17" t="s">
        <v>192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93</v>
      </c>
      <c r="BK213" s="162">
        <f>ROUND(I213*H213,2)</f>
        <v>0</v>
      </c>
      <c r="BL213" s="17" t="s">
        <v>200</v>
      </c>
      <c r="BM213" s="161" t="s">
        <v>406</v>
      </c>
    </row>
    <row r="214" spans="1:65" s="13" customFormat="1" ht="11.25">
      <c r="B214" s="163"/>
      <c r="D214" s="164" t="s">
        <v>202</v>
      </c>
      <c r="E214" s="165" t="s">
        <v>1</v>
      </c>
      <c r="F214" s="166" t="s">
        <v>407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221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1:65" s="13" customFormat="1" ht="11.25">
      <c r="B215" s="163"/>
      <c r="D215" s="164" t="s">
        <v>202</v>
      </c>
      <c r="E215" s="165" t="s">
        <v>1</v>
      </c>
      <c r="F215" s="166" t="s">
        <v>363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202</v>
      </c>
      <c r="AU215" s="165" t="s">
        <v>221</v>
      </c>
      <c r="AV215" s="13" t="s">
        <v>87</v>
      </c>
      <c r="AW215" s="13" t="s">
        <v>36</v>
      </c>
      <c r="AX215" s="13" t="s">
        <v>80</v>
      </c>
      <c r="AY215" s="165" t="s">
        <v>192</v>
      </c>
    </row>
    <row r="216" spans="1:65" s="14" customFormat="1" ht="11.25">
      <c r="B216" s="171"/>
      <c r="D216" s="164" t="s">
        <v>202</v>
      </c>
      <c r="E216" s="172" t="s">
        <v>1</v>
      </c>
      <c r="F216" s="173" t="s">
        <v>677</v>
      </c>
      <c r="H216" s="174">
        <v>20.32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202</v>
      </c>
      <c r="AU216" s="172" t="s">
        <v>221</v>
      </c>
      <c r="AV216" s="14" t="s">
        <v>93</v>
      </c>
      <c r="AW216" s="14" t="s">
        <v>36</v>
      </c>
      <c r="AX216" s="14" t="s">
        <v>80</v>
      </c>
      <c r="AY216" s="172" t="s">
        <v>192</v>
      </c>
    </row>
    <row r="217" spans="1:65" s="13" customFormat="1" ht="11.25">
      <c r="B217" s="163"/>
      <c r="D217" s="164" t="s">
        <v>202</v>
      </c>
      <c r="E217" s="165" t="s">
        <v>1</v>
      </c>
      <c r="F217" s="166" t="s">
        <v>366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221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4" customFormat="1" ht="11.25">
      <c r="B218" s="171"/>
      <c r="D218" s="164" t="s">
        <v>202</v>
      </c>
      <c r="E218" s="172" t="s">
        <v>1</v>
      </c>
      <c r="F218" s="173" t="s">
        <v>257</v>
      </c>
      <c r="H218" s="174">
        <v>6.2949999999999999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202</v>
      </c>
      <c r="AU218" s="172" t="s">
        <v>221</v>
      </c>
      <c r="AV218" s="14" t="s">
        <v>93</v>
      </c>
      <c r="AW218" s="14" t="s">
        <v>36</v>
      </c>
      <c r="AX218" s="14" t="s">
        <v>80</v>
      </c>
      <c r="AY218" s="172" t="s">
        <v>192</v>
      </c>
    </row>
    <row r="219" spans="1:65" s="13" customFormat="1" ht="11.25">
      <c r="B219" s="163"/>
      <c r="D219" s="164" t="s">
        <v>202</v>
      </c>
      <c r="E219" s="165" t="s">
        <v>1</v>
      </c>
      <c r="F219" s="166" t="s">
        <v>674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221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4" customFormat="1" ht="11.25">
      <c r="B220" s="171"/>
      <c r="D220" s="164" t="s">
        <v>202</v>
      </c>
      <c r="E220" s="172" t="s">
        <v>1</v>
      </c>
      <c r="F220" s="173" t="s">
        <v>678</v>
      </c>
      <c r="H220" s="174">
        <v>8.81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202</v>
      </c>
      <c r="AU220" s="172" t="s">
        <v>221</v>
      </c>
      <c r="AV220" s="14" t="s">
        <v>93</v>
      </c>
      <c r="AW220" s="14" t="s">
        <v>36</v>
      </c>
      <c r="AX220" s="14" t="s">
        <v>80</v>
      </c>
      <c r="AY220" s="172" t="s">
        <v>192</v>
      </c>
    </row>
    <row r="221" spans="1:65" s="13" customFormat="1" ht="11.25">
      <c r="B221" s="163"/>
      <c r="D221" s="164" t="s">
        <v>202</v>
      </c>
      <c r="E221" s="165" t="s">
        <v>1</v>
      </c>
      <c r="F221" s="166" t="s">
        <v>367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221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1:65" s="14" customFormat="1" ht="11.25">
      <c r="B222" s="171"/>
      <c r="D222" s="164" t="s">
        <v>202</v>
      </c>
      <c r="E222" s="172" t="s">
        <v>1</v>
      </c>
      <c r="F222" s="173" t="s">
        <v>679</v>
      </c>
      <c r="H222" s="174">
        <v>110.4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202</v>
      </c>
      <c r="AU222" s="172" t="s">
        <v>221</v>
      </c>
      <c r="AV222" s="14" t="s">
        <v>93</v>
      </c>
      <c r="AW222" s="14" t="s">
        <v>36</v>
      </c>
      <c r="AX222" s="14" t="s">
        <v>80</v>
      </c>
      <c r="AY222" s="172" t="s">
        <v>192</v>
      </c>
    </row>
    <row r="223" spans="1:65" s="13" customFormat="1" ht="11.25">
      <c r="B223" s="163"/>
      <c r="D223" s="164" t="s">
        <v>202</v>
      </c>
      <c r="E223" s="165" t="s">
        <v>1</v>
      </c>
      <c r="F223" s="166" t="s">
        <v>372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221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1:65" s="14" customFormat="1" ht="11.25">
      <c r="B224" s="171"/>
      <c r="D224" s="164" t="s">
        <v>202</v>
      </c>
      <c r="E224" s="172" t="s">
        <v>1</v>
      </c>
      <c r="F224" s="173" t="s">
        <v>680</v>
      </c>
      <c r="H224" s="174">
        <v>31.74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221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1:65" s="13" customFormat="1" ht="11.25">
      <c r="B225" s="163"/>
      <c r="D225" s="164" t="s">
        <v>202</v>
      </c>
      <c r="E225" s="165" t="s">
        <v>1</v>
      </c>
      <c r="F225" s="166" t="s">
        <v>371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221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4" customFormat="1" ht="11.25">
      <c r="B226" s="171"/>
      <c r="D226" s="164" t="s">
        <v>202</v>
      </c>
      <c r="E226" s="172" t="s">
        <v>1</v>
      </c>
      <c r="F226" s="173" t="s">
        <v>681</v>
      </c>
      <c r="H226" s="174">
        <v>84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221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371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4" customFormat="1" ht="11.25">
      <c r="B228" s="171"/>
      <c r="D228" s="164" t="s">
        <v>202</v>
      </c>
      <c r="E228" s="172" t="s">
        <v>1</v>
      </c>
      <c r="F228" s="173" t="s">
        <v>259</v>
      </c>
      <c r="H228" s="174">
        <v>42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1:65" s="13" customFormat="1" ht="11.25">
      <c r="B229" s="163"/>
      <c r="D229" s="164" t="s">
        <v>202</v>
      </c>
      <c r="E229" s="165" t="s">
        <v>1</v>
      </c>
      <c r="F229" s="166" t="s">
        <v>368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4" customFormat="1" ht="11.25">
      <c r="B230" s="171"/>
      <c r="D230" s="164" t="s">
        <v>202</v>
      </c>
      <c r="E230" s="172" t="s">
        <v>1</v>
      </c>
      <c r="F230" s="173" t="s">
        <v>410</v>
      </c>
      <c r="H230" s="174">
        <v>18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1:65" s="13" customFormat="1" ht="11.25">
      <c r="B231" s="163"/>
      <c r="D231" s="164" t="s">
        <v>202</v>
      </c>
      <c r="E231" s="165" t="s">
        <v>1</v>
      </c>
      <c r="F231" s="166" t="s">
        <v>368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202</v>
      </c>
      <c r="AU231" s="165" t="s">
        <v>221</v>
      </c>
      <c r="AV231" s="13" t="s">
        <v>87</v>
      </c>
      <c r="AW231" s="13" t="s">
        <v>36</v>
      </c>
      <c r="AX231" s="13" t="s">
        <v>80</v>
      </c>
      <c r="AY231" s="165" t="s">
        <v>192</v>
      </c>
    </row>
    <row r="232" spans="1:65" s="14" customFormat="1" ht="11.25">
      <c r="B232" s="171"/>
      <c r="D232" s="164" t="s">
        <v>202</v>
      </c>
      <c r="E232" s="172" t="s">
        <v>1</v>
      </c>
      <c r="F232" s="173" t="s">
        <v>411</v>
      </c>
      <c r="H232" s="174">
        <v>14.4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202</v>
      </c>
      <c r="AU232" s="172" t="s">
        <v>221</v>
      </c>
      <c r="AV232" s="14" t="s">
        <v>93</v>
      </c>
      <c r="AW232" s="14" t="s">
        <v>36</v>
      </c>
      <c r="AX232" s="14" t="s">
        <v>80</v>
      </c>
      <c r="AY232" s="172" t="s">
        <v>192</v>
      </c>
    </row>
    <row r="233" spans="1:65" s="13" customFormat="1" ht="11.25">
      <c r="B233" s="163"/>
      <c r="D233" s="164" t="s">
        <v>202</v>
      </c>
      <c r="E233" s="165" t="s">
        <v>1</v>
      </c>
      <c r="F233" s="166" t="s">
        <v>373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221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4" customFormat="1" ht="11.25">
      <c r="B234" s="171"/>
      <c r="D234" s="164" t="s">
        <v>202</v>
      </c>
      <c r="E234" s="172" t="s">
        <v>1</v>
      </c>
      <c r="F234" s="173" t="s">
        <v>682</v>
      </c>
      <c r="H234" s="174">
        <v>22.65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202</v>
      </c>
      <c r="AU234" s="172" t="s">
        <v>221</v>
      </c>
      <c r="AV234" s="14" t="s">
        <v>93</v>
      </c>
      <c r="AW234" s="14" t="s">
        <v>36</v>
      </c>
      <c r="AX234" s="14" t="s">
        <v>80</v>
      </c>
      <c r="AY234" s="172" t="s">
        <v>192</v>
      </c>
    </row>
    <row r="235" spans="1:65" s="13" customFormat="1" ht="11.25">
      <c r="B235" s="163"/>
      <c r="D235" s="164" t="s">
        <v>202</v>
      </c>
      <c r="E235" s="165" t="s">
        <v>1</v>
      </c>
      <c r="F235" s="166" t="s">
        <v>374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4" customFormat="1" ht="11.25">
      <c r="B236" s="171"/>
      <c r="D236" s="164" t="s">
        <v>202</v>
      </c>
      <c r="E236" s="172" t="s">
        <v>1</v>
      </c>
      <c r="F236" s="173" t="s">
        <v>262</v>
      </c>
      <c r="H236" s="174">
        <v>12.84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202</v>
      </c>
      <c r="AU236" s="172" t="s">
        <v>221</v>
      </c>
      <c r="AV236" s="14" t="s">
        <v>93</v>
      </c>
      <c r="AW236" s="14" t="s">
        <v>36</v>
      </c>
      <c r="AX236" s="14" t="s">
        <v>80</v>
      </c>
      <c r="AY236" s="172" t="s">
        <v>192</v>
      </c>
    </row>
    <row r="237" spans="1:65" s="15" customFormat="1" ht="11.25">
      <c r="B237" s="179"/>
      <c r="D237" s="164" t="s">
        <v>202</v>
      </c>
      <c r="E237" s="180" t="s">
        <v>1</v>
      </c>
      <c r="F237" s="181" t="s">
        <v>206</v>
      </c>
      <c r="H237" s="182">
        <v>371.45499999999998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202</v>
      </c>
      <c r="AU237" s="180" t="s">
        <v>221</v>
      </c>
      <c r="AV237" s="15" t="s">
        <v>200</v>
      </c>
      <c r="AW237" s="15" t="s">
        <v>36</v>
      </c>
      <c r="AX237" s="15" t="s">
        <v>87</v>
      </c>
      <c r="AY237" s="180" t="s">
        <v>192</v>
      </c>
    </row>
    <row r="238" spans="1:65" s="2" customFormat="1" ht="16.5" customHeight="1">
      <c r="A238" s="32"/>
      <c r="B238" s="149"/>
      <c r="C238" s="201" t="s">
        <v>246</v>
      </c>
      <c r="D238" s="201" t="s">
        <v>412</v>
      </c>
      <c r="E238" s="202" t="s">
        <v>413</v>
      </c>
      <c r="F238" s="203" t="s">
        <v>414</v>
      </c>
      <c r="G238" s="204" t="s">
        <v>249</v>
      </c>
      <c r="H238" s="205">
        <v>408.601</v>
      </c>
      <c r="I238" s="206"/>
      <c r="J238" s="207">
        <f>ROUND(I238*H238,2)</f>
        <v>0</v>
      </c>
      <c r="K238" s="203" t="s">
        <v>199</v>
      </c>
      <c r="L238" s="208"/>
      <c r="M238" s="209" t="s">
        <v>1</v>
      </c>
      <c r="N238" s="210" t="s">
        <v>46</v>
      </c>
      <c r="O238" s="58"/>
      <c r="P238" s="159">
        <f>O238*H238</f>
        <v>0</v>
      </c>
      <c r="Q238" s="159">
        <v>2.9999999999999997E-4</v>
      </c>
      <c r="R238" s="159">
        <f>Q238*H238</f>
        <v>0.12258029999999999</v>
      </c>
      <c r="S238" s="159">
        <v>0</v>
      </c>
      <c r="T238" s="160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1" t="s">
        <v>272</v>
      </c>
      <c r="AT238" s="161" t="s">
        <v>412</v>
      </c>
      <c r="AU238" s="161" t="s">
        <v>221</v>
      </c>
      <c r="AY238" s="17" t="s">
        <v>192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93</v>
      </c>
      <c r="BK238" s="162">
        <f>ROUND(I238*H238,2)</f>
        <v>0</v>
      </c>
      <c r="BL238" s="17" t="s">
        <v>200</v>
      </c>
      <c r="BM238" s="161" t="s">
        <v>415</v>
      </c>
    </row>
    <row r="239" spans="1:65" s="14" customFormat="1" ht="11.25">
      <c r="B239" s="171"/>
      <c r="D239" s="164" t="s">
        <v>202</v>
      </c>
      <c r="F239" s="173" t="s">
        <v>710</v>
      </c>
      <c r="H239" s="174">
        <v>408.601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221</v>
      </c>
      <c r="AV239" s="14" t="s">
        <v>93</v>
      </c>
      <c r="AW239" s="14" t="s">
        <v>3</v>
      </c>
      <c r="AX239" s="14" t="s">
        <v>87</v>
      </c>
      <c r="AY239" s="172" t="s">
        <v>192</v>
      </c>
    </row>
    <row r="240" spans="1:65" s="2" customFormat="1" ht="37.9" customHeight="1">
      <c r="A240" s="32"/>
      <c r="B240" s="149"/>
      <c r="C240" s="150" t="s">
        <v>267</v>
      </c>
      <c r="D240" s="150" t="s">
        <v>195</v>
      </c>
      <c r="E240" s="151" t="s">
        <v>417</v>
      </c>
      <c r="F240" s="152" t="s">
        <v>418</v>
      </c>
      <c r="G240" s="153" t="s">
        <v>249</v>
      </c>
      <c r="H240" s="154">
        <v>371.45499999999998</v>
      </c>
      <c r="I240" s="155"/>
      <c r="J240" s="156">
        <f>ROUND(I240*H240,2)</f>
        <v>0</v>
      </c>
      <c r="K240" s="152" t="s">
        <v>250</v>
      </c>
      <c r="L240" s="33"/>
      <c r="M240" s="157" t="s">
        <v>1</v>
      </c>
      <c r="N240" s="158" t="s">
        <v>46</v>
      </c>
      <c r="O240" s="58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1" t="s">
        <v>200</v>
      </c>
      <c r="AT240" s="161" t="s">
        <v>195</v>
      </c>
      <c r="AU240" s="161" t="s">
        <v>221</v>
      </c>
      <c r="AY240" s="17" t="s">
        <v>192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93</v>
      </c>
      <c r="BK240" s="162">
        <f>ROUND(I240*H240,2)</f>
        <v>0</v>
      </c>
      <c r="BL240" s="17" t="s">
        <v>200</v>
      </c>
      <c r="BM240" s="161" t="s">
        <v>711</v>
      </c>
    </row>
    <row r="241" spans="2:51" s="13" customFormat="1" ht="11.25">
      <c r="B241" s="163"/>
      <c r="D241" s="164" t="s">
        <v>202</v>
      </c>
      <c r="E241" s="165" t="s">
        <v>1</v>
      </c>
      <c r="F241" s="166" t="s">
        <v>420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221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2:51" s="13" customFormat="1" ht="11.25">
      <c r="B242" s="163"/>
      <c r="D242" s="164" t="s">
        <v>202</v>
      </c>
      <c r="E242" s="165" t="s">
        <v>1</v>
      </c>
      <c r="F242" s="166" t="s">
        <v>363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221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2:51" s="14" customFormat="1" ht="11.25">
      <c r="B243" s="171"/>
      <c r="D243" s="164" t="s">
        <v>202</v>
      </c>
      <c r="E243" s="172" t="s">
        <v>1</v>
      </c>
      <c r="F243" s="173" t="s">
        <v>677</v>
      </c>
      <c r="H243" s="174">
        <v>20.32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221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2:51" s="13" customFormat="1" ht="11.25">
      <c r="B244" s="163"/>
      <c r="D244" s="164" t="s">
        <v>202</v>
      </c>
      <c r="E244" s="165" t="s">
        <v>1</v>
      </c>
      <c r="F244" s="166" t="s">
        <v>366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221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2:51" s="14" customFormat="1" ht="11.25">
      <c r="B245" s="171"/>
      <c r="D245" s="164" t="s">
        <v>202</v>
      </c>
      <c r="E245" s="172" t="s">
        <v>1</v>
      </c>
      <c r="F245" s="173" t="s">
        <v>257</v>
      </c>
      <c r="H245" s="174">
        <v>6.2949999999999999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221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2:51" s="13" customFormat="1" ht="11.25">
      <c r="B246" s="163"/>
      <c r="D246" s="164" t="s">
        <v>202</v>
      </c>
      <c r="E246" s="165" t="s">
        <v>1</v>
      </c>
      <c r="F246" s="166" t="s">
        <v>674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221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2:51" s="14" customFormat="1" ht="11.25">
      <c r="B247" s="171"/>
      <c r="D247" s="164" t="s">
        <v>202</v>
      </c>
      <c r="E247" s="172" t="s">
        <v>1</v>
      </c>
      <c r="F247" s="173" t="s">
        <v>678</v>
      </c>
      <c r="H247" s="174">
        <v>8.81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221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2:51" s="13" customFormat="1" ht="11.25">
      <c r="B248" s="163"/>
      <c r="D248" s="164" t="s">
        <v>202</v>
      </c>
      <c r="E248" s="165" t="s">
        <v>1</v>
      </c>
      <c r="F248" s="166" t="s">
        <v>367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221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2:51" s="14" customFormat="1" ht="11.25">
      <c r="B249" s="171"/>
      <c r="D249" s="164" t="s">
        <v>202</v>
      </c>
      <c r="E249" s="172" t="s">
        <v>1</v>
      </c>
      <c r="F249" s="173" t="s">
        <v>679</v>
      </c>
      <c r="H249" s="174">
        <v>110.4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221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2:51" s="13" customFormat="1" ht="11.25">
      <c r="B250" s="163"/>
      <c r="D250" s="164" t="s">
        <v>202</v>
      </c>
      <c r="E250" s="165" t="s">
        <v>1</v>
      </c>
      <c r="F250" s="166" t="s">
        <v>372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221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2:51" s="14" customFormat="1" ht="11.25">
      <c r="B251" s="171"/>
      <c r="D251" s="164" t="s">
        <v>202</v>
      </c>
      <c r="E251" s="172" t="s">
        <v>1</v>
      </c>
      <c r="F251" s="173" t="s">
        <v>680</v>
      </c>
      <c r="H251" s="174">
        <v>31.74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221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2:51" s="13" customFormat="1" ht="11.25">
      <c r="B252" s="163"/>
      <c r="D252" s="164" t="s">
        <v>202</v>
      </c>
      <c r="E252" s="165" t="s">
        <v>1</v>
      </c>
      <c r="F252" s="166" t="s">
        <v>371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221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2:51" s="14" customFormat="1" ht="11.25">
      <c r="B253" s="171"/>
      <c r="D253" s="164" t="s">
        <v>202</v>
      </c>
      <c r="E253" s="172" t="s">
        <v>1</v>
      </c>
      <c r="F253" s="173" t="s">
        <v>681</v>
      </c>
      <c r="H253" s="174">
        <v>84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221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2:51" s="13" customFormat="1" ht="11.25">
      <c r="B254" s="163"/>
      <c r="D254" s="164" t="s">
        <v>202</v>
      </c>
      <c r="E254" s="165" t="s">
        <v>1</v>
      </c>
      <c r="F254" s="166" t="s">
        <v>371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221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2:51" s="14" customFormat="1" ht="11.25">
      <c r="B255" s="171"/>
      <c r="D255" s="164" t="s">
        <v>202</v>
      </c>
      <c r="E255" s="172" t="s">
        <v>1</v>
      </c>
      <c r="F255" s="173" t="s">
        <v>259</v>
      </c>
      <c r="H255" s="174">
        <v>42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221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2:51" s="13" customFormat="1" ht="11.25">
      <c r="B256" s="163"/>
      <c r="D256" s="164" t="s">
        <v>202</v>
      </c>
      <c r="E256" s="165" t="s">
        <v>1</v>
      </c>
      <c r="F256" s="166" t="s">
        <v>368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221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410</v>
      </c>
      <c r="H257" s="174">
        <v>18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368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221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411</v>
      </c>
      <c r="H259" s="174">
        <v>14.4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221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373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221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682</v>
      </c>
      <c r="H261" s="174">
        <v>22.65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221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374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221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4" customFormat="1" ht="11.25">
      <c r="B263" s="171"/>
      <c r="D263" s="164" t="s">
        <v>202</v>
      </c>
      <c r="E263" s="172" t="s">
        <v>1</v>
      </c>
      <c r="F263" s="173" t="s">
        <v>262</v>
      </c>
      <c r="H263" s="174">
        <v>12.84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221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1:65" s="15" customFormat="1" ht="11.25">
      <c r="B264" s="179"/>
      <c r="D264" s="164" t="s">
        <v>202</v>
      </c>
      <c r="E264" s="180" t="s">
        <v>1</v>
      </c>
      <c r="F264" s="181" t="s">
        <v>206</v>
      </c>
      <c r="H264" s="182">
        <v>371.45499999999998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202</v>
      </c>
      <c r="AU264" s="180" t="s">
        <v>221</v>
      </c>
      <c r="AV264" s="15" t="s">
        <v>200</v>
      </c>
      <c r="AW264" s="15" t="s">
        <v>36</v>
      </c>
      <c r="AX264" s="15" t="s">
        <v>87</v>
      </c>
      <c r="AY264" s="180" t="s">
        <v>192</v>
      </c>
    </row>
    <row r="265" spans="1:65" s="12" customFormat="1" ht="22.9" customHeight="1">
      <c r="B265" s="137"/>
      <c r="D265" s="138" t="s">
        <v>79</v>
      </c>
      <c r="E265" s="147" t="s">
        <v>421</v>
      </c>
      <c r="F265" s="147" t="s">
        <v>422</v>
      </c>
      <c r="I265" s="140"/>
      <c r="J265" s="148">
        <f>BK265</f>
        <v>0</v>
      </c>
      <c r="L265" s="137"/>
      <c r="M265" s="141"/>
      <c r="N265" s="142"/>
      <c r="O265" s="142"/>
      <c r="P265" s="143">
        <f>P266</f>
        <v>0</v>
      </c>
      <c r="Q265" s="142"/>
      <c r="R265" s="143">
        <f>R266</f>
        <v>0</v>
      </c>
      <c r="S265" s="142"/>
      <c r="T265" s="144">
        <f>T266</f>
        <v>0</v>
      </c>
      <c r="AR265" s="138" t="s">
        <v>87</v>
      </c>
      <c r="AT265" s="145" t="s">
        <v>79</v>
      </c>
      <c r="AU265" s="145" t="s">
        <v>87</v>
      </c>
      <c r="AY265" s="138" t="s">
        <v>192</v>
      </c>
      <c r="BK265" s="146">
        <f>BK266</f>
        <v>0</v>
      </c>
    </row>
    <row r="266" spans="1:65" s="2" customFormat="1" ht="21.75" customHeight="1">
      <c r="A266" s="32"/>
      <c r="B266" s="149"/>
      <c r="C266" s="150" t="s">
        <v>272</v>
      </c>
      <c r="D266" s="150" t="s">
        <v>195</v>
      </c>
      <c r="E266" s="151" t="s">
        <v>423</v>
      </c>
      <c r="F266" s="152" t="s">
        <v>424</v>
      </c>
      <c r="G266" s="153" t="s">
        <v>270</v>
      </c>
      <c r="H266" s="154">
        <v>1.8839999999999999</v>
      </c>
      <c r="I266" s="155"/>
      <c r="J266" s="156">
        <f>ROUND(I266*H266,2)</f>
        <v>0</v>
      </c>
      <c r="K266" s="152" t="s">
        <v>199</v>
      </c>
      <c r="L266" s="33"/>
      <c r="M266" s="157" t="s">
        <v>1</v>
      </c>
      <c r="N266" s="158" t="s">
        <v>46</v>
      </c>
      <c r="O266" s="58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1" t="s">
        <v>200</v>
      </c>
      <c r="AT266" s="161" t="s">
        <v>195</v>
      </c>
      <c r="AU266" s="161" t="s">
        <v>93</v>
      </c>
      <c r="AY266" s="17" t="s">
        <v>192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93</v>
      </c>
      <c r="BK266" s="162">
        <f>ROUND(I266*H266,2)</f>
        <v>0</v>
      </c>
      <c r="BL266" s="17" t="s">
        <v>200</v>
      </c>
      <c r="BM266" s="161" t="s">
        <v>425</v>
      </c>
    </row>
    <row r="267" spans="1:65" s="12" customFormat="1" ht="25.9" customHeight="1">
      <c r="B267" s="137"/>
      <c r="D267" s="138" t="s">
        <v>79</v>
      </c>
      <c r="E267" s="139" t="s">
        <v>290</v>
      </c>
      <c r="F267" s="139" t="s">
        <v>291</v>
      </c>
      <c r="I267" s="140"/>
      <c r="J267" s="126">
        <f>BK267</f>
        <v>0</v>
      </c>
      <c r="L267" s="137"/>
      <c r="M267" s="141"/>
      <c r="N267" s="142"/>
      <c r="O267" s="142"/>
      <c r="P267" s="143">
        <f>P268</f>
        <v>0</v>
      </c>
      <c r="Q267" s="142"/>
      <c r="R267" s="143">
        <f>R268</f>
        <v>0.46550000000000002</v>
      </c>
      <c r="S267" s="142"/>
      <c r="T267" s="144">
        <f>T268</f>
        <v>1.37514E-2</v>
      </c>
      <c r="AR267" s="138" t="s">
        <v>93</v>
      </c>
      <c r="AT267" s="145" t="s">
        <v>79</v>
      </c>
      <c r="AU267" s="145" t="s">
        <v>80</v>
      </c>
      <c r="AY267" s="138" t="s">
        <v>192</v>
      </c>
      <c r="BK267" s="146">
        <f>BK268</f>
        <v>0</v>
      </c>
    </row>
    <row r="268" spans="1:65" s="12" customFormat="1" ht="22.9" customHeight="1">
      <c r="B268" s="137"/>
      <c r="D268" s="138" t="s">
        <v>79</v>
      </c>
      <c r="E268" s="147" t="s">
        <v>426</v>
      </c>
      <c r="F268" s="147" t="s">
        <v>427</v>
      </c>
      <c r="I268" s="140"/>
      <c r="J268" s="148">
        <f>BK268</f>
        <v>0</v>
      </c>
      <c r="L268" s="137"/>
      <c r="M268" s="141"/>
      <c r="N268" s="142"/>
      <c r="O268" s="142"/>
      <c r="P268" s="143">
        <f>SUM(P269:P324)</f>
        <v>0</v>
      </c>
      <c r="Q268" s="142"/>
      <c r="R268" s="143">
        <f>SUM(R269:R324)</f>
        <v>0.46550000000000002</v>
      </c>
      <c r="S268" s="142"/>
      <c r="T268" s="144">
        <f>SUM(T269:T324)</f>
        <v>1.37514E-2</v>
      </c>
      <c r="AR268" s="138" t="s">
        <v>93</v>
      </c>
      <c r="AT268" s="145" t="s">
        <v>79</v>
      </c>
      <c r="AU268" s="145" t="s">
        <v>87</v>
      </c>
      <c r="AY268" s="138" t="s">
        <v>192</v>
      </c>
      <c r="BK268" s="146">
        <f>SUM(BK269:BK324)</f>
        <v>0</v>
      </c>
    </row>
    <row r="269" spans="1:65" s="2" customFormat="1" ht="24.2" customHeight="1">
      <c r="A269" s="32"/>
      <c r="B269" s="149"/>
      <c r="C269" s="150" t="s">
        <v>193</v>
      </c>
      <c r="D269" s="150" t="s">
        <v>195</v>
      </c>
      <c r="E269" s="151" t="s">
        <v>428</v>
      </c>
      <c r="F269" s="152" t="s">
        <v>429</v>
      </c>
      <c r="G269" s="153" t="s">
        <v>198</v>
      </c>
      <c r="H269" s="154">
        <v>950</v>
      </c>
      <c r="I269" s="155"/>
      <c r="J269" s="156">
        <f>ROUND(I269*H269,2)</f>
        <v>0</v>
      </c>
      <c r="K269" s="152" t="s">
        <v>199</v>
      </c>
      <c r="L269" s="33"/>
      <c r="M269" s="157" t="s">
        <v>1</v>
      </c>
      <c r="N269" s="158" t="s">
        <v>46</v>
      </c>
      <c r="O269" s="58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1" t="s">
        <v>297</v>
      </c>
      <c r="AT269" s="161" t="s">
        <v>195</v>
      </c>
      <c r="AU269" s="161" t="s">
        <v>93</v>
      </c>
      <c r="AY269" s="17" t="s">
        <v>192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93</v>
      </c>
      <c r="BK269" s="162">
        <f>ROUND(I269*H269,2)</f>
        <v>0</v>
      </c>
      <c r="BL269" s="17" t="s">
        <v>297</v>
      </c>
      <c r="BM269" s="161" t="s">
        <v>430</v>
      </c>
    </row>
    <row r="270" spans="1:65" s="13" customFormat="1" ht="22.5">
      <c r="B270" s="163"/>
      <c r="D270" s="164" t="s">
        <v>202</v>
      </c>
      <c r="E270" s="165" t="s">
        <v>1</v>
      </c>
      <c r="F270" s="166" t="s">
        <v>431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93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3" customFormat="1" ht="11.25">
      <c r="B271" s="163"/>
      <c r="D271" s="164" t="s">
        <v>202</v>
      </c>
      <c r="E271" s="165" t="s">
        <v>1</v>
      </c>
      <c r="F271" s="166" t="s">
        <v>432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202</v>
      </c>
      <c r="AU271" s="165" t="s">
        <v>93</v>
      </c>
      <c r="AV271" s="13" t="s">
        <v>87</v>
      </c>
      <c r="AW271" s="13" t="s">
        <v>36</v>
      </c>
      <c r="AX271" s="13" t="s">
        <v>80</v>
      </c>
      <c r="AY271" s="165" t="s">
        <v>192</v>
      </c>
    </row>
    <row r="272" spans="1:65" s="14" customFormat="1" ht="11.25">
      <c r="B272" s="171"/>
      <c r="D272" s="164" t="s">
        <v>202</v>
      </c>
      <c r="E272" s="172" t="s">
        <v>1</v>
      </c>
      <c r="F272" s="173" t="s">
        <v>433</v>
      </c>
      <c r="H272" s="174">
        <v>50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202</v>
      </c>
      <c r="AU272" s="172" t="s">
        <v>93</v>
      </c>
      <c r="AV272" s="14" t="s">
        <v>93</v>
      </c>
      <c r="AW272" s="14" t="s">
        <v>36</v>
      </c>
      <c r="AX272" s="14" t="s">
        <v>80</v>
      </c>
      <c r="AY272" s="172" t="s">
        <v>192</v>
      </c>
    </row>
    <row r="273" spans="1:65" s="13" customFormat="1" ht="11.25">
      <c r="B273" s="163"/>
      <c r="D273" s="164" t="s">
        <v>202</v>
      </c>
      <c r="E273" s="165" t="s">
        <v>1</v>
      </c>
      <c r="F273" s="166" t="s">
        <v>434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202</v>
      </c>
      <c r="AU273" s="165" t="s">
        <v>93</v>
      </c>
      <c r="AV273" s="13" t="s">
        <v>87</v>
      </c>
      <c r="AW273" s="13" t="s">
        <v>36</v>
      </c>
      <c r="AX273" s="13" t="s">
        <v>80</v>
      </c>
      <c r="AY273" s="165" t="s">
        <v>192</v>
      </c>
    </row>
    <row r="274" spans="1:65" s="14" customFormat="1" ht="11.25">
      <c r="B274" s="171"/>
      <c r="D274" s="164" t="s">
        <v>202</v>
      </c>
      <c r="E274" s="172" t="s">
        <v>1</v>
      </c>
      <c r="F274" s="173" t="s">
        <v>435</v>
      </c>
      <c r="H274" s="174">
        <v>150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202</v>
      </c>
      <c r="AU274" s="172" t="s">
        <v>93</v>
      </c>
      <c r="AV274" s="14" t="s">
        <v>93</v>
      </c>
      <c r="AW274" s="14" t="s">
        <v>36</v>
      </c>
      <c r="AX274" s="14" t="s">
        <v>80</v>
      </c>
      <c r="AY274" s="172" t="s">
        <v>192</v>
      </c>
    </row>
    <row r="275" spans="1:65" s="13" customFormat="1" ht="11.25">
      <c r="B275" s="163"/>
      <c r="D275" s="164" t="s">
        <v>202</v>
      </c>
      <c r="E275" s="165" t="s">
        <v>1</v>
      </c>
      <c r="F275" s="166" t="s">
        <v>436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202</v>
      </c>
      <c r="AU275" s="165" t="s">
        <v>93</v>
      </c>
      <c r="AV275" s="13" t="s">
        <v>87</v>
      </c>
      <c r="AW275" s="13" t="s">
        <v>36</v>
      </c>
      <c r="AX275" s="13" t="s">
        <v>80</v>
      </c>
      <c r="AY275" s="165" t="s">
        <v>192</v>
      </c>
    </row>
    <row r="276" spans="1:65" s="14" customFormat="1" ht="11.25">
      <c r="B276" s="171"/>
      <c r="D276" s="164" t="s">
        <v>202</v>
      </c>
      <c r="E276" s="172" t="s">
        <v>1</v>
      </c>
      <c r="F276" s="173" t="s">
        <v>435</v>
      </c>
      <c r="H276" s="174">
        <v>150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202</v>
      </c>
      <c r="AU276" s="172" t="s">
        <v>93</v>
      </c>
      <c r="AV276" s="14" t="s">
        <v>93</v>
      </c>
      <c r="AW276" s="14" t="s">
        <v>36</v>
      </c>
      <c r="AX276" s="14" t="s">
        <v>80</v>
      </c>
      <c r="AY276" s="172" t="s">
        <v>192</v>
      </c>
    </row>
    <row r="277" spans="1:65" s="13" customFormat="1" ht="11.25">
      <c r="B277" s="163"/>
      <c r="D277" s="164" t="s">
        <v>202</v>
      </c>
      <c r="E277" s="165" t="s">
        <v>1</v>
      </c>
      <c r="F277" s="166" t="s">
        <v>437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93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4" customFormat="1" ht="11.25">
      <c r="B278" s="171"/>
      <c r="D278" s="164" t="s">
        <v>202</v>
      </c>
      <c r="E278" s="172" t="s">
        <v>1</v>
      </c>
      <c r="F278" s="173" t="s">
        <v>435</v>
      </c>
      <c r="H278" s="174">
        <v>150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202</v>
      </c>
      <c r="AU278" s="172" t="s">
        <v>93</v>
      </c>
      <c r="AV278" s="14" t="s">
        <v>93</v>
      </c>
      <c r="AW278" s="14" t="s">
        <v>36</v>
      </c>
      <c r="AX278" s="14" t="s">
        <v>80</v>
      </c>
      <c r="AY278" s="172" t="s">
        <v>192</v>
      </c>
    </row>
    <row r="279" spans="1:65" s="13" customFormat="1" ht="11.25">
      <c r="B279" s="163"/>
      <c r="D279" s="164" t="s">
        <v>202</v>
      </c>
      <c r="E279" s="165" t="s">
        <v>1</v>
      </c>
      <c r="F279" s="166" t="s">
        <v>438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202</v>
      </c>
      <c r="AU279" s="165" t="s">
        <v>93</v>
      </c>
      <c r="AV279" s="13" t="s">
        <v>87</v>
      </c>
      <c r="AW279" s="13" t="s">
        <v>36</v>
      </c>
      <c r="AX279" s="13" t="s">
        <v>80</v>
      </c>
      <c r="AY279" s="165" t="s">
        <v>192</v>
      </c>
    </row>
    <row r="280" spans="1:65" s="14" customFormat="1" ht="11.25">
      <c r="B280" s="171"/>
      <c r="D280" s="164" t="s">
        <v>202</v>
      </c>
      <c r="E280" s="172" t="s">
        <v>1</v>
      </c>
      <c r="F280" s="173" t="s">
        <v>435</v>
      </c>
      <c r="H280" s="174">
        <v>150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202</v>
      </c>
      <c r="AU280" s="172" t="s">
        <v>93</v>
      </c>
      <c r="AV280" s="14" t="s">
        <v>93</v>
      </c>
      <c r="AW280" s="14" t="s">
        <v>36</v>
      </c>
      <c r="AX280" s="14" t="s">
        <v>80</v>
      </c>
      <c r="AY280" s="172" t="s">
        <v>192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439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4" customFormat="1" ht="11.25">
      <c r="B282" s="171"/>
      <c r="D282" s="164" t="s">
        <v>202</v>
      </c>
      <c r="E282" s="172" t="s">
        <v>1</v>
      </c>
      <c r="F282" s="173" t="s">
        <v>435</v>
      </c>
      <c r="H282" s="174">
        <v>150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202</v>
      </c>
      <c r="AU282" s="172" t="s">
        <v>93</v>
      </c>
      <c r="AV282" s="14" t="s">
        <v>93</v>
      </c>
      <c r="AW282" s="14" t="s">
        <v>36</v>
      </c>
      <c r="AX282" s="14" t="s">
        <v>80</v>
      </c>
      <c r="AY282" s="172" t="s">
        <v>192</v>
      </c>
    </row>
    <row r="283" spans="1:65" s="13" customFormat="1" ht="11.25">
      <c r="B283" s="163"/>
      <c r="D283" s="164" t="s">
        <v>202</v>
      </c>
      <c r="E283" s="165" t="s">
        <v>1</v>
      </c>
      <c r="F283" s="166" t="s">
        <v>440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202</v>
      </c>
      <c r="AU283" s="165" t="s">
        <v>93</v>
      </c>
      <c r="AV283" s="13" t="s">
        <v>87</v>
      </c>
      <c r="AW283" s="13" t="s">
        <v>36</v>
      </c>
      <c r="AX283" s="13" t="s">
        <v>80</v>
      </c>
      <c r="AY283" s="165" t="s">
        <v>192</v>
      </c>
    </row>
    <row r="284" spans="1:65" s="14" customFormat="1" ht="11.25">
      <c r="B284" s="171"/>
      <c r="D284" s="164" t="s">
        <v>202</v>
      </c>
      <c r="E284" s="172" t="s">
        <v>1</v>
      </c>
      <c r="F284" s="173" t="s">
        <v>435</v>
      </c>
      <c r="H284" s="174">
        <v>150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202</v>
      </c>
      <c r="AU284" s="172" t="s">
        <v>93</v>
      </c>
      <c r="AV284" s="14" t="s">
        <v>93</v>
      </c>
      <c r="AW284" s="14" t="s">
        <v>36</v>
      </c>
      <c r="AX284" s="14" t="s">
        <v>80</v>
      </c>
      <c r="AY284" s="172" t="s">
        <v>192</v>
      </c>
    </row>
    <row r="285" spans="1:65" s="15" customFormat="1" ht="11.25">
      <c r="B285" s="179"/>
      <c r="D285" s="164" t="s">
        <v>202</v>
      </c>
      <c r="E285" s="180" t="s">
        <v>1</v>
      </c>
      <c r="F285" s="181" t="s">
        <v>206</v>
      </c>
      <c r="H285" s="182">
        <v>950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202</v>
      </c>
      <c r="AU285" s="180" t="s">
        <v>93</v>
      </c>
      <c r="AV285" s="15" t="s">
        <v>200</v>
      </c>
      <c r="AW285" s="15" t="s">
        <v>36</v>
      </c>
      <c r="AX285" s="15" t="s">
        <v>87</v>
      </c>
      <c r="AY285" s="180" t="s">
        <v>192</v>
      </c>
    </row>
    <row r="286" spans="1:65" s="2" customFormat="1" ht="16.5" customHeight="1">
      <c r="A286" s="32"/>
      <c r="B286" s="149"/>
      <c r="C286" s="150" t="s">
        <v>279</v>
      </c>
      <c r="D286" s="150" t="s">
        <v>195</v>
      </c>
      <c r="E286" s="151" t="s">
        <v>441</v>
      </c>
      <c r="F286" s="152" t="s">
        <v>442</v>
      </c>
      <c r="G286" s="153" t="s">
        <v>198</v>
      </c>
      <c r="H286" s="154">
        <v>458.38</v>
      </c>
      <c r="I286" s="155"/>
      <c r="J286" s="156">
        <f>ROUND(I286*H286,2)</f>
        <v>0</v>
      </c>
      <c r="K286" s="152" t="s">
        <v>199</v>
      </c>
      <c r="L286" s="33"/>
      <c r="M286" s="157" t="s">
        <v>1</v>
      </c>
      <c r="N286" s="158" t="s">
        <v>46</v>
      </c>
      <c r="O286" s="58"/>
      <c r="P286" s="159">
        <f>O286*H286</f>
        <v>0</v>
      </c>
      <c r="Q286" s="159">
        <v>0</v>
      </c>
      <c r="R286" s="159">
        <f>Q286*H286</f>
        <v>0</v>
      </c>
      <c r="S286" s="159">
        <v>3.0000000000000001E-5</v>
      </c>
      <c r="T286" s="160">
        <f>S286*H286</f>
        <v>1.37514E-2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1" t="s">
        <v>297</v>
      </c>
      <c r="AT286" s="161" t="s">
        <v>195</v>
      </c>
      <c r="AU286" s="161" t="s">
        <v>93</v>
      </c>
      <c r="AY286" s="17" t="s">
        <v>192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93</v>
      </c>
      <c r="BK286" s="162">
        <f>ROUND(I286*H286,2)</f>
        <v>0</v>
      </c>
      <c r="BL286" s="17" t="s">
        <v>297</v>
      </c>
      <c r="BM286" s="161" t="s">
        <v>443</v>
      </c>
    </row>
    <row r="287" spans="1:65" s="13" customFormat="1" ht="11.25">
      <c r="B287" s="163"/>
      <c r="D287" s="164" t="s">
        <v>202</v>
      </c>
      <c r="E287" s="165" t="s">
        <v>1</v>
      </c>
      <c r="F287" s="166" t="s">
        <v>712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202</v>
      </c>
      <c r="AU287" s="165" t="s">
        <v>93</v>
      </c>
      <c r="AV287" s="13" t="s">
        <v>87</v>
      </c>
      <c r="AW287" s="13" t="s">
        <v>36</v>
      </c>
      <c r="AX287" s="13" t="s">
        <v>80</v>
      </c>
      <c r="AY287" s="165" t="s">
        <v>192</v>
      </c>
    </row>
    <row r="288" spans="1:65" s="13" customFormat="1" ht="11.25">
      <c r="B288" s="163"/>
      <c r="D288" s="164" t="s">
        <v>202</v>
      </c>
      <c r="E288" s="165" t="s">
        <v>1</v>
      </c>
      <c r="F288" s="166" t="s">
        <v>432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202</v>
      </c>
      <c r="AU288" s="165" t="s">
        <v>93</v>
      </c>
      <c r="AV288" s="13" t="s">
        <v>87</v>
      </c>
      <c r="AW288" s="13" t="s">
        <v>36</v>
      </c>
      <c r="AX288" s="13" t="s">
        <v>80</v>
      </c>
      <c r="AY288" s="165" t="s">
        <v>192</v>
      </c>
    </row>
    <row r="289" spans="2:51" s="14" customFormat="1" ht="11.25">
      <c r="B289" s="171"/>
      <c r="D289" s="164" t="s">
        <v>202</v>
      </c>
      <c r="E289" s="172" t="s">
        <v>1</v>
      </c>
      <c r="F289" s="173" t="s">
        <v>713</v>
      </c>
      <c r="H289" s="174">
        <v>38.380000000000003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202</v>
      </c>
      <c r="AU289" s="172" t="s">
        <v>93</v>
      </c>
      <c r="AV289" s="14" t="s">
        <v>93</v>
      </c>
      <c r="AW289" s="14" t="s">
        <v>36</v>
      </c>
      <c r="AX289" s="14" t="s">
        <v>80</v>
      </c>
      <c r="AY289" s="172" t="s">
        <v>192</v>
      </c>
    </row>
    <row r="290" spans="2:51" s="13" customFormat="1" ht="11.25">
      <c r="B290" s="163"/>
      <c r="D290" s="164" t="s">
        <v>202</v>
      </c>
      <c r="E290" s="165" t="s">
        <v>1</v>
      </c>
      <c r="F290" s="166" t="s">
        <v>434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202</v>
      </c>
      <c r="AU290" s="165" t="s">
        <v>93</v>
      </c>
      <c r="AV290" s="13" t="s">
        <v>87</v>
      </c>
      <c r="AW290" s="13" t="s">
        <v>36</v>
      </c>
      <c r="AX290" s="13" t="s">
        <v>80</v>
      </c>
      <c r="AY290" s="165" t="s">
        <v>192</v>
      </c>
    </row>
    <row r="291" spans="2:51" s="14" customFormat="1" ht="22.5">
      <c r="B291" s="171"/>
      <c r="D291" s="164" t="s">
        <v>202</v>
      </c>
      <c r="E291" s="172" t="s">
        <v>1</v>
      </c>
      <c r="F291" s="173" t="s">
        <v>714</v>
      </c>
      <c r="H291" s="174">
        <v>67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202</v>
      </c>
      <c r="AU291" s="172" t="s">
        <v>93</v>
      </c>
      <c r="AV291" s="14" t="s">
        <v>93</v>
      </c>
      <c r="AW291" s="14" t="s">
        <v>36</v>
      </c>
      <c r="AX291" s="14" t="s">
        <v>80</v>
      </c>
      <c r="AY291" s="172" t="s">
        <v>192</v>
      </c>
    </row>
    <row r="292" spans="2:51" s="13" customFormat="1" ht="11.25">
      <c r="B292" s="163"/>
      <c r="D292" s="164" t="s">
        <v>202</v>
      </c>
      <c r="E292" s="165" t="s">
        <v>1</v>
      </c>
      <c r="F292" s="166" t="s">
        <v>436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202</v>
      </c>
      <c r="AU292" s="165" t="s">
        <v>93</v>
      </c>
      <c r="AV292" s="13" t="s">
        <v>87</v>
      </c>
      <c r="AW292" s="13" t="s">
        <v>36</v>
      </c>
      <c r="AX292" s="13" t="s">
        <v>80</v>
      </c>
      <c r="AY292" s="165" t="s">
        <v>192</v>
      </c>
    </row>
    <row r="293" spans="2:51" s="14" customFormat="1" ht="22.5">
      <c r="B293" s="171"/>
      <c r="D293" s="164" t="s">
        <v>202</v>
      </c>
      <c r="E293" s="172" t="s">
        <v>1</v>
      </c>
      <c r="F293" s="173" t="s">
        <v>715</v>
      </c>
      <c r="H293" s="174">
        <v>69.28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202</v>
      </c>
      <c r="AU293" s="172" t="s">
        <v>93</v>
      </c>
      <c r="AV293" s="14" t="s">
        <v>93</v>
      </c>
      <c r="AW293" s="14" t="s">
        <v>36</v>
      </c>
      <c r="AX293" s="14" t="s">
        <v>80</v>
      </c>
      <c r="AY293" s="172" t="s">
        <v>192</v>
      </c>
    </row>
    <row r="294" spans="2:51" s="13" customFormat="1" ht="11.25">
      <c r="B294" s="163"/>
      <c r="D294" s="164" t="s">
        <v>202</v>
      </c>
      <c r="E294" s="165" t="s">
        <v>1</v>
      </c>
      <c r="F294" s="166" t="s">
        <v>437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2:51" s="14" customFormat="1" ht="22.5">
      <c r="B295" s="171"/>
      <c r="D295" s="164" t="s">
        <v>202</v>
      </c>
      <c r="E295" s="172" t="s">
        <v>1</v>
      </c>
      <c r="F295" s="173" t="s">
        <v>716</v>
      </c>
      <c r="H295" s="174">
        <v>69.22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202</v>
      </c>
      <c r="AU295" s="172" t="s">
        <v>93</v>
      </c>
      <c r="AV295" s="14" t="s">
        <v>93</v>
      </c>
      <c r="AW295" s="14" t="s">
        <v>36</v>
      </c>
      <c r="AX295" s="14" t="s">
        <v>80</v>
      </c>
      <c r="AY295" s="172" t="s">
        <v>192</v>
      </c>
    </row>
    <row r="296" spans="2:51" s="13" customFormat="1" ht="11.25">
      <c r="B296" s="163"/>
      <c r="D296" s="164" t="s">
        <v>202</v>
      </c>
      <c r="E296" s="165" t="s">
        <v>1</v>
      </c>
      <c r="F296" s="166" t="s">
        <v>438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202</v>
      </c>
      <c r="AU296" s="165" t="s">
        <v>93</v>
      </c>
      <c r="AV296" s="13" t="s">
        <v>87</v>
      </c>
      <c r="AW296" s="13" t="s">
        <v>36</v>
      </c>
      <c r="AX296" s="13" t="s">
        <v>80</v>
      </c>
      <c r="AY296" s="165" t="s">
        <v>192</v>
      </c>
    </row>
    <row r="297" spans="2:51" s="14" customFormat="1" ht="22.5">
      <c r="B297" s="171"/>
      <c r="D297" s="164" t="s">
        <v>202</v>
      </c>
      <c r="E297" s="172" t="s">
        <v>1</v>
      </c>
      <c r="F297" s="173" t="s">
        <v>717</v>
      </c>
      <c r="H297" s="174">
        <v>69.319999999999993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202</v>
      </c>
      <c r="AU297" s="172" t="s">
        <v>93</v>
      </c>
      <c r="AV297" s="14" t="s">
        <v>93</v>
      </c>
      <c r="AW297" s="14" t="s">
        <v>36</v>
      </c>
      <c r="AX297" s="14" t="s">
        <v>80</v>
      </c>
      <c r="AY297" s="172" t="s">
        <v>192</v>
      </c>
    </row>
    <row r="298" spans="2:51" s="13" customFormat="1" ht="11.25">
      <c r="B298" s="163"/>
      <c r="D298" s="164" t="s">
        <v>202</v>
      </c>
      <c r="E298" s="165" t="s">
        <v>1</v>
      </c>
      <c r="F298" s="166" t="s">
        <v>439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202</v>
      </c>
      <c r="AU298" s="165" t="s">
        <v>93</v>
      </c>
      <c r="AV298" s="13" t="s">
        <v>87</v>
      </c>
      <c r="AW298" s="13" t="s">
        <v>36</v>
      </c>
      <c r="AX298" s="13" t="s">
        <v>80</v>
      </c>
      <c r="AY298" s="165" t="s">
        <v>192</v>
      </c>
    </row>
    <row r="299" spans="2:51" s="14" customFormat="1" ht="22.5">
      <c r="B299" s="171"/>
      <c r="D299" s="164" t="s">
        <v>202</v>
      </c>
      <c r="E299" s="172" t="s">
        <v>1</v>
      </c>
      <c r="F299" s="173" t="s">
        <v>718</v>
      </c>
      <c r="H299" s="174">
        <v>69.62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202</v>
      </c>
      <c r="AU299" s="172" t="s">
        <v>93</v>
      </c>
      <c r="AV299" s="14" t="s">
        <v>93</v>
      </c>
      <c r="AW299" s="14" t="s">
        <v>36</v>
      </c>
      <c r="AX299" s="14" t="s">
        <v>80</v>
      </c>
      <c r="AY299" s="172" t="s">
        <v>192</v>
      </c>
    </row>
    <row r="300" spans="2:51" s="13" customFormat="1" ht="11.25">
      <c r="B300" s="163"/>
      <c r="D300" s="164" t="s">
        <v>202</v>
      </c>
      <c r="E300" s="165" t="s">
        <v>1</v>
      </c>
      <c r="F300" s="166" t="s">
        <v>440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202</v>
      </c>
      <c r="AU300" s="165" t="s">
        <v>93</v>
      </c>
      <c r="AV300" s="13" t="s">
        <v>87</v>
      </c>
      <c r="AW300" s="13" t="s">
        <v>36</v>
      </c>
      <c r="AX300" s="13" t="s">
        <v>80</v>
      </c>
      <c r="AY300" s="165" t="s">
        <v>192</v>
      </c>
    </row>
    <row r="301" spans="2:51" s="14" customFormat="1" ht="22.5">
      <c r="B301" s="171"/>
      <c r="D301" s="164" t="s">
        <v>202</v>
      </c>
      <c r="E301" s="172" t="s">
        <v>1</v>
      </c>
      <c r="F301" s="173" t="s">
        <v>719</v>
      </c>
      <c r="H301" s="174">
        <v>69.739999999999995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202</v>
      </c>
      <c r="AU301" s="172" t="s">
        <v>93</v>
      </c>
      <c r="AV301" s="14" t="s">
        <v>93</v>
      </c>
      <c r="AW301" s="14" t="s">
        <v>36</v>
      </c>
      <c r="AX301" s="14" t="s">
        <v>80</v>
      </c>
      <c r="AY301" s="172" t="s">
        <v>192</v>
      </c>
    </row>
    <row r="302" spans="2:51" s="13" customFormat="1" ht="11.25">
      <c r="B302" s="163"/>
      <c r="D302" s="164" t="s">
        <v>202</v>
      </c>
      <c r="E302" s="165" t="s">
        <v>1</v>
      </c>
      <c r="F302" s="166" t="s">
        <v>720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202</v>
      </c>
      <c r="AU302" s="165" t="s">
        <v>93</v>
      </c>
      <c r="AV302" s="13" t="s">
        <v>87</v>
      </c>
      <c r="AW302" s="13" t="s">
        <v>36</v>
      </c>
      <c r="AX302" s="13" t="s">
        <v>80</v>
      </c>
      <c r="AY302" s="165" t="s">
        <v>192</v>
      </c>
    </row>
    <row r="303" spans="2:51" s="14" customFormat="1" ht="11.25">
      <c r="B303" s="171"/>
      <c r="D303" s="164" t="s">
        <v>202</v>
      </c>
      <c r="E303" s="172" t="s">
        <v>1</v>
      </c>
      <c r="F303" s="173" t="s">
        <v>721</v>
      </c>
      <c r="H303" s="174">
        <v>5.82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202</v>
      </c>
      <c r="AU303" s="172" t="s">
        <v>93</v>
      </c>
      <c r="AV303" s="14" t="s">
        <v>93</v>
      </c>
      <c r="AW303" s="14" t="s">
        <v>36</v>
      </c>
      <c r="AX303" s="14" t="s">
        <v>80</v>
      </c>
      <c r="AY303" s="172" t="s">
        <v>192</v>
      </c>
    </row>
    <row r="304" spans="2:51" s="15" customFormat="1" ht="11.25">
      <c r="B304" s="179"/>
      <c r="D304" s="164" t="s">
        <v>202</v>
      </c>
      <c r="E304" s="180" t="s">
        <v>1</v>
      </c>
      <c r="F304" s="181" t="s">
        <v>206</v>
      </c>
      <c r="H304" s="182">
        <v>458.38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202</v>
      </c>
      <c r="AU304" s="180" t="s">
        <v>93</v>
      </c>
      <c r="AV304" s="15" t="s">
        <v>200</v>
      </c>
      <c r="AW304" s="15" t="s">
        <v>36</v>
      </c>
      <c r="AX304" s="15" t="s">
        <v>87</v>
      </c>
      <c r="AY304" s="180" t="s">
        <v>192</v>
      </c>
    </row>
    <row r="305" spans="1:65" s="2" customFormat="1" ht="16.5" customHeight="1">
      <c r="A305" s="32"/>
      <c r="B305" s="149"/>
      <c r="C305" s="201" t="s">
        <v>283</v>
      </c>
      <c r="D305" s="201" t="s">
        <v>412</v>
      </c>
      <c r="E305" s="202" t="s">
        <v>546</v>
      </c>
      <c r="F305" s="203" t="s">
        <v>547</v>
      </c>
      <c r="G305" s="204" t="s">
        <v>198</v>
      </c>
      <c r="H305" s="205">
        <v>504.21800000000002</v>
      </c>
      <c r="I305" s="206"/>
      <c r="J305" s="207">
        <f>ROUND(I305*H305,2)</f>
        <v>0</v>
      </c>
      <c r="K305" s="203" t="s">
        <v>199</v>
      </c>
      <c r="L305" s="208"/>
      <c r="M305" s="209" t="s">
        <v>1</v>
      </c>
      <c r="N305" s="210" t="s">
        <v>46</v>
      </c>
      <c r="O305" s="58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1" t="s">
        <v>548</v>
      </c>
      <c r="AT305" s="161" t="s">
        <v>412</v>
      </c>
      <c r="AU305" s="161" t="s">
        <v>93</v>
      </c>
      <c r="AY305" s="17" t="s">
        <v>192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7" t="s">
        <v>93</v>
      </c>
      <c r="BK305" s="162">
        <f>ROUND(I305*H305,2)</f>
        <v>0</v>
      </c>
      <c r="BL305" s="17" t="s">
        <v>297</v>
      </c>
      <c r="BM305" s="161" t="s">
        <v>549</v>
      </c>
    </row>
    <row r="306" spans="1:65" s="14" customFormat="1" ht="11.25">
      <c r="B306" s="171"/>
      <c r="D306" s="164" t="s">
        <v>202</v>
      </c>
      <c r="F306" s="173" t="s">
        <v>722</v>
      </c>
      <c r="H306" s="174">
        <v>504.21800000000002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202</v>
      </c>
      <c r="AU306" s="172" t="s">
        <v>93</v>
      </c>
      <c r="AV306" s="14" t="s">
        <v>93</v>
      </c>
      <c r="AW306" s="14" t="s">
        <v>3</v>
      </c>
      <c r="AX306" s="14" t="s">
        <v>87</v>
      </c>
      <c r="AY306" s="172" t="s">
        <v>192</v>
      </c>
    </row>
    <row r="307" spans="1:65" s="2" customFormat="1" ht="24.2" customHeight="1">
      <c r="A307" s="32"/>
      <c r="B307" s="149"/>
      <c r="C307" s="150" t="s">
        <v>8</v>
      </c>
      <c r="D307" s="150" t="s">
        <v>195</v>
      </c>
      <c r="E307" s="151" t="s">
        <v>551</v>
      </c>
      <c r="F307" s="152" t="s">
        <v>552</v>
      </c>
      <c r="G307" s="153" t="s">
        <v>198</v>
      </c>
      <c r="H307" s="154">
        <v>950</v>
      </c>
      <c r="I307" s="155"/>
      <c r="J307" s="156">
        <f>ROUND(I307*H307,2)</f>
        <v>0</v>
      </c>
      <c r="K307" s="152" t="s">
        <v>199</v>
      </c>
      <c r="L307" s="33"/>
      <c r="M307" s="157" t="s">
        <v>1</v>
      </c>
      <c r="N307" s="158" t="s">
        <v>46</v>
      </c>
      <c r="O307" s="58"/>
      <c r="P307" s="159">
        <f>O307*H307</f>
        <v>0</v>
      </c>
      <c r="Q307" s="159">
        <v>2.0000000000000001E-4</v>
      </c>
      <c r="R307" s="159">
        <f>Q307*H307</f>
        <v>0.19</v>
      </c>
      <c r="S307" s="159">
        <v>0</v>
      </c>
      <c r="T307" s="160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1" t="s">
        <v>297</v>
      </c>
      <c r="AT307" s="161" t="s">
        <v>195</v>
      </c>
      <c r="AU307" s="161" t="s">
        <v>93</v>
      </c>
      <c r="AY307" s="17" t="s">
        <v>192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7" t="s">
        <v>93</v>
      </c>
      <c r="BK307" s="162">
        <f>ROUND(I307*H307,2)</f>
        <v>0</v>
      </c>
      <c r="BL307" s="17" t="s">
        <v>297</v>
      </c>
      <c r="BM307" s="161" t="s">
        <v>553</v>
      </c>
    </row>
    <row r="308" spans="1:65" s="13" customFormat="1" ht="22.5">
      <c r="B308" s="163"/>
      <c r="D308" s="164" t="s">
        <v>202</v>
      </c>
      <c r="E308" s="165" t="s">
        <v>1</v>
      </c>
      <c r="F308" s="166" t="s">
        <v>554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202</v>
      </c>
      <c r="AU308" s="165" t="s">
        <v>93</v>
      </c>
      <c r="AV308" s="13" t="s">
        <v>87</v>
      </c>
      <c r="AW308" s="13" t="s">
        <v>36</v>
      </c>
      <c r="AX308" s="13" t="s">
        <v>80</v>
      </c>
      <c r="AY308" s="165" t="s">
        <v>192</v>
      </c>
    </row>
    <row r="309" spans="1:65" s="13" customFormat="1" ht="11.25">
      <c r="B309" s="163"/>
      <c r="D309" s="164" t="s">
        <v>202</v>
      </c>
      <c r="E309" s="165" t="s">
        <v>1</v>
      </c>
      <c r="F309" s="166" t="s">
        <v>432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202</v>
      </c>
      <c r="AU309" s="165" t="s">
        <v>93</v>
      </c>
      <c r="AV309" s="13" t="s">
        <v>87</v>
      </c>
      <c r="AW309" s="13" t="s">
        <v>36</v>
      </c>
      <c r="AX309" s="13" t="s">
        <v>80</v>
      </c>
      <c r="AY309" s="165" t="s">
        <v>192</v>
      </c>
    </row>
    <row r="310" spans="1:65" s="14" customFormat="1" ht="11.25">
      <c r="B310" s="171"/>
      <c r="D310" s="164" t="s">
        <v>202</v>
      </c>
      <c r="E310" s="172" t="s">
        <v>1</v>
      </c>
      <c r="F310" s="173" t="s">
        <v>433</v>
      </c>
      <c r="H310" s="174">
        <v>50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202</v>
      </c>
      <c r="AU310" s="172" t="s">
        <v>93</v>
      </c>
      <c r="AV310" s="14" t="s">
        <v>93</v>
      </c>
      <c r="AW310" s="14" t="s">
        <v>36</v>
      </c>
      <c r="AX310" s="14" t="s">
        <v>80</v>
      </c>
      <c r="AY310" s="172" t="s">
        <v>192</v>
      </c>
    </row>
    <row r="311" spans="1:65" s="13" customFormat="1" ht="11.25">
      <c r="B311" s="163"/>
      <c r="D311" s="164" t="s">
        <v>202</v>
      </c>
      <c r="E311" s="165" t="s">
        <v>1</v>
      </c>
      <c r="F311" s="166" t="s">
        <v>434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202</v>
      </c>
      <c r="AU311" s="165" t="s">
        <v>93</v>
      </c>
      <c r="AV311" s="13" t="s">
        <v>87</v>
      </c>
      <c r="AW311" s="13" t="s">
        <v>36</v>
      </c>
      <c r="AX311" s="13" t="s">
        <v>80</v>
      </c>
      <c r="AY311" s="165" t="s">
        <v>192</v>
      </c>
    </row>
    <row r="312" spans="1:65" s="14" customFormat="1" ht="11.25">
      <c r="B312" s="171"/>
      <c r="D312" s="164" t="s">
        <v>202</v>
      </c>
      <c r="E312" s="172" t="s">
        <v>1</v>
      </c>
      <c r="F312" s="173" t="s">
        <v>435</v>
      </c>
      <c r="H312" s="174">
        <v>150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202</v>
      </c>
      <c r="AU312" s="172" t="s">
        <v>93</v>
      </c>
      <c r="AV312" s="14" t="s">
        <v>93</v>
      </c>
      <c r="AW312" s="14" t="s">
        <v>36</v>
      </c>
      <c r="AX312" s="14" t="s">
        <v>80</v>
      </c>
      <c r="AY312" s="172" t="s">
        <v>192</v>
      </c>
    </row>
    <row r="313" spans="1:65" s="13" customFormat="1" ht="11.25">
      <c r="B313" s="163"/>
      <c r="D313" s="164" t="s">
        <v>202</v>
      </c>
      <c r="E313" s="165" t="s">
        <v>1</v>
      </c>
      <c r="F313" s="166" t="s">
        <v>436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202</v>
      </c>
      <c r="AU313" s="165" t="s">
        <v>93</v>
      </c>
      <c r="AV313" s="13" t="s">
        <v>87</v>
      </c>
      <c r="AW313" s="13" t="s">
        <v>36</v>
      </c>
      <c r="AX313" s="13" t="s">
        <v>80</v>
      </c>
      <c r="AY313" s="165" t="s">
        <v>192</v>
      </c>
    </row>
    <row r="314" spans="1:65" s="14" customFormat="1" ht="11.25">
      <c r="B314" s="171"/>
      <c r="D314" s="164" t="s">
        <v>202</v>
      </c>
      <c r="E314" s="172" t="s">
        <v>1</v>
      </c>
      <c r="F314" s="173" t="s">
        <v>435</v>
      </c>
      <c r="H314" s="174">
        <v>150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202</v>
      </c>
      <c r="AU314" s="172" t="s">
        <v>93</v>
      </c>
      <c r="AV314" s="14" t="s">
        <v>93</v>
      </c>
      <c r="AW314" s="14" t="s">
        <v>36</v>
      </c>
      <c r="AX314" s="14" t="s">
        <v>80</v>
      </c>
      <c r="AY314" s="172" t="s">
        <v>192</v>
      </c>
    </row>
    <row r="315" spans="1:65" s="13" customFormat="1" ht="11.25">
      <c r="B315" s="163"/>
      <c r="D315" s="164" t="s">
        <v>202</v>
      </c>
      <c r="E315" s="165" t="s">
        <v>1</v>
      </c>
      <c r="F315" s="166" t="s">
        <v>437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202</v>
      </c>
      <c r="AU315" s="165" t="s">
        <v>93</v>
      </c>
      <c r="AV315" s="13" t="s">
        <v>87</v>
      </c>
      <c r="AW315" s="13" t="s">
        <v>36</v>
      </c>
      <c r="AX315" s="13" t="s">
        <v>80</v>
      </c>
      <c r="AY315" s="165" t="s">
        <v>192</v>
      </c>
    </row>
    <row r="316" spans="1:65" s="14" customFormat="1" ht="11.25">
      <c r="B316" s="171"/>
      <c r="D316" s="164" t="s">
        <v>202</v>
      </c>
      <c r="E316" s="172" t="s">
        <v>1</v>
      </c>
      <c r="F316" s="173" t="s">
        <v>435</v>
      </c>
      <c r="H316" s="174">
        <v>150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202</v>
      </c>
      <c r="AU316" s="172" t="s">
        <v>93</v>
      </c>
      <c r="AV316" s="14" t="s">
        <v>93</v>
      </c>
      <c r="AW316" s="14" t="s">
        <v>36</v>
      </c>
      <c r="AX316" s="14" t="s">
        <v>80</v>
      </c>
      <c r="AY316" s="172" t="s">
        <v>192</v>
      </c>
    </row>
    <row r="317" spans="1:65" s="13" customFormat="1" ht="11.25">
      <c r="B317" s="163"/>
      <c r="D317" s="164" t="s">
        <v>202</v>
      </c>
      <c r="E317" s="165" t="s">
        <v>1</v>
      </c>
      <c r="F317" s="166" t="s">
        <v>438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202</v>
      </c>
      <c r="AU317" s="165" t="s">
        <v>93</v>
      </c>
      <c r="AV317" s="13" t="s">
        <v>87</v>
      </c>
      <c r="AW317" s="13" t="s">
        <v>36</v>
      </c>
      <c r="AX317" s="13" t="s">
        <v>80</v>
      </c>
      <c r="AY317" s="165" t="s">
        <v>192</v>
      </c>
    </row>
    <row r="318" spans="1:65" s="14" customFormat="1" ht="11.25">
      <c r="B318" s="171"/>
      <c r="D318" s="164" t="s">
        <v>202</v>
      </c>
      <c r="E318" s="172" t="s">
        <v>1</v>
      </c>
      <c r="F318" s="173" t="s">
        <v>435</v>
      </c>
      <c r="H318" s="174">
        <v>150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202</v>
      </c>
      <c r="AU318" s="172" t="s">
        <v>93</v>
      </c>
      <c r="AV318" s="14" t="s">
        <v>93</v>
      </c>
      <c r="AW318" s="14" t="s">
        <v>36</v>
      </c>
      <c r="AX318" s="14" t="s">
        <v>80</v>
      </c>
      <c r="AY318" s="172" t="s">
        <v>192</v>
      </c>
    </row>
    <row r="319" spans="1:65" s="13" customFormat="1" ht="11.25">
      <c r="B319" s="163"/>
      <c r="D319" s="164" t="s">
        <v>202</v>
      </c>
      <c r="E319" s="165" t="s">
        <v>1</v>
      </c>
      <c r="F319" s="166" t="s">
        <v>439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202</v>
      </c>
      <c r="AU319" s="165" t="s">
        <v>93</v>
      </c>
      <c r="AV319" s="13" t="s">
        <v>87</v>
      </c>
      <c r="AW319" s="13" t="s">
        <v>36</v>
      </c>
      <c r="AX319" s="13" t="s">
        <v>80</v>
      </c>
      <c r="AY319" s="165" t="s">
        <v>192</v>
      </c>
    </row>
    <row r="320" spans="1:65" s="14" customFormat="1" ht="11.25">
      <c r="B320" s="171"/>
      <c r="D320" s="164" t="s">
        <v>202</v>
      </c>
      <c r="E320" s="172" t="s">
        <v>1</v>
      </c>
      <c r="F320" s="173" t="s">
        <v>435</v>
      </c>
      <c r="H320" s="174">
        <v>150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202</v>
      </c>
      <c r="AU320" s="172" t="s">
        <v>93</v>
      </c>
      <c r="AV320" s="14" t="s">
        <v>93</v>
      </c>
      <c r="AW320" s="14" t="s">
        <v>36</v>
      </c>
      <c r="AX320" s="14" t="s">
        <v>80</v>
      </c>
      <c r="AY320" s="172" t="s">
        <v>192</v>
      </c>
    </row>
    <row r="321" spans="1:65" s="13" customFormat="1" ht="11.25">
      <c r="B321" s="163"/>
      <c r="D321" s="164" t="s">
        <v>202</v>
      </c>
      <c r="E321" s="165" t="s">
        <v>1</v>
      </c>
      <c r="F321" s="166" t="s">
        <v>440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202</v>
      </c>
      <c r="AU321" s="165" t="s">
        <v>93</v>
      </c>
      <c r="AV321" s="13" t="s">
        <v>87</v>
      </c>
      <c r="AW321" s="13" t="s">
        <v>36</v>
      </c>
      <c r="AX321" s="13" t="s">
        <v>80</v>
      </c>
      <c r="AY321" s="165" t="s">
        <v>192</v>
      </c>
    </row>
    <row r="322" spans="1:65" s="14" customFormat="1" ht="11.25">
      <c r="B322" s="171"/>
      <c r="D322" s="164" t="s">
        <v>202</v>
      </c>
      <c r="E322" s="172" t="s">
        <v>1</v>
      </c>
      <c r="F322" s="173" t="s">
        <v>435</v>
      </c>
      <c r="H322" s="174">
        <v>150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202</v>
      </c>
      <c r="AU322" s="172" t="s">
        <v>93</v>
      </c>
      <c r="AV322" s="14" t="s">
        <v>93</v>
      </c>
      <c r="AW322" s="14" t="s">
        <v>36</v>
      </c>
      <c r="AX322" s="14" t="s">
        <v>80</v>
      </c>
      <c r="AY322" s="172" t="s">
        <v>192</v>
      </c>
    </row>
    <row r="323" spans="1:65" s="15" customFormat="1" ht="11.25">
      <c r="B323" s="179"/>
      <c r="D323" s="164" t="s">
        <v>202</v>
      </c>
      <c r="E323" s="180" t="s">
        <v>1</v>
      </c>
      <c r="F323" s="181" t="s">
        <v>206</v>
      </c>
      <c r="H323" s="182">
        <v>950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202</v>
      </c>
      <c r="AU323" s="180" t="s">
        <v>93</v>
      </c>
      <c r="AV323" s="15" t="s">
        <v>200</v>
      </c>
      <c r="AW323" s="15" t="s">
        <v>36</v>
      </c>
      <c r="AX323" s="15" t="s">
        <v>87</v>
      </c>
      <c r="AY323" s="180" t="s">
        <v>192</v>
      </c>
    </row>
    <row r="324" spans="1:65" s="2" customFormat="1" ht="24.2" customHeight="1">
      <c r="A324" s="32"/>
      <c r="B324" s="149"/>
      <c r="C324" s="150" t="s">
        <v>294</v>
      </c>
      <c r="D324" s="150" t="s">
        <v>195</v>
      </c>
      <c r="E324" s="151" t="s">
        <v>555</v>
      </c>
      <c r="F324" s="152" t="s">
        <v>556</v>
      </c>
      <c r="G324" s="153" t="s">
        <v>198</v>
      </c>
      <c r="H324" s="154">
        <v>950</v>
      </c>
      <c r="I324" s="155"/>
      <c r="J324" s="156">
        <f>ROUND(I324*H324,2)</f>
        <v>0</v>
      </c>
      <c r="K324" s="152" t="s">
        <v>199</v>
      </c>
      <c r="L324" s="33"/>
      <c r="M324" s="157" t="s">
        <v>1</v>
      </c>
      <c r="N324" s="158" t="s">
        <v>46</v>
      </c>
      <c r="O324" s="58"/>
      <c r="P324" s="159">
        <f>O324*H324</f>
        <v>0</v>
      </c>
      <c r="Q324" s="159">
        <v>2.9E-4</v>
      </c>
      <c r="R324" s="159">
        <f>Q324*H324</f>
        <v>0.27550000000000002</v>
      </c>
      <c r="S324" s="159">
        <v>0</v>
      </c>
      <c r="T324" s="160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1" t="s">
        <v>297</v>
      </c>
      <c r="AT324" s="161" t="s">
        <v>195</v>
      </c>
      <c r="AU324" s="161" t="s">
        <v>93</v>
      </c>
      <c r="AY324" s="17" t="s">
        <v>192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7" t="s">
        <v>93</v>
      </c>
      <c r="BK324" s="162">
        <f>ROUND(I324*H324,2)</f>
        <v>0</v>
      </c>
      <c r="BL324" s="17" t="s">
        <v>297</v>
      </c>
      <c r="BM324" s="161" t="s">
        <v>557</v>
      </c>
    </row>
    <row r="325" spans="1:65" s="2" customFormat="1" ht="49.9" customHeight="1">
      <c r="A325" s="32"/>
      <c r="B325" s="33"/>
      <c r="C325" s="32"/>
      <c r="D325" s="32"/>
      <c r="E325" s="139" t="s">
        <v>347</v>
      </c>
      <c r="F325" s="139" t="s">
        <v>348</v>
      </c>
      <c r="G325" s="32"/>
      <c r="H325" s="32"/>
      <c r="I325" s="32"/>
      <c r="J325" s="126">
        <f t="shared" ref="J325:J330" si="0">BK325</f>
        <v>0</v>
      </c>
      <c r="K325" s="32"/>
      <c r="L325" s="33"/>
      <c r="M325" s="187"/>
      <c r="N325" s="188"/>
      <c r="O325" s="58"/>
      <c r="P325" s="58"/>
      <c r="Q325" s="58"/>
      <c r="R325" s="58"/>
      <c r="S325" s="58"/>
      <c r="T325" s="5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79</v>
      </c>
      <c r="AU325" s="17" t="s">
        <v>80</v>
      </c>
      <c r="AY325" s="17" t="s">
        <v>349</v>
      </c>
      <c r="BK325" s="162">
        <f>SUM(BK326:BK330)</f>
        <v>0</v>
      </c>
    </row>
    <row r="326" spans="1:65" s="2" customFormat="1" ht="16.350000000000001" customHeight="1">
      <c r="A326" s="32"/>
      <c r="B326" s="33"/>
      <c r="C326" s="189" t="s">
        <v>1</v>
      </c>
      <c r="D326" s="189" t="s">
        <v>195</v>
      </c>
      <c r="E326" s="190" t="s">
        <v>1</v>
      </c>
      <c r="F326" s="191" t="s">
        <v>1</v>
      </c>
      <c r="G326" s="192" t="s">
        <v>1</v>
      </c>
      <c r="H326" s="193"/>
      <c r="I326" s="194"/>
      <c r="J326" s="195">
        <f t="shared" si="0"/>
        <v>0</v>
      </c>
      <c r="K326" s="196"/>
      <c r="L326" s="33"/>
      <c r="M326" s="197" t="s">
        <v>1</v>
      </c>
      <c r="N326" s="198" t="s">
        <v>46</v>
      </c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349</v>
      </c>
      <c r="AU326" s="17" t="s">
        <v>87</v>
      </c>
      <c r="AY326" s="17" t="s">
        <v>349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93</v>
      </c>
      <c r="BK326" s="162">
        <f>I326*H326</f>
        <v>0</v>
      </c>
    </row>
    <row r="327" spans="1:65" s="2" customFormat="1" ht="16.350000000000001" customHeight="1">
      <c r="A327" s="32"/>
      <c r="B327" s="33"/>
      <c r="C327" s="189" t="s">
        <v>1</v>
      </c>
      <c r="D327" s="189" t="s">
        <v>195</v>
      </c>
      <c r="E327" s="190" t="s">
        <v>1</v>
      </c>
      <c r="F327" s="191" t="s">
        <v>1</v>
      </c>
      <c r="G327" s="192" t="s">
        <v>1</v>
      </c>
      <c r="H327" s="193"/>
      <c r="I327" s="194"/>
      <c r="J327" s="195">
        <f t="shared" si="0"/>
        <v>0</v>
      </c>
      <c r="K327" s="196"/>
      <c r="L327" s="33"/>
      <c r="M327" s="197" t="s">
        <v>1</v>
      </c>
      <c r="N327" s="198" t="s">
        <v>46</v>
      </c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349</v>
      </c>
      <c r="AU327" s="17" t="s">
        <v>87</v>
      </c>
      <c r="AY327" s="17" t="s">
        <v>349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7" t="s">
        <v>93</v>
      </c>
      <c r="BK327" s="162">
        <f>I327*H327</f>
        <v>0</v>
      </c>
    </row>
    <row r="328" spans="1:65" s="2" customFormat="1" ht="16.350000000000001" customHeight="1">
      <c r="A328" s="32"/>
      <c r="B328" s="33"/>
      <c r="C328" s="189" t="s">
        <v>1</v>
      </c>
      <c r="D328" s="189" t="s">
        <v>195</v>
      </c>
      <c r="E328" s="190" t="s">
        <v>1</v>
      </c>
      <c r="F328" s="191" t="s">
        <v>1</v>
      </c>
      <c r="G328" s="192" t="s">
        <v>1</v>
      </c>
      <c r="H328" s="193"/>
      <c r="I328" s="194"/>
      <c r="J328" s="195">
        <f t="shared" si="0"/>
        <v>0</v>
      </c>
      <c r="K328" s="196"/>
      <c r="L328" s="33"/>
      <c r="M328" s="197" t="s">
        <v>1</v>
      </c>
      <c r="N328" s="198" t="s">
        <v>46</v>
      </c>
      <c r="O328" s="58"/>
      <c r="P328" s="58"/>
      <c r="Q328" s="58"/>
      <c r="R328" s="58"/>
      <c r="S328" s="58"/>
      <c r="T328" s="59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7" t="s">
        <v>349</v>
      </c>
      <c r="AU328" s="17" t="s">
        <v>87</v>
      </c>
      <c r="AY328" s="17" t="s">
        <v>349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93</v>
      </c>
      <c r="BK328" s="162">
        <f>I328*H328</f>
        <v>0</v>
      </c>
    </row>
    <row r="329" spans="1:65" s="2" customFormat="1" ht="16.350000000000001" customHeight="1">
      <c r="A329" s="32"/>
      <c r="B329" s="33"/>
      <c r="C329" s="189" t="s">
        <v>1</v>
      </c>
      <c r="D329" s="189" t="s">
        <v>195</v>
      </c>
      <c r="E329" s="190" t="s">
        <v>1</v>
      </c>
      <c r="F329" s="191" t="s">
        <v>1</v>
      </c>
      <c r="G329" s="192" t="s">
        <v>1</v>
      </c>
      <c r="H329" s="193"/>
      <c r="I329" s="194"/>
      <c r="J329" s="195">
        <f t="shared" si="0"/>
        <v>0</v>
      </c>
      <c r="K329" s="196"/>
      <c r="L329" s="33"/>
      <c r="M329" s="197" t="s">
        <v>1</v>
      </c>
      <c r="N329" s="198" t="s">
        <v>46</v>
      </c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349</v>
      </c>
      <c r="AU329" s="17" t="s">
        <v>87</v>
      </c>
      <c r="AY329" s="17" t="s">
        <v>349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93</v>
      </c>
      <c r="BK329" s="162">
        <f>I329*H329</f>
        <v>0</v>
      </c>
    </row>
    <row r="330" spans="1:65" s="2" customFormat="1" ht="16.350000000000001" customHeight="1">
      <c r="A330" s="32"/>
      <c r="B330" s="33"/>
      <c r="C330" s="189" t="s">
        <v>1</v>
      </c>
      <c r="D330" s="189" t="s">
        <v>195</v>
      </c>
      <c r="E330" s="190" t="s">
        <v>1</v>
      </c>
      <c r="F330" s="191" t="s">
        <v>1</v>
      </c>
      <c r="G330" s="192" t="s">
        <v>1</v>
      </c>
      <c r="H330" s="193"/>
      <c r="I330" s="194"/>
      <c r="J330" s="195">
        <f t="shared" si="0"/>
        <v>0</v>
      </c>
      <c r="K330" s="196"/>
      <c r="L330" s="33"/>
      <c r="M330" s="197" t="s">
        <v>1</v>
      </c>
      <c r="N330" s="198" t="s">
        <v>46</v>
      </c>
      <c r="O330" s="199"/>
      <c r="P330" s="199"/>
      <c r="Q330" s="199"/>
      <c r="R330" s="199"/>
      <c r="S330" s="199"/>
      <c r="T330" s="20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349</v>
      </c>
      <c r="AU330" s="17" t="s">
        <v>87</v>
      </c>
      <c r="AY330" s="17" t="s">
        <v>349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7" t="s">
        <v>93</v>
      </c>
      <c r="BK330" s="162">
        <f>I330*H330</f>
        <v>0</v>
      </c>
    </row>
    <row r="331" spans="1:65" s="2" customFormat="1" ht="6.95" customHeight="1">
      <c r="A331" s="32"/>
      <c r="B331" s="47"/>
      <c r="C331" s="48"/>
      <c r="D331" s="48"/>
      <c r="E331" s="48"/>
      <c r="F331" s="48"/>
      <c r="G331" s="48"/>
      <c r="H331" s="48"/>
      <c r="I331" s="48"/>
      <c r="J331" s="48"/>
      <c r="K331" s="48"/>
      <c r="L331" s="33"/>
      <c r="M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</row>
  </sheetData>
  <autoFilter ref="C126:K330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26:D331">
      <formula1>"K, M"</formula1>
    </dataValidation>
    <dataValidation type="list" allowBlank="1" showInputMessage="1" showErrorMessage="1" error="Povoleny jsou hodnoty základní, snížená, zákl. přenesená, sníž. přenesená, nulová." sqref="N326:N331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662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723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ROUND((ROUND((SUM(BE125:BE255)),  2) + SUM(BE257:BE261)), 2)</f>
        <v>0</v>
      </c>
      <c r="G35" s="32"/>
      <c r="H35" s="32"/>
      <c r="I35" s="105">
        <v>0.21</v>
      </c>
      <c r="J35" s="104">
        <f>ROUND((ROUND(((SUM(BE125:BE255))*I35),  2) + (SUM(BE257:BE261)*I35)),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ROUND((ROUND((SUM(BF125:BF255)),  2) + SUM(BF257:BF261)), 2)</f>
        <v>0</v>
      </c>
      <c r="G36" s="32"/>
      <c r="H36" s="32"/>
      <c r="I36" s="105">
        <v>0.12</v>
      </c>
      <c r="J36" s="104">
        <f>ROUND((ROUND(((SUM(BF125:BF255))*I36),  2) + (SUM(BF257:BF261)*I36)),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ROUND((ROUND((SUM(BG125:BG255)),  2) + SUM(BG257:BG261)),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ROUND((ROUND((SUM(BH125:BH255)),  2) + SUM(BH257:BH261)),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ROUND((ROUND((SUM(BI125:BI255)),  2) + SUM(BI257:BI261)),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662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56.03 -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172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174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175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47" s="10" customFormat="1" ht="19.899999999999999" customHeight="1">
      <c r="B102" s="121"/>
      <c r="D102" s="122" t="s">
        <v>724</v>
      </c>
      <c r="E102" s="123"/>
      <c r="F102" s="123"/>
      <c r="G102" s="123"/>
      <c r="H102" s="123"/>
      <c r="I102" s="123"/>
      <c r="J102" s="124">
        <f>J239</f>
        <v>0</v>
      </c>
      <c r="L102" s="121"/>
    </row>
    <row r="103" spans="1:47" s="9" customFormat="1" ht="21.75" customHeight="1">
      <c r="B103" s="117"/>
      <c r="D103" s="125" t="s">
        <v>176</v>
      </c>
      <c r="J103" s="126">
        <f>J256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177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6" t="str">
        <f>E7</f>
        <v>Výměna otvorových výplní v BD Křídlovická 54, 56, 58, 60, 62, 64, 66</v>
      </c>
      <c r="F113" s="257"/>
      <c r="G113" s="257"/>
      <c r="H113" s="257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160</v>
      </c>
      <c r="L114" s="20"/>
    </row>
    <row r="115" spans="1:65" s="2" customFormat="1" ht="16.5" customHeight="1">
      <c r="A115" s="32"/>
      <c r="B115" s="33"/>
      <c r="C115" s="32"/>
      <c r="D115" s="32"/>
      <c r="E115" s="256" t="s">
        <v>662</v>
      </c>
      <c r="F115" s="258"/>
      <c r="G115" s="258"/>
      <c r="H115" s="25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162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E11</f>
        <v>56.03 - Výrobky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 xml:space="preserve"> </v>
      </c>
      <c r="G119" s="32"/>
      <c r="H119" s="32"/>
      <c r="I119" s="27" t="s">
        <v>22</v>
      </c>
      <c r="J119" s="55" t="str">
        <f>IF(J14="","",J14)</f>
        <v>3. 9. 2024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Statutární město Brno - MČ Brno - střed</v>
      </c>
      <c r="G121" s="32"/>
      <c r="H121" s="32"/>
      <c r="I121" s="27" t="s">
        <v>32</v>
      </c>
      <c r="J121" s="30" t="str">
        <f>E23</f>
        <v>ADH architects s. r. 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30</v>
      </c>
      <c r="D122" s="32"/>
      <c r="E122" s="32"/>
      <c r="F122" s="25" t="str">
        <f>IF(E20="","",E20)</f>
        <v>Vyplň údaj</v>
      </c>
      <c r="G122" s="32"/>
      <c r="H122" s="32"/>
      <c r="I122" s="27" t="s">
        <v>37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178</v>
      </c>
      <c r="D124" s="130" t="s">
        <v>65</v>
      </c>
      <c r="E124" s="130" t="s">
        <v>61</v>
      </c>
      <c r="F124" s="130" t="s">
        <v>62</v>
      </c>
      <c r="G124" s="130" t="s">
        <v>179</v>
      </c>
      <c r="H124" s="130" t="s">
        <v>180</v>
      </c>
      <c r="I124" s="130" t="s">
        <v>181</v>
      </c>
      <c r="J124" s="130" t="s">
        <v>166</v>
      </c>
      <c r="K124" s="131" t="s">
        <v>182</v>
      </c>
      <c r="L124" s="132"/>
      <c r="M124" s="62" t="s">
        <v>1</v>
      </c>
      <c r="N124" s="63" t="s">
        <v>44</v>
      </c>
      <c r="O124" s="63" t="s">
        <v>183</v>
      </c>
      <c r="P124" s="63" t="s">
        <v>184</v>
      </c>
      <c r="Q124" s="63" t="s">
        <v>185</v>
      </c>
      <c r="R124" s="63" t="s">
        <v>186</v>
      </c>
      <c r="S124" s="63" t="s">
        <v>187</v>
      </c>
      <c r="T124" s="64" t="s">
        <v>188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69" t="s">
        <v>189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5"/>
      <c r="N125" s="56"/>
      <c r="O125" s="66"/>
      <c r="P125" s="134">
        <f>P126+P256</f>
        <v>0</v>
      </c>
      <c r="Q125" s="66"/>
      <c r="R125" s="134">
        <f>R126+R256</f>
        <v>0</v>
      </c>
      <c r="S125" s="66"/>
      <c r="T125" s="135">
        <f>T126+T256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79</v>
      </c>
      <c r="AU125" s="17" t="s">
        <v>168</v>
      </c>
      <c r="BK125" s="136">
        <f>BK126+BK256</f>
        <v>0</v>
      </c>
    </row>
    <row r="126" spans="1:65" s="12" customFormat="1" ht="25.9" customHeight="1">
      <c r="B126" s="137"/>
      <c r="D126" s="138" t="s">
        <v>79</v>
      </c>
      <c r="E126" s="139" t="s">
        <v>290</v>
      </c>
      <c r="F126" s="139" t="s">
        <v>291</v>
      </c>
      <c r="I126" s="140"/>
      <c r="J126" s="126">
        <f>BK126</f>
        <v>0</v>
      </c>
      <c r="L126" s="137"/>
      <c r="M126" s="141"/>
      <c r="N126" s="142"/>
      <c r="O126" s="142"/>
      <c r="P126" s="143">
        <f>P127+P146+P239</f>
        <v>0</v>
      </c>
      <c r="Q126" s="142"/>
      <c r="R126" s="143">
        <f>R127+R146+R239</f>
        <v>0</v>
      </c>
      <c r="S126" s="142"/>
      <c r="T126" s="144">
        <f>T127+T146+T239</f>
        <v>0</v>
      </c>
      <c r="AR126" s="138" t="s">
        <v>93</v>
      </c>
      <c r="AT126" s="145" t="s">
        <v>79</v>
      </c>
      <c r="AU126" s="145" t="s">
        <v>80</v>
      </c>
      <c r="AY126" s="138" t="s">
        <v>192</v>
      </c>
      <c r="BK126" s="146">
        <f>BK127+BK146+BK239</f>
        <v>0</v>
      </c>
    </row>
    <row r="127" spans="1:65" s="12" customFormat="1" ht="22.9" customHeight="1">
      <c r="B127" s="137"/>
      <c r="D127" s="138" t="s">
        <v>79</v>
      </c>
      <c r="E127" s="147" t="s">
        <v>313</v>
      </c>
      <c r="F127" s="147" t="s">
        <v>314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SUM(P128:P145)</f>
        <v>0</v>
      </c>
      <c r="Q127" s="142"/>
      <c r="R127" s="143">
        <f>SUM(R128:R145)</f>
        <v>0</v>
      </c>
      <c r="S127" s="142"/>
      <c r="T127" s="144">
        <f>SUM(T128:T145)</f>
        <v>0</v>
      </c>
      <c r="AR127" s="138" t="s">
        <v>93</v>
      </c>
      <c r="AT127" s="145" t="s">
        <v>79</v>
      </c>
      <c r="AU127" s="145" t="s">
        <v>87</v>
      </c>
      <c r="AY127" s="138" t="s">
        <v>192</v>
      </c>
      <c r="BK127" s="146">
        <f>SUM(BK128:BK145)</f>
        <v>0</v>
      </c>
    </row>
    <row r="128" spans="1:65" s="2" customFormat="1" ht="37.9" customHeight="1">
      <c r="A128" s="32"/>
      <c r="B128" s="149"/>
      <c r="C128" s="150" t="s">
        <v>87</v>
      </c>
      <c r="D128" s="150" t="s">
        <v>195</v>
      </c>
      <c r="E128" s="151" t="s">
        <v>562</v>
      </c>
      <c r="F128" s="152" t="s">
        <v>563</v>
      </c>
      <c r="G128" s="153" t="s">
        <v>249</v>
      </c>
      <c r="H128" s="154">
        <v>94.89</v>
      </c>
      <c r="I128" s="155"/>
      <c r="J128" s="156">
        <f>ROUND(I128*H128,2)</f>
        <v>0</v>
      </c>
      <c r="K128" s="152" t="s">
        <v>250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297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297</v>
      </c>
      <c r="BM128" s="161" t="s">
        <v>725</v>
      </c>
    </row>
    <row r="129" spans="1:65" s="2" customFormat="1" ht="19.5">
      <c r="A129" s="32"/>
      <c r="B129" s="33"/>
      <c r="C129" s="32"/>
      <c r="D129" s="164" t="s">
        <v>565</v>
      </c>
      <c r="E129" s="32"/>
      <c r="F129" s="211" t="s">
        <v>726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727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93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728</v>
      </c>
      <c r="H131" s="174">
        <v>63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93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729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730</v>
      </c>
      <c r="H133" s="174">
        <v>13.14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93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731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93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732</v>
      </c>
      <c r="H135" s="174">
        <v>7.15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93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573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93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574</v>
      </c>
      <c r="H137" s="174">
        <v>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93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733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734</v>
      </c>
      <c r="H139" s="174">
        <v>3.6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94.89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93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93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735</v>
      </c>
    </row>
    <row r="142" spans="1:65" s="2" customFormat="1" ht="19.5">
      <c r="A142" s="32"/>
      <c r="B142" s="33"/>
      <c r="C142" s="32"/>
      <c r="D142" s="164" t="s">
        <v>565</v>
      </c>
      <c r="E142" s="32"/>
      <c r="F142" s="211" t="s">
        <v>726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93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736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93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93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93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2.9" customHeight="1">
      <c r="B146" s="137"/>
      <c r="D146" s="138" t="s">
        <v>79</v>
      </c>
      <c r="E146" s="147" t="s">
        <v>331</v>
      </c>
      <c r="F146" s="147" t="s">
        <v>332</v>
      </c>
      <c r="I146" s="140"/>
      <c r="J146" s="148">
        <f>BK146</f>
        <v>0</v>
      </c>
      <c r="L146" s="137"/>
      <c r="M146" s="141"/>
      <c r="N146" s="142"/>
      <c r="O146" s="142"/>
      <c r="P146" s="143">
        <f>SUM(P147:P238)</f>
        <v>0</v>
      </c>
      <c r="Q146" s="142"/>
      <c r="R146" s="143">
        <f>SUM(R147:R238)</f>
        <v>0</v>
      </c>
      <c r="S146" s="142"/>
      <c r="T146" s="144">
        <f>SUM(T147:T238)</f>
        <v>0</v>
      </c>
      <c r="AR146" s="138" t="s">
        <v>93</v>
      </c>
      <c r="AT146" s="145" t="s">
        <v>79</v>
      </c>
      <c r="AU146" s="145" t="s">
        <v>87</v>
      </c>
      <c r="AY146" s="138" t="s">
        <v>192</v>
      </c>
      <c r="BK146" s="146">
        <f>SUM(BK147:BK238)</f>
        <v>0</v>
      </c>
    </row>
    <row r="147" spans="1:65" s="2" customFormat="1" ht="33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737</v>
      </c>
      <c r="G147" s="153" t="s">
        <v>249</v>
      </c>
      <c r="H147" s="154">
        <v>94.73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297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297</v>
      </c>
      <c r="BM147" s="161" t="s">
        <v>738</v>
      </c>
    </row>
    <row r="148" spans="1:65" s="2" customFormat="1" ht="19.5">
      <c r="A148" s="32"/>
      <c r="B148" s="33"/>
      <c r="C148" s="32"/>
      <c r="D148" s="164" t="s">
        <v>565</v>
      </c>
      <c r="E148" s="32"/>
      <c r="F148" s="211" t="s">
        <v>726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93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739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728</v>
      </c>
      <c r="H150" s="174">
        <v>63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740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730</v>
      </c>
      <c r="H152" s="174">
        <v>13.14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741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732</v>
      </c>
      <c r="H154" s="174">
        <v>7.15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742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591</v>
      </c>
      <c r="H156" s="174">
        <v>10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743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594</v>
      </c>
      <c r="H158" s="174">
        <v>1.44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94.73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33" customHeight="1">
      <c r="A160" s="32"/>
      <c r="B160" s="149"/>
      <c r="C160" s="150" t="s">
        <v>200</v>
      </c>
      <c r="D160" s="150" t="s">
        <v>195</v>
      </c>
      <c r="E160" s="151" t="s">
        <v>595</v>
      </c>
      <c r="F160" s="152" t="s">
        <v>744</v>
      </c>
      <c r="G160" s="153" t="s">
        <v>198</v>
      </c>
      <c r="H160" s="154">
        <v>4.984</v>
      </c>
      <c r="I160" s="155"/>
      <c r="J160" s="156">
        <f>ROUND(I160*H160,2)</f>
        <v>0</v>
      </c>
      <c r="K160" s="152" t="s">
        <v>250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297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297</v>
      </c>
      <c r="BM160" s="161" t="s">
        <v>745</v>
      </c>
    </row>
    <row r="161" spans="1:65" s="2" customFormat="1" ht="19.5">
      <c r="A161" s="32"/>
      <c r="B161" s="33"/>
      <c r="C161" s="32"/>
      <c r="D161" s="164" t="s">
        <v>565</v>
      </c>
      <c r="E161" s="32"/>
      <c r="F161" s="211" t="s">
        <v>726</v>
      </c>
      <c r="G161" s="32"/>
      <c r="H161" s="32"/>
      <c r="I161" s="212"/>
      <c r="J161" s="32"/>
      <c r="K161" s="32"/>
      <c r="L161" s="33"/>
      <c r="M161" s="187"/>
      <c r="N161" s="18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565</v>
      </c>
      <c r="AU161" s="17" t="s">
        <v>93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746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599</v>
      </c>
      <c r="H163" s="174">
        <v>4.4800000000000004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747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748</v>
      </c>
      <c r="H165" s="174">
        <v>0.504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4.984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33" customHeight="1">
      <c r="A167" s="32"/>
      <c r="B167" s="149"/>
      <c r="C167" s="150" t="s">
        <v>239</v>
      </c>
      <c r="D167" s="150" t="s">
        <v>195</v>
      </c>
      <c r="E167" s="151" t="s">
        <v>602</v>
      </c>
      <c r="F167" s="152" t="s">
        <v>749</v>
      </c>
      <c r="G167" s="153" t="s">
        <v>604</v>
      </c>
      <c r="H167" s="154">
        <v>8</v>
      </c>
      <c r="I167" s="155"/>
      <c r="J167" s="156">
        <f>ROUND(I167*H167,2)</f>
        <v>0</v>
      </c>
      <c r="K167" s="152" t="s">
        <v>250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93</v>
      </c>
    </row>
    <row r="168" spans="1:65" s="2" customFormat="1" ht="87.75">
      <c r="A168" s="32"/>
      <c r="B168" s="33"/>
      <c r="C168" s="32"/>
      <c r="D168" s="164" t="s">
        <v>565</v>
      </c>
      <c r="E168" s="32"/>
      <c r="F168" s="211" t="s">
        <v>606</v>
      </c>
      <c r="G168" s="32"/>
      <c r="H168" s="32"/>
      <c r="I168" s="212"/>
      <c r="J168" s="32"/>
      <c r="K168" s="32"/>
      <c r="L168" s="33"/>
      <c r="M168" s="187"/>
      <c r="N168" s="188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565</v>
      </c>
      <c r="AU168" s="17" t="s">
        <v>93</v>
      </c>
    </row>
    <row r="169" spans="1:65" s="13" customFormat="1" ht="33.75">
      <c r="B169" s="163"/>
      <c r="D169" s="164" t="s">
        <v>202</v>
      </c>
      <c r="E169" s="165" t="s">
        <v>1</v>
      </c>
      <c r="F169" s="166" t="s">
        <v>607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22.5">
      <c r="B170" s="163"/>
      <c r="D170" s="164" t="s">
        <v>202</v>
      </c>
      <c r="E170" s="165" t="s">
        <v>1</v>
      </c>
      <c r="F170" s="166" t="s">
        <v>608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3" customFormat="1" ht="22.5">
      <c r="B171" s="163"/>
      <c r="D171" s="164" t="s">
        <v>202</v>
      </c>
      <c r="E171" s="165" t="s">
        <v>1</v>
      </c>
      <c r="F171" s="166" t="s">
        <v>609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432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272</v>
      </c>
      <c r="H173" s="174">
        <v>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5" customFormat="1" ht="11.25">
      <c r="B174" s="179"/>
      <c r="D174" s="164" t="s">
        <v>202</v>
      </c>
      <c r="E174" s="180" t="s">
        <v>1</v>
      </c>
      <c r="F174" s="181" t="s">
        <v>206</v>
      </c>
      <c r="H174" s="182">
        <v>8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202</v>
      </c>
      <c r="AU174" s="180" t="s">
        <v>93</v>
      </c>
      <c r="AV174" s="15" t="s">
        <v>200</v>
      </c>
      <c r="AW174" s="15" t="s">
        <v>36</v>
      </c>
      <c r="AX174" s="15" t="s">
        <v>87</v>
      </c>
      <c r="AY174" s="180" t="s">
        <v>192</v>
      </c>
    </row>
    <row r="175" spans="1:65" s="2" customFormat="1" ht="33" customHeight="1">
      <c r="A175" s="32"/>
      <c r="B175" s="149"/>
      <c r="C175" s="150" t="s">
        <v>246</v>
      </c>
      <c r="D175" s="150" t="s">
        <v>195</v>
      </c>
      <c r="E175" s="151" t="s">
        <v>610</v>
      </c>
      <c r="F175" s="152" t="s">
        <v>750</v>
      </c>
      <c r="G175" s="153" t="s">
        <v>604</v>
      </c>
      <c r="H175" s="154">
        <v>24</v>
      </c>
      <c r="I175" s="155"/>
      <c r="J175" s="156">
        <f>ROUND(I175*H175,2)</f>
        <v>0</v>
      </c>
      <c r="K175" s="152" t="s">
        <v>250</v>
      </c>
      <c r="L175" s="33"/>
      <c r="M175" s="157" t="s">
        <v>1</v>
      </c>
      <c r="N175" s="158" t="s">
        <v>46</v>
      </c>
      <c r="O175" s="58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1" t="s">
        <v>200</v>
      </c>
      <c r="AT175" s="161" t="s">
        <v>195</v>
      </c>
      <c r="AU175" s="161" t="s">
        <v>93</v>
      </c>
      <c r="AY175" s="17" t="s">
        <v>192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93</v>
      </c>
      <c r="BK175" s="162">
        <f>ROUND(I175*H175,2)</f>
        <v>0</v>
      </c>
      <c r="BL175" s="17" t="s">
        <v>200</v>
      </c>
      <c r="BM175" s="161" t="s">
        <v>272</v>
      </c>
    </row>
    <row r="176" spans="1:65" s="2" customFormat="1" ht="87.75">
      <c r="A176" s="32"/>
      <c r="B176" s="33"/>
      <c r="C176" s="32"/>
      <c r="D176" s="164" t="s">
        <v>565</v>
      </c>
      <c r="E176" s="32"/>
      <c r="F176" s="211" t="s">
        <v>622</v>
      </c>
      <c r="G176" s="32"/>
      <c r="H176" s="32"/>
      <c r="I176" s="212"/>
      <c r="J176" s="32"/>
      <c r="K176" s="32"/>
      <c r="L176" s="33"/>
      <c r="M176" s="187"/>
      <c r="N176" s="18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565</v>
      </c>
      <c r="AU176" s="17" t="s">
        <v>93</v>
      </c>
    </row>
    <row r="177" spans="1:65" s="13" customFormat="1" ht="33.75">
      <c r="B177" s="163"/>
      <c r="D177" s="164" t="s">
        <v>202</v>
      </c>
      <c r="E177" s="165" t="s">
        <v>1</v>
      </c>
      <c r="F177" s="166" t="s">
        <v>607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202</v>
      </c>
      <c r="AU177" s="165" t="s">
        <v>93</v>
      </c>
      <c r="AV177" s="13" t="s">
        <v>87</v>
      </c>
      <c r="AW177" s="13" t="s">
        <v>36</v>
      </c>
      <c r="AX177" s="13" t="s">
        <v>80</v>
      </c>
      <c r="AY177" s="165" t="s">
        <v>192</v>
      </c>
    </row>
    <row r="178" spans="1:65" s="13" customFormat="1" ht="22.5">
      <c r="B178" s="163"/>
      <c r="D178" s="164" t="s">
        <v>202</v>
      </c>
      <c r="E178" s="165" t="s">
        <v>1</v>
      </c>
      <c r="F178" s="166" t="s">
        <v>608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3" customFormat="1" ht="22.5">
      <c r="B179" s="163"/>
      <c r="D179" s="164" t="s">
        <v>202</v>
      </c>
      <c r="E179" s="165" t="s">
        <v>1</v>
      </c>
      <c r="F179" s="166" t="s">
        <v>609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93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623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738</v>
      </c>
      <c r="H181" s="174">
        <v>24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5" customFormat="1" ht="11.25">
      <c r="B182" s="179"/>
      <c r="D182" s="164" t="s">
        <v>202</v>
      </c>
      <c r="E182" s="180" t="s">
        <v>1</v>
      </c>
      <c r="F182" s="181" t="s">
        <v>206</v>
      </c>
      <c r="H182" s="182">
        <v>24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202</v>
      </c>
      <c r="AU182" s="180" t="s">
        <v>93</v>
      </c>
      <c r="AV182" s="15" t="s">
        <v>200</v>
      </c>
      <c r="AW182" s="15" t="s">
        <v>36</v>
      </c>
      <c r="AX182" s="15" t="s">
        <v>87</v>
      </c>
      <c r="AY182" s="180" t="s">
        <v>192</v>
      </c>
    </row>
    <row r="183" spans="1:65" s="2" customFormat="1" ht="33" customHeight="1">
      <c r="A183" s="32"/>
      <c r="B183" s="149"/>
      <c r="C183" s="150" t="s">
        <v>267</v>
      </c>
      <c r="D183" s="150" t="s">
        <v>195</v>
      </c>
      <c r="E183" s="151" t="s">
        <v>613</v>
      </c>
      <c r="F183" s="152" t="s">
        <v>751</v>
      </c>
      <c r="G183" s="153" t="s">
        <v>604</v>
      </c>
      <c r="H183" s="154">
        <v>6</v>
      </c>
      <c r="I183" s="155"/>
      <c r="J183" s="156">
        <f>ROUND(I183*H183,2)</f>
        <v>0</v>
      </c>
      <c r="K183" s="152" t="s">
        <v>250</v>
      </c>
      <c r="L183" s="33"/>
      <c r="M183" s="157" t="s">
        <v>1</v>
      </c>
      <c r="N183" s="158" t="s">
        <v>46</v>
      </c>
      <c r="O183" s="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1" t="s">
        <v>200</v>
      </c>
      <c r="AT183" s="161" t="s">
        <v>195</v>
      </c>
      <c r="AU183" s="161" t="s">
        <v>93</v>
      </c>
      <c r="AY183" s="17" t="s">
        <v>192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93</v>
      </c>
      <c r="BK183" s="162">
        <f>ROUND(I183*H183,2)</f>
        <v>0</v>
      </c>
      <c r="BL183" s="17" t="s">
        <v>200</v>
      </c>
      <c r="BM183" s="161" t="s">
        <v>279</v>
      </c>
    </row>
    <row r="184" spans="1:65" s="2" customFormat="1" ht="87.75">
      <c r="A184" s="32"/>
      <c r="B184" s="33"/>
      <c r="C184" s="32"/>
      <c r="D184" s="164" t="s">
        <v>565</v>
      </c>
      <c r="E184" s="32"/>
      <c r="F184" s="211" t="s">
        <v>622</v>
      </c>
      <c r="G184" s="32"/>
      <c r="H184" s="32"/>
      <c r="I184" s="212"/>
      <c r="J184" s="32"/>
      <c r="K184" s="32"/>
      <c r="L184" s="33"/>
      <c r="M184" s="187"/>
      <c r="N184" s="188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565</v>
      </c>
      <c r="AU184" s="17" t="s">
        <v>93</v>
      </c>
    </row>
    <row r="185" spans="1:65" s="13" customFormat="1" ht="33.75">
      <c r="B185" s="163"/>
      <c r="D185" s="164" t="s">
        <v>202</v>
      </c>
      <c r="E185" s="165" t="s">
        <v>1</v>
      </c>
      <c r="F185" s="166" t="s">
        <v>607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202</v>
      </c>
      <c r="AU185" s="165" t="s">
        <v>93</v>
      </c>
      <c r="AV185" s="13" t="s">
        <v>87</v>
      </c>
      <c r="AW185" s="13" t="s">
        <v>36</v>
      </c>
      <c r="AX185" s="13" t="s">
        <v>80</v>
      </c>
      <c r="AY185" s="165" t="s">
        <v>192</v>
      </c>
    </row>
    <row r="186" spans="1:65" s="13" customFormat="1" ht="22.5">
      <c r="B186" s="163"/>
      <c r="D186" s="164" t="s">
        <v>202</v>
      </c>
      <c r="E186" s="165" t="s">
        <v>1</v>
      </c>
      <c r="F186" s="166" t="s">
        <v>608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609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93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623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246</v>
      </c>
      <c r="H189" s="174">
        <v>6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6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2" customFormat="1" ht="37.9" customHeight="1">
      <c r="A191" s="32"/>
      <c r="B191" s="149"/>
      <c r="C191" s="150" t="s">
        <v>272</v>
      </c>
      <c r="D191" s="150" t="s">
        <v>195</v>
      </c>
      <c r="E191" s="151" t="s">
        <v>616</v>
      </c>
      <c r="F191" s="152" t="s">
        <v>752</v>
      </c>
      <c r="G191" s="153" t="s">
        <v>604</v>
      </c>
      <c r="H191" s="154">
        <v>12</v>
      </c>
      <c r="I191" s="155"/>
      <c r="J191" s="156">
        <f>ROUND(I191*H191,2)</f>
        <v>0</v>
      </c>
      <c r="K191" s="152" t="s">
        <v>250</v>
      </c>
      <c r="L191" s="33"/>
      <c r="M191" s="157" t="s">
        <v>1</v>
      </c>
      <c r="N191" s="158" t="s">
        <v>46</v>
      </c>
      <c r="O191" s="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1" t="s">
        <v>200</v>
      </c>
      <c r="AT191" s="161" t="s">
        <v>195</v>
      </c>
      <c r="AU191" s="161" t="s">
        <v>93</v>
      </c>
      <c r="AY191" s="17" t="s">
        <v>192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93</v>
      </c>
      <c r="BK191" s="162">
        <f>ROUND(I191*H191,2)</f>
        <v>0</v>
      </c>
      <c r="BL191" s="17" t="s">
        <v>200</v>
      </c>
      <c r="BM191" s="161" t="s">
        <v>8</v>
      </c>
    </row>
    <row r="192" spans="1:65" s="2" customFormat="1" ht="97.5">
      <c r="A192" s="32"/>
      <c r="B192" s="33"/>
      <c r="C192" s="32"/>
      <c r="D192" s="164" t="s">
        <v>565</v>
      </c>
      <c r="E192" s="32"/>
      <c r="F192" s="211" t="s">
        <v>637</v>
      </c>
      <c r="G192" s="32"/>
      <c r="H192" s="32"/>
      <c r="I192" s="212"/>
      <c r="J192" s="32"/>
      <c r="K192" s="32"/>
      <c r="L192" s="33"/>
      <c r="M192" s="187"/>
      <c r="N192" s="188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565</v>
      </c>
      <c r="AU192" s="17" t="s">
        <v>93</v>
      </c>
    </row>
    <row r="193" spans="1:65" s="13" customFormat="1" ht="33.75">
      <c r="B193" s="163"/>
      <c r="D193" s="164" t="s">
        <v>202</v>
      </c>
      <c r="E193" s="165" t="s">
        <v>1</v>
      </c>
      <c r="F193" s="166" t="s">
        <v>607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202</v>
      </c>
      <c r="AU193" s="165" t="s">
        <v>93</v>
      </c>
      <c r="AV193" s="13" t="s">
        <v>87</v>
      </c>
      <c r="AW193" s="13" t="s">
        <v>36</v>
      </c>
      <c r="AX193" s="13" t="s">
        <v>80</v>
      </c>
      <c r="AY193" s="165" t="s">
        <v>192</v>
      </c>
    </row>
    <row r="194" spans="1:65" s="13" customFormat="1" ht="22.5">
      <c r="B194" s="163"/>
      <c r="D194" s="164" t="s">
        <v>202</v>
      </c>
      <c r="E194" s="165" t="s">
        <v>1</v>
      </c>
      <c r="F194" s="166" t="s">
        <v>608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609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93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623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8</v>
      </c>
      <c r="H197" s="174">
        <v>12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12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2" customFormat="1" ht="37.9" customHeight="1">
      <c r="A199" s="32"/>
      <c r="B199" s="149"/>
      <c r="C199" s="150" t="s">
        <v>193</v>
      </c>
      <c r="D199" s="150" t="s">
        <v>195</v>
      </c>
      <c r="E199" s="151" t="s">
        <v>619</v>
      </c>
      <c r="F199" s="152" t="s">
        <v>753</v>
      </c>
      <c r="G199" s="153" t="s">
        <v>604</v>
      </c>
      <c r="H199" s="154">
        <v>6</v>
      </c>
      <c r="I199" s="155"/>
      <c r="J199" s="156">
        <f>ROUND(I199*H199,2)</f>
        <v>0</v>
      </c>
      <c r="K199" s="152" t="s">
        <v>250</v>
      </c>
      <c r="L199" s="33"/>
      <c r="M199" s="157" t="s">
        <v>1</v>
      </c>
      <c r="N199" s="158" t="s">
        <v>46</v>
      </c>
      <c r="O199" s="58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93</v>
      </c>
      <c r="BK199" s="162">
        <f>ROUND(I199*H199,2)</f>
        <v>0</v>
      </c>
      <c r="BL199" s="17" t="s">
        <v>200</v>
      </c>
      <c r="BM199" s="161" t="s">
        <v>315</v>
      </c>
    </row>
    <row r="200" spans="1:65" s="2" customFormat="1" ht="97.5">
      <c r="A200" s="32"/>
      <c r="B200" s="33"/>
      <c r="C200" s="32"/>
      <c r="D200" s="164" t="s">
        <v>565</v>
      </c>
      <c r="E200" s="32"/>
      <c r="F200" s="211" t="s">
        <v>637</v>
      </c>
      <c r="G200" s="32"/>
      <c r="H200" s="32"/>
      <c r="I200" s="212"/>
      <c r="J200" s="32"/>
      <c r="K200" s="32"/>
      <c r="L200" s="33"/>
      <c r="M200" s="187"/>
      <c r="N200" s="188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565</v>
      </c>
      <c r="AU200" s="17" t="s">
        <v>93</v>
      </c>
    </row>
    <row r="201" spans="1:65" s="13" customFormat="1" ht="33.75">
      <c r="B201" s="163"/>
      <c r="D201" s="164" t="s">
        <v>202</v>
      </c>
      <c r="E201" s="165" t="s">
        <v>1</v>
      </c>
      <c r="F201" s="166" t="s">
        <v>607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22.5">
      <c r="B202" s="163"/>
      <c r="D202" s="164" t="s">
        <v>202</v>
      </c>
      <c r="E202" s="165" t="s">
        <v>1</v>
      </c>
      <c r="F202" s="166" t="s">
        <v>608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3" customFormat="1" ht="22.5">
      <c r="B203" s="163"/>
      <c r="D203" s="164" t="s">
        <v>202</v>
      </c>
      <c r="E203" s="165" t="s">
        <v>1</v>
      </c>
      <c r="F203" s="166" t="s">
        <v>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93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623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246</v>
      </c>
      <c r="H205" s="174">
        <v>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6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93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33" customHeight="1">
      <c r="A207" s="32"/>
      <c r="B207" s="149"/>
      <c r="C207" s="150" t="s">
        <v>279</v>
      </c>
      <c r="D207" s="150" t="s">
        <v>195</v>
      </c>
      <c r="E207" s="151" t="s">
        <v>625</v>
      </c>
      <c r="F207" s="152" t="s">
        <v>626</v>
      </c>
      <c r="G207" s="153" t="s">
        <v>604</v>
      </c>
      <c r="H207" s="154">
        <v>5</v>
      </c>
      <c r="I207" s="155"/>
      <c r="J207" s="156">
        <f>ROUND(I207*H207,2)</f>
        <v>0</v>
      </c>
      <c r="K207" s="152" t="s">
        <v>250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297</v>
      </c>
    </row>
    <row r="208" spans="1:65" s="2" customFormat="1" ht="97.5">
      <c r="A208" s="32"/>
      <c r="B208" s="33"/>
      <c r="C208" s="32"/>
      <c r="D208" s="164" t="s">
        <v>565</v>
      </c>
      <c r="E208" s="32"/>
      <c r="F208" s="211" t="s">
        <v>754</v>
      </c>
      <c r="G208" s="32"/>
      <c r="H208" s="32"/>
      <c r="I208" s="212"/>
      <c r="J208" s="32"/>
      <c r="K208" s="32"/>
      <c r="L208" s="33"/>
      <c r="M208" s="187"/>
      <c r="N208" s="188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565</v>
      </c>
      <c r="AU208" s="17" t="s">
        <v>93</v>
      </c>
    </row>
    <row r="209" spans="1:65" s="13" customFormat="1" ht="33.75">
      <c r="B209" s="163"/>
      <c r="D209" s="164" t="s">
        <v>202</v>
      </c>
      <c r="E209" s="165" t="s">
        <v>1</v>
      </c>
      <c r="F209" s="166" t="s">
        <v>607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1:65" s="13" customFormat="1" ht="22.5">
      <c r="B210" s="163"/>
      <c r="D210" s="164" t="s">
        <v>202</v>
      </c>
      <c r="E210" s="165" t="s">
        <v>1</v>
      </c>
      <c r="F210" s="166" t="s">
        <v>608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609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755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239</v>
      </c>
      <c r="H213" s="174">
        <v>5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5" customFormat="1" ht="11.25">
      <c r="B214" s="179"/>
      <c r="D214" s="164" t="s">
        <v>202</v>
      </c>
      <c r="E214" s="180" t="s">
        <v>1</v>
      </c>
      <c r="F214" s="181" t="s">
        <v>206</v>
      </c>
      <c r="H214" s="182">
        <v>5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202</v>
      </c>
      <c r="AU214" s="180" t="s">
        <v>93</v>
      </c>
      <c r="AV214" s="15" t="s">
        <v>200</v>
      </c>
      <c r="AW214" s="15" t="s">
        <v>36</v>
      </c>
      <c r="AX214" s="15" t="s">
        <v>87</v>
      </c>
      <c r="AY214" s="180" t="s">
        <v>192</v>
      </c>
    </row>
    <row r="215" spans="1:65" s="2" customFormat="1" ht="33" customHeight="1">
      <c r="A215" s="32"/>
      <c r="B215" s="149"/>
      <c r="C215" s="150" t="s">
        <v>283</v>
      </c>
      <c r="D215" s="150" t="s">
        <v>195</v>
      </c>
      <c r="E215" s="151" t="s">
        <v>629</v>
      </c>
      <c r="F215" s="152" t="s">
        <v>630</v>
      </c>
      <c r="G215" s="153" t="s">
        <v>604</v>
      </c>
      <c r="H215" s="154">
        <v>4</v>
      </c>
      <c r="I215" s="155"/>
      <c r="J215" s="156">
        <f>ROUND(I215*H215,2)</f>
        <v>0</v>
      </c>
      <c r="K215" s="152" t="s">
        <v>250</v>
      </c>
      <c r="L215" s="33"/>
      <c r="M215" s="157" t="s">
        <v>1</v>
      </c>
      <c r="N215" s="158" t="s">
        <v>46</v>
      </c>
      <c r="O215" s="58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1" t="s">
        <v>200</v>
      </c>
      <c r="AT215" s="161" t="s">
        <v>195</v>
      </c>
      <c r="AU215" s="161" t="s">
        <v>93</v>
      </c>
      <c r="AY215" s="17" t="s">
        <v>192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93</v>
      </c>
      <c r="BK215" s="162">
        <f>ROUND(I215*H215,2)</f>
        <v>0</v>
      </c>
      <c r="BL215" s="17" t="s">
        <v>200</v>
      </c>
      <c r="BM215" s="161" t="s">
        <v>624</v>
      </c>
    </row>
    <row r="216" spans="1:65" s="2" customFormat="1" ht="97.5">
      <c r="A216" s="32"/>
      <c r="B216" s="33"/>
      <c r="C216" s="32"/>
      <c r="D216" s="164" t="s">
        <v>565</v>
      </c>
      <c r="E216" s="32"/>
      <c r="F216" s="211" t="s">
        <v>756</v>
      </c>
      <c r="G216" s="32"/>
      <c r="H216" s="32"/>
      <c r="I216" s="212"/>
      <c r="J216" s="32"/>
      <c r="K216" s="32"/>
      <c r="L216" s="33"/>
      <c r="M216" s="187"/>
      <c r="N216" s="18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565</v>
      </c>
      <c r="AU216" s="17" t="s">
        <v>93</v>
      </c>
    </row>
    <row r="217" spans="1:65" s="13" customFormat="1" ht="33.75">
      <c r="B217" s="163"/>
      <c r="D217" s="164" t="s">
        <v>202</v>
      </c>
      <c r="E217" s="165" t="s">
        <v>1</v>
      </c>
      <c r="F217" s="166" t="s">
        <v>607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3" customFormat="1" ht="22.5">
      <c r="B218" s="163"/>
      <c r="D218" s="164" t="s">
        <v>202</v>
      </c>
      <c r="E218" s="165" t="s">
        <v>1</v>
      </c>
      <c r="F218" s="166" t="s">
        <v>608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3" customFormat="1" ht="22.5">
      <c r="B219" s="163"/>
      <c r="D219" s="164" t="s">
        <v>202</v>
      </c>
      <c r="E219" s="165" t="s">
        <v>1</v>
      </c>
      <c r="F219" s="166" t="s">
        <v>609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757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4" customFormat="1" ht="11.25">
      <c r="B221" s="171"/>
      <c r="D221" s="164" t="s">
        <v>202</v>
      </c>
      <c r="E221" s="172" t="s">
        <v>1</v>
      </c>
      <c r="F221" s="173" t="s">
        <v>200</v>
      </c>
      <c r="H221" s="174">
        <v>4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1:65" s="15" customFormat="1" ht="11.25">
      <c r="B222" s="179"/>
      <c r="D222" s="164" t="s">
        <v>202</v>
      </c>
      <c r="E222" s="180" t="s">
        <v>1</v>
      </c>
      <c r="F222" s="181" t="s">
        <v>206</v>
      </c>
      <c r="H222" s="182">
        <v>4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202</v>
      </c>
      <c r="AU222" s="180" t="s">
        <v>93</v>
      </c>
      <c r="AV222" s="15" t="s">
        <v>200</v>
      </c>
      <c r="AW222" s="15" t="s">
        <v>36</v>
      </c>
      <c r="AX222" s="15" t="s">
        <v>87</v>
      </c>
      <c r="AY222" s="180" t="s">
        <v>192</v>
      </c>
    </row>
    <row r="223" spans="1:65" s="2" customFormat="1" ht="33" customHeight="1">
      <c r="A223" s="32"/>
      <c r="B223" s="149"/>
      <c r="C223" s="150" t="s">
        <v>8</v>
      </c>
      <c r="D223" s="150" t="s">
        <v>195</v>
      </c>
      <c r="E223" s="151" t="s">
        <v>634</v>
      </c>
      <c r="F223" s="152" t="s">
        <v>758</v>
      </c>
      <c r="G223" s="153" t="s">
        <v>604</v>
      </c>
      <c r="H223" s="154">
        <v>6</v>
      </c>
      <c r="I223" s="155"/>
      <c r="J223" s="156">
        <f>ROUND(I223*H223,2)</f>
        <v>0</v>
      </c>
      <c r="K223" s="152" t="s">
        <v>250</v>
      </c>
      <c r="L223" s="33"/>
      <c r="M223" s="157" t="s">
        <v>1</v>
      </c>
      <c r="N223" s="158" t="s">
        <v>46</v>
      </c>
      <c r="O223" s="58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1" t="s">
        <v>200</v>
      </c>
      <c r="AT223" s="161" t="s">
        <v>195</v>
      </c>
      <c r="AU223" s="161" t="s">
        <v>93</v>
      </c>
      <c r="AY223" s="17" t="s">
        <v>192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93</v>
      </c>
      <c r="BK223" s="162">
        <f>ROUND(I223*H223,2)</f>
        <v>0</v>
      </c>
      <c r="BL223" s="17" t="s">
        <v>200</v>
      </c>
      <c r="BM223" s="161" t="s">
        <v>759</v>
      </c>
    </row>
    <row r="224" spans="1:65" s="2" customFormat="1" ht="87.75">
      <c r="A224" s="32"/>
      <c r="B224" s="33"/>
      <c r="C224" s="32"/>
      <c r="D224" s="164" t="s">
        <v>565</v>
      </c>
      <c r="E224" s="32"/>
      <c r="F224" s="211" t="s">
        <v>622</v>
      </c>
      <c r="G224" s="32"/>
      <c r="H224" s="32"/>
      <c r="I224" s="212"/>
      <c r="J224" s="32"/>
      <c r="K224" s="32"/>
      <c r="L224" s="33"/>
      <c r="M224" s="187"/>
      <c r="N224" s="188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565</v>
      </c>
      <c r="AU224" s="17" t="s">
        <v>93</v>
      </c>
    </row>
    <row r="225" spans="1:65" s="13" customFormat="1" ht="33.75">
      <c r="B225" s="163"/>
      <c r="D225" s="164" t="s">
        <v>202</v>
      </c>
      <c r="E225" s="165" t="s">
        <v>1</v>
      </c>
      <c r="F225" s="166" t="s">
        <v>607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93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3" customFormat="1" ht="22.5">
      <c r="B226" s="163"/>
      <c r="D226" s="164" t="s">
        <v>202</v>
      </c>
      <c r="E226" s="165" t="s">
        <v>1</v>
      </c>
      <c r="F226" s="166" t="s">
        <v>608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22.5">
      <c r="B227" s="163"/>
      <c r="D227" s="164" t="s">
        <v>202</v>
      </c>
      <c r="E227" s="165" t="s">
        <v>1</v>
      </c>
      <c r="F227" s="166" t="s">
        <v>609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755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246</v>
      </c>
      <c r="H229" s="174">
        <v>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5" customFormat="1" ht="11.25">
      <c r="B230" s="179"/>
      <c r="D230" s="164" t="s">
        <v>202</v>
      </c>
      <c r="E230" s="180" t="s">
        <v>1</v>
      </c>
      <c r="F230" s="181" t="s">
        <v>206</v>
      </c>
      <c r="H230" s="182">
        <v>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202</v>
      </c>
      <c r="AU230" s="180" t="s">
        <v>93</v>
      </c>
      <c r="AV230" s="15" t="s">
        <v>200</v>
      </c>
      <c r="AW230" s="15" t="s">
        <v>36</v>
      </c>
      <c r="AX230" s="15" t="s">
        <v>87</v>
      </c>
      <c r="AY230" s="180" t="s">
        <v>192</v>
      </c>
    </row>
    <row r="231" spans="1:65" s="2" customFormat="1" ht="33" customHeight="1">
      <c r="A231" s="32"/>
      <c r="B231" s="149"/>
      <c r="C231" s="150" t="s">
        <v>294</v>
      </c>
      <c r="D231" s="150" t="s">
        <v>195</v>
      </c>
      <c r="E231" s="151" t="s">
        <v>647</v>
      </c>
      <c r="F231" s="152" t="s">
        <v>648</v>
      </c>
      <c r="G231" s="153" t="s">
        <v>604</v>
      </c>
      <c r="H231" s="154">
        <v>6</v>
      </c>
      <c r="I231" s="155"/>
      <c r="J231" s="156">
        <f>ROUND(I231*H231,2)</f>
        <v>0</v>
      </c>
      <c r="K231" s="152" t="s">
        <v>250</v>
      </c>
      <c r="L231" s="33"/>
      <c r="M231" s="157" t="s">
        <v>1</v>
      </c>
      <c r="N231" s="158" t="s">
        <v>46</v>
      </c>
      <c r="O231" s="58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1" t="s">
        <v>200</v>
      </c>
      <c r="AT231" s="161" t="s">
        <v>195</v>
      </c>
      <c r="AU231" s="161" t="s">
        <v>93</v>
      </c>
      <c r="AY231" s="17" t="s">
        <v>192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93</v>
      </c>
      <c r="BK231" s="162">
        <f>ROUND(I231*H231,2)</f>
        <v>0</v>
      </c>
      <c r="BL231" s="17" t="s">
        <v>200</v>
      </c>
      <c r="BM231" s="161" t="s">
        <v>760</v>
      </c>
    </row>
    <row r="232" spans="1:65" s="2" customFormat="1" ht="87.75">
      <c r="A232" s="32"/>
      <c r="B232" s="33"/>
      <c r="C232" s="32"/>
      <c r="D232" s="164" t="s">
        <v>565</v>
      </c>
      <c r="E232" s="32"/>
      <c r="F232" s="211" t="s">
        <v>650</v>
      </c>
      <c r="G232" s="32"/>
      <c r="H232" s="32"/>
      <c r="I232" s="212"/>
      <c r="J232" s="32"/>
      <c r="K232" s="32"/>
      <c r="L232" s="33"/>
      <c r="M232" s="187"/>
      <c r="N232" s="188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565</v>
      </c>
      <c r="AU232" s="17" t="s">
        <v>93</v>
      </c>
    </row>
    <row r="233" spans="1:65" s="13" customFormat="1" ht="33.75">
      <c r="B233" s="163"/>
      <c r="D233" s="164" t="s">
        <v>202</v>
      </c>
      <c r="E233" s="165" t="s">
        <v>1</v>
      </c>
      <c r="F233" s="166" t="s">
        <v>607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3" customFormat="1" ht="22.5">
      <c r="B234" s="163"/>
      <c r="D234" s="164" t="s">
        <v>202</v>
      </c>
      <c r="E234" s="165" t="s">
        <v>1</v>
      </c>
      <c r="F234" s="166" t="s">
        <v>608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3" customFormat="1" ht="22.5">
      <c r="B235" s="163"/>
      <c r="D235" s="164" t="s">
        <v>202</v>
      </c>
      <c r="E235" s="165" t="s">
        <v>1</v>
      </c>
      <c r="F235" s="166" t="s">
        <v>609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651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246</v>
      </c>
      <c r="H237" s="174">
        <v>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5" customFormat="1" ht="11.25">
      <c r="B238" s="179"/>
      <c r="D238" s="164" t="s">
        <v>202</v>
      </c>
      <c r="E238" s="180" t="s">
        <v>1</v>
      </c>
      <c r="F238" s="181" t="s">
        <v>206</v>
      </c>
      <c r="H238" s="182">
        <v>6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202</v>
      </c>
      <c r="AU238" s="180" t="s">
        <v>93</v>
      </c>
      <c r="AV238" s="15" t="s">
        <v>200</v>
      </c>
      <c r="AW238" s="15" t="s">
        <v>36</v>
      </c>
      <c r="AX238" s="15" t="s">
        <v>87</v>
      </c>
      <c r="AY238" s="180" t="s">
        <v>192</v>
      </c>
    </row>
    <row r="239" spans="1:65" s="12" customFormat="1" ht="22.9" customHeight="1">
      <c r="B239" s="137"/>
      <c r="D239" s="138" t="s">
        <v>79</v>
      </c>
      <c r="E239" s="147" t="s">
        <v>655</v>
      </c>
      <c r="F239" s="147" t="s">
        <v>656</v>
      </c>
      <c r="I239" s="140"/>
      <c r="J239" s="148">
        <f>BK239</f>
        <v>0</v>
      </c>
      <c r="L239" s="137"/>
      <c r="M239" s="141"/>
      <c r="N239" s="142"/>
      <c r="O239" s="142"/>
      <c r="P239" s="143">
        <f>SUM(P240:P255)</f>
        <v>0</v>
      </c>
      <c r="Q239" s="142"/>
      <c r="R239" s="143">
        <f>SUM(R240:R255)</f>
        <v>0</v>
      </c>
      <c r="S239" s="142"/>
      <c r="T239" s="144">
        <f>SUM(T240:T255)</f>
        <v>0</v>
      </c>
      <c r="AR239" s="138" t="s">
        <v>93</v>
      </c>
      <c r="AT239" s="145" t="s">
        <v>79</v>
      </c>
      <c r="AU239" s="145" t="s">
        <v>87</v>
      </c>
      <c r="AY239" s="138" t="s">
        <v>192</v>
      </c>
      <c r="BK239" s="146">
        <f>SUM(BK240:BK255)</f>
        <v>0</v>
      </c>
    </row>
    <row r="240" spans="1:65" s="2" customFormat="1" ht="37.9" customHeight="1">
      <c r="A240" s="32"/>
      <c r="B240" s="149"/>
      <c r="C240" s="150" t="s">
        <v>315</v>
      </c>
      <c r="D240" s="150" t="s">
        <v>195</v>
      </c>
      <c r="E240" s="151" t="s">
        <v>657</v>
      </c>
      <c r="F240" s="152" t="s">
        <v>658</v>
      </c>
      <c r="G240" s="153" t="s">
        <v>604</v>
      </c>
      <c r="H240" s="154">
        <v>1</v>
      </c>
      <c r="I240" s="155"/>
      <c r="J240" s="156">
        <f>ROUND(I240*H240,2)</f>
        <v>0</v>
      </c>
      <c r="K240" s="152" t="s">
        <v>250</v>
      </c>
      <c r="L240" s="33"/>
      <c r="M240" s="157" t="s">
        <v>1</v>
      </c>
      <c r="N240" s="158" t="s">
        <v>46</v>
      </c>
      <c r="O240" s="58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1" t="s">
        <v>200</v>
      </c>
      <c r="AT240" s="161" t="s">
        <v>195</v>
      </c>
      <c r="AU240" s="161" t="s">
        <v>93</v>
      </c>
      <c r="AY240" s="17" t="s">
        <v>192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93</v>
      </c>
      <c r="BK240" s="162">
        <f>ROUND(I240*H240,2)</f>
        <v>0</v>
      </c>
      <c r="BL240" s="17" t="s">
        <v>200</v>
      </c>
      <c r="BM240" s="161" t="s">
        <v>200</v>
      </c>
    </row>
    <row r="241" spans="1:65" s="2" customFormat="1" ht="97.5">
      <c r="A241" s="32"/>
      <c r="B241" s="33"/>
      <c r="C241" s="32"/>
      <c r="D241" s="164" t="s">
        <v>565</v>
      </c>
      <c r="E241" s="32"/>
      <c r="F241" s="211" t="s">
        <v>761</v>
      </c>
      <c r="G241" s="32"/>
      <c r="H241" s="32"/>
      <c r="I241" s="212"/>
      <c r="J241" s="32"/>
      <c r="K241" s="32"/>
      <c r="L241" s="33"/>
      <c r="M241" s="187"/>
      <c r="N241" s="188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565</v>
      </c>
      <c r="AU241" s="17" t="s">
        <v>93</v>
      </c>
    </row>
    <row r="242" spans="1:65" s="13" customFormat="1" ht="33.75">
      <c r="B242" s="163"/>
      <c r="D242" s="164" t="s">
        <v>202</v>
      </c>
      <c r="E242" s="165" t="s">
        <v>1</v>
      </c>
      <c r="F242" s="166" t="s">
        <v>607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3" customFormat="1" ht="22.5">
      <c r="B243" s="163"/>
      <c r="D243" s="164" t="s">
        <v>202</v>
      </c>
      <c r="E243" s="165" t="s">
        <v>1</v>
      </c>
      <c r="F243" s="166" t="s">
        <v>608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22.5">
      <c r="B244" s="163"/>
      <c r="D244" s="164" t="s">
        <v>202</v>
      </c>
      <c r="E244" s="165" t="s">
        <v>1</v>
      </c>
      <c r="F244" s="166" t="s">
        <v>609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3" customFormat="1" ht="11.25">
      <c r="B245" s="163"/>
      <c r="D245" s="164" t="s">
        <v>202</v>
      </c>
      <c r="E245" s="165" t="s">
        <v>1</v>
      </c>
      <c r="F245" s="166" t="s">
        <v>661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93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4" customFormat="1" ht="11.25">
      <c r="B246" s="171"/>
      <c r="D246" s="164" t="s">
        <v>202</v>
      </c>
      <c r="E246" s="172" t="s">
        <v>1</v>
      </c>
      <c r="F246" s="173" t="s">
        <v>87</v>
      </c>
      <c r="H246" s="174">
        <v>1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202</v>
      </c>
      <c r="AU246" s="172" t="s">
        <v>93</v>
      </c>
      <c r="AV246" s="14" t="s">
        <v>93</v>
      </c>
      <c r="AW246" s="14" t="s">
        <v>36</v>
      </c>
      <c r="AX246" s="14" t="s">
        <v>80</v>
      </c>
      <c r="AY246" s="172" t="s">
        <v>192</v>
      </c>
    </row>
    <row r="247" spans="1:65" s="15" customFormat="1" ht="11.25">
      <c r="B247" s="179"/>
      <c r="D247" s="164" t="s">
        <v>202</v>
      </c>
      <c r="E247" s="180" t="s">
        <v>1</v>
      </c>
      <c r="F247" s="181" t="s">
        <v>206</v>
      </c>
      <c r="H247" s="182">
        <v>1</v>
      </c>
      <c r="I247" s="183"/>
      <c r="L247" s="179"/>
      <c r="M247" s="184"/>
      <c r="N247" s="185"/>
      <c r="O247" s="185"/>
      <c r="P247" s="185"/>
      <c r="Q247" s="185"/>
      <c r="R247" s="185"/>
      <c r="S247" s="185"/>
      <c r="T247" s="186"/>
      <c r="AT247" s="180" t="s">
        <v>202</v>
      </c>
      <c r="AU247" s="180" t="s">
        <v>93</v>
      </c>
      <c r="AV247" s="15" t="s">
        <v>200</v>
      </c>
      <c r="AW247" s="15" t="s">
        <v>36</v>
      </c>
      <c r="AX247" s="15" t="s">
        <v>87</v>
      </c>
      <c r="AY247" s="180" t="s">
        <v>192</v>
      </c>
    </row>
    <row r="248" spans="1:65" s="2" customFormat="1" ht="37.9" customHeight="1">
      <c r="A248" s="32"/>
      <c r="B248" s="149"/>
      <c r="C248" s="150" t="s">
        <v>333</v>
      </c>
      <c r="D248" s="150" t="s">
        <v>195</v>
      </c>
      <c r="E248" s="151" t="s">
        <v>762</v>
      </c>
      <c r="F248" s="152" t="s">
        <v>763</v>
      </c>
      <c r="G248" s="153" t="s">
        <v>604</v>
      </c>
      <c r="H248" s="154">
        <v>1</v>
      </c>
      <c r="I248" s="155"/>
      <c r="J248" s="156">
        <f>ROUND(I248*H248,2)</f>
        <v>0</v>
      </c>
      <c r="K248" s="152" t="s">
        <v>250</v>
      </c>
      <c r="L248" s="33"/>
      <c r="M248" s="157" t="s">
        <v>1</v>
      </c>
      <c r="N248" s="158" t="s">
        <v>46</v>
      </c>
      <c r="O248" s="58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1" t="s">
        <v>200</v>
      </c>
      <c r="AT248" s="161" t="s">
        <v>195</v>
      </c>
      <c r="AU248" s="161" t="s">
        <v>93</v>
      </c>
      <c r="AY248" s="17" t="s">
        <v>192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93</v>
      </c>
      <c r="BK248" s="162">
        <f>ROUND(I248*H248,2)</f>
        <v>0</v>
      </c>
      <c r="BL248" s="17" t="s">
        <v>200</v>
      </c>
      <c r="BM248" s="161" t="s">
        <v>246</v>
      </c>
    </row>
    <row r="249" spans="1:65" s="2" customFormat="1" ht="97.5">
      <c r="A249" s="32"/>
      <c r="B249" s="33"/>
      <c r="C249" s="32"/>
      <c r="D249" s="164" t="s">
        <v>565</v>
      </c>
      <c r="E249" s="32"/>
      <c r="F249" s="211" t="s">
        <v>764</v>
      </c>
      <c r="G249" s="32"/>
      <c r="H249" s="32"/>
      <c r="I249" s="212"/>
      <c r="J249" s="32"/>
      <c r="K249" s="32"/>
      <c r="L249" s="33"/>
      <c r="M249" s="187"/>
      <c r="N249" s="188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565</v>
      </c>
      <c r="AU249" s="17" t="s">
        <v>93</v>
      </c>
    </row>
    <row r="250" spans="1:65" s="13" customFormat="1" ht="33.75">
      <c r="B250" s="163"/>
      <c r="D250" s="164" t="s">
        <v>202</v>
      </c>
      <c r="E250" s="165" t="s">
        <v>1</v>
      </c>
      <c r="F250" s="166" t="s">
        <v>607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3" customFormat="1" ht="22.5">
      <c r="B251" s="163"/>
      <c r="D251" s="164" t="s">
        <v>202</v>
      </c>
      <c r="E251" s="165" t="s">
        <v>1</v>
      </c>
      <c r="F251" s="166" t="s">
        <v>608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22.5">
      <c r="B252" s="163"/>
      <c r="D252" s="164" t="s">
        <v>202</v>
      </c>
      <c r="E252" s="165" t="s">
        <v>1</v>
      </c>
      <c r="F252" s="166" t="s">
        <v>609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3" customFormat="1" ht="11.25">
      <c r="B253" s="163"/>
      <c r="D253" s="164" t="s">
        <v>202</v>
      </c>
      <c r="E253" s="165" t="s">
        <v>1</v>
      </c>
      <c r="F253" s="166" t="s">
        <v>765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202</v>
      </c>
      <c r="AU253" s="165" t="s">
        <v>93</v>
      </c>
      <c r="AV253" s="13" t="s">
        <v>87</v>
      </c>
      <c r="AW253" s="13" t="s">
        <v>36</v>
      </c>
      <c r="AX253" s="13" t="s">
        <v>80</v>
      </c>
      <c r="AY253" s="165" t="s">
        <v>192</v>
      </c>
    </row>
    <row r="254" spans="1:65" s="14" customFormat="1" ht="11.25">
      <c r="B254" s="171"/>
      <c r="D254" s="164" t="s">
        <v>202</v>
      </c>
      <c r="E254" s="172" t="s">
        <v>1</v>
      </c>
      <c r="F254" s="173" t="s">
        <v>87</v>
      </c>
      <c r="H254" s="174">
        <v>1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202</v>
      </c>
      <c r="AU254" s="172" t="s">
        <v>93</v>
      </c>
      <c r="AV254" s="14" t="s">
        <v>93</v>
      </c>
      <c r="AW254" s="14" t="s">
        <v>36</v>
      </c>
      <c r="AX254" s="14" t="s">
        <v>80</v>
      </c>
      <c r="AY254" s="172" t="s">
        <v>192</v>
      </c>
    </row>
    <row r="255" spans="1:65" s="15" customFormat="1" ht="11.25">
      <c r="B255" s="179"/>
      <c r="D255" s="164" t="s">
        <v>202</v>
      </c>
      <c r="E255" s="180" t="s">
        <v>1</v>
      </c>
      <c r="F255" s="181" t="s">
        <v>206</v>
      </c>
      <c r="H255" s="182">
        <v>1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202</v>
      </c>
      <c r="AU255" s="180" t="s">
        <v>93</v>
      </c>
      <c r="AV255" s="15" t="s">
        <v>200</v>
      </c>
      <c r="AW255" s="15" t="s">
        <v>36</v>
      </c>
      <c r="AX255" s="15" t="s">
        <v>87</v>
      </c>
      <c r="AY255" s="180" t="s">
        <v>192</v>
      </c>
    </row>
    <row r="256" spans="1:65" s="2" customFormat="1" ht="49.9" customHeight="1">
      <c r="A256" s="32"/>
      <c r="B256" s="33"/>
      <c r="C256" s="32"/>
      <c r="D256" s="32"/>
      <c r="E256" s="139" t="s">
        <v>347</v>
      </c>
      <c r="F256" s="139" t="s">
        <v>348</v>
      </c>
      <c r="G256" s="32"/>
      <c r="H256" s="32"/>
      <c r="I256" s="32"/>
      <c r="J256" s="126">
        <f t="shared" ref="J256:J261" si="0">BK256</f>
        <v>0</v>
      </c>
      <c r="K256" s="32"/>
      <c r="L256" s="33"/>
      <c r="M256" s="187"/>
      <c r="N256" s="188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79</v>
      </c>
      <c r="AU256" s="17" t="s">
        <v>80</v>
      </c>
      <c r="AY256" s="17" t="s">
        <v>349</v>
      </c>
      <c r="BK256" s="162">
        <f>SUM(BK257:BK261)</f>
        <v>0</v>
      </c>
    </row>
    <row r="257" spans="1:63" s="2" customFormat="1" ht="16.350000000000001" customHeight="1">
      <c r="A257" s="32"/>
      <c r="B257" s="33"/>
      <c r="C257" s="189" t="s">
        <v>1</v>
      </c>
      <c r="D257" s="189" t="s">
        <v>195</v>
      </c>
      <c r="E257" s="190" t="s">
        <v>1</v>
      </c>
      <c r="F257" s="191" t="s">
        <v>1</v>
      </c>
      <c r="G257" s="192" t="s">
        <v>1</v>
      </c>
      <c r="H257" s="193"/>
      <c r="I257" s="194"/>
      <c r="J257" s="195">
        <f t="shared" si="0"/>
        <v>0</v>
      </c>
      <c r="K257" s="196"/>
      <c r="L257" s="33"/>
      <c r="M257" s="197" t="s">
        <v>1</v>
      </c>
      <c r="N257" s="198" t="s">
        <v>46</v>
      </c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349</v>
      </c>
      <c r="AU257" s="17" t="s">
        <v>87</v>
      </c>
      <c r="AY257" s="17" t="s">
        <v>349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93</v>
      </c>
      <c r="BK257" s="162">
        <f>I257*H257</f>
        <v>0</v>
      </c>
    </row>
    <row r="258" spans="1:63" s="2" customFormat="1" ht="16.350000000000001" customHeight="1">
      <c r="A258" s="32"/>
      <c r="B258" s="33"/>
      <c r="C258" s="189" t="s">
        <v>1</v>
      </c>
      <c r="D258" s="189" t="s">
        <v>195</v>
      </c>
      <c r="E258" s="190" t="s">
        <v>1</v>
      </c>
      <c r="F258" s="191" t="s">
        <v>1</v>
      </c>
      <c r="G258" s="192" t="s">
        <v>1</v>
      </c>
      <c r="H258" s="193"/>
      <c r="I258" s="194"/>
      <c r="J258" s="195">
        <f t="shared" si="0"/>
        <v>0</v>
      </c>
      <c r="K258" s="196"/>
      <c r="L258" s="33"/>
      <c r="M258" s="197" t="s">
        <v>1</v>
      </c>
      <c r="N258" s="198" t="s">
        <v>46</v>
      </c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349</v>
      </c>
      <c r="AU258" s="17" t="s">
        <v>87</v>
      </c>
      <c r="AY258" s="17" t="s">
        <v>349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93</v>
      </c>
      <c r="BK258" s="162">
        <f>I258*H258</f>
        <v>0</v>
      </c>
    </row>
    <row r="259" spans="1:63" s="2" customFormat="1" ht="16.350000000000001" customHeight="1">
      <c r="A259" s="32"/>
      <c r="B259" s="33"/>
      <c r="C259" s="189" t="s">
        <v>1</v>
      </c>
      <c r="D259" s="189" t="s">
        <v>195</v>
      </c>
      <c r="E259" s="190" t="s">
        <v>1</v>
      </c>
      <c r="F259" s="191" t="s">
        <v>1</v>
      </c>
      <c r="G259" s="192" t="s">
        <v>1</v>
      </c>
      <c r="H259" s="193"/>
      <c r="I259" s="194"/>
      <c r="J259" s="195">
        <f t="shared" si="0"/>
        <v>0</v>
      </c>
      <c r="K259" s="196"/>
      <c r="L259" s="33"/>
      <c r="M259" s="197" t="s">
        <v>1</v>
      </c>
      <c r="N259" s="198" t="s">
        <v>46</v>
      </c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349</v>
      </c>
      <c r="AU259" s="17" t="s">
        <v>87</v>
      </c>
      <c r="AY259" s="17" t="s">
        <v>349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7" t="s">
        <v>93</v>
      </c>
      <c r="BK259" s="162">
        <f>I259*H259</f>
        <v>0</v>
      </c>
    </row>
    <row r="260" spans="1:63" s="2" customFormat="1" ht="16.350000000000001" customHeight="1">
      <c r="A260" s="32"/>
      <c r="B260" s="33"/>
      <c r="C260" s="189" t="s">
        <v>1</v>
      </c>
      <c r="D260" s="189" t="s">
        <v>195</v>
      </c>
      <c r="E260" s="190" t="s">
        <v>1</v>
      </c>
      <c r="F260" s="191" t="s">
        <v>1</v>
      </c>
      <c r="G260" s="192" t="s">
        <v>1</v>
      </c>
      <c r="H260" s="193"/>
      <c r="I260" s="194"/>
      <c r="J260" s="195">
        <f t="shared" si="0"/>
        <v>0</v>
      </c>
      <c r="K260" s="196"/>
      <c r="L260" s="33"/>
      <c r="M260" s="197" t="s">
        <v>1</v>
      </c>
      <c r="N260" s="198" t="s">
        <v>46</v>
      </c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349</v>
      </c>
      <c r="AU260" s="17" t="s">
        <v>87</v>
      </c>
      <c r="AY260" s="17" t="s">
        <v>349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93</v>
      </c>
      <c r="BK260" s="162">
        <f>I260*H260</f>
        <v>0</v>
      </c>
    </row>
    <row r="261" spans="1:63" s="2" customFormat="1" ht="16.350000000000001" customHeight="1">
      <c r="A261" s="32"/>
      <c r="B261" s="33"/>
      <c r="C261" s="189" t="s">
        <v>1</v>
      </c>
      <c r="D261" s="189" t="s">
        <v>195</v>
      </c>
      <c r="E261" s="190" t="s">
        <v>1</v>
      </c>
      <c r="F261" s="191" t="s">
        <v>1</v>
      </c>
      <c r="G261" s="192" t="s">
        <v>1</v>
      </c>
      <c r="H261" s="193"/>
      <c r="I261" s="194"/>
      <c r="J261" s="195">
        <f t="shared" si="0"/>
        <v>0</v>
      </c>
      <c r="K261" s="196"/>
      <c r="L261" s="33"/>
      <c r="M261" s="197" t="s">
        <v>1</v>
      </c>
      <c r="N261" s="198" t="s">
        <v>46</v>
      </c>
      <c r="O261" s="199"/>
      <c r="P261" s="199"/>
      <c r="Q261" s="199"/>
      <c r="R261" s="199"/>
      <c r="S261" s="199"/>
      <c r="T261" s="20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349</v>
      </c>
      <c r="AU261" s="17" t="s">
        <v>87</v>
      </c>
      <c r="AY261" s="17" t="s">
        <v>349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93</v>
      </c>
      <c r="BK261" s="162">
        <f>I261*H261</f>
        <v>0</v>
      </c>
    </row>
    <row r="262" spans="1:63" s="2" customFormat="1" ht="6.95" customHeight="1">
      <c r="A262" s="32"/>
      <c r="B262" s="47"/>
      <c r="C262" s="48"/>
      <c r="D262" s="48"/>
      <c r="E262" s="48"/>
      <c r="F262" s="48"/>
      <c r="G262" s="48"/>
      <c r="H262" s="48"/>
      <c r="I262" s="48"/>
      <c r="J262" s="48"/>
      <c r="K262" s="48"/>
      <c r="L262" s="33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autoFilter ref="C124:K26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57:D262">
      <formula1>"K, M"</formula1>
    </dataValidation>
    <dataValidation type="list" allowBlank="1" showInputMessage="1" showErrorMessage="1" error="Povoleny jsou hodnoty základní, snížená, zákl. přenesená, sníž. přenesená, nulová." sqref="N257:N262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114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766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767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ROUND((ROUND((SUM(BE128:BE284)),  2) + SUM(BE286:BE290)), 2)</f>
        <v>0</v>
      </c>
      <c r="G35" s="32"/>
      <c r="H35" s="32"/>
      <c r="I35" s="105">
        <v>0.21</v>
      </c>
      <c r="J35" s="104">
        <f>ROUND((ROUND(((SUM(BE128:BE284))*I35),  2) + (SUM(BE286:BE290)*I35)),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ROUND((ROUND((SUM(BF128:BF284)),  2) + SUM(BF286:BF290)), 2)</f>
        <v>0</v>
      </c>
      <c r="G36" s="32"/>
      <c r="H36" s="32"/>
      <c r="I36" s="105">
        <v>0.12</v>
      </c>
      <c r="J36" s="104">
        <f>ROUND((ROUND(((SUM(BF128:BF284))*I36),  2) + (SUM(BF286:BF290)*I36)),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ROUND((ROUND((SUM(BG128:BG284)),  2) + SUM(BG286:BG290)),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ROUND((ROUND((SUM(BH128:BH284)),  2) + SUM(BH286:BH290)),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ROUND((ROUND((SUM(BI128:BI284)),  2) + SUM(BI286:BI290)),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766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58.01 -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J195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J202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J203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J231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J255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J285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766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58.01 -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P129+P202+P285</f>
        <v>0</v>
      </c>
      <c r="Q128" s="66"/>
      <c r="R128" s="134">
        <f>R129+R202+R285</f>
        <v>0</v>
      </c>
      <c r="S128" s="66"/>
      <c r="T128" s="135">
        <f>T129+T202+T285</f>
        <v>8.2175916000000004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BK129+BK202+BK285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P130+P195</f>
        <v>0</v>
      </c>
      <c r="Q129" s="142"/>
      <c r="R129" s="143">
        <f>R130+R195</f>
        <v>0</v>
      </c>
      <c r="S129" s="142"/>
      <c r="T129" s="144">
        <f>T130+T195</f>
        <v>7.3483720000000003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BK130+BK195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SUM(P131:P194)</f>
        <v>0</v>
      </c>
      <c r="Q130" s="142"/>
      <c r="R130" s="143">
        <f>SUM(R131:R194)</f>
        <v>0</v>
      </c>
      <c r="S130" s="142"/>
      <c r="T130" s="144">
        <f>SUM(T131:T194)</f>
        <v>7.3483720000000003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SUM(BK131:BK194)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664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7.6189999999999998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0.31237900000000002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665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363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214</v>
      </c>
      <c r="H139" s="174">
        <v>3.101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374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220</v>
      </c>
      <c r="H141" s="174">
        <v>2.39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3" customFormat="1" ht="11.25">
      <c r="B142" s="163"/>
      <c r="D142" s="164" t="s">
        <v>202</v>
      </c>
      <c r="E142" s="165" t="s">
        <v>1</v>
      </c>
      <c r="F142" s="166" t="s">
        <v>364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202</v>
      </c>
      <c r="AU142" s="165" t="s">
        <v>93</v>
      </c>
      <c r="AV142" s="13" t="s">
        <v>87</v>
      </c>
      <c r="AW142" s="13" t="s">
        <v>36</v>
      </c>
      <c r="AX142" s="13" t="s">
        <v>80</v>
      </c>
      <c r="AY142" s="165" t="s">
        <v>192</v>
      </c>
    </row>
    <row r="143" spans="1:65" s="14" customFormat="1" ht="11.25">
      <c r="B143" s="171"/>
      <c r="D143" s="164" t="s">
        <v>202</v>
      </c>
      <c r="E143" s="172" t="s">
        <v>1</v>
      </c>
      <c r="F143" s="173" t="s">
        <v>216</v>
      </c>
      <c r="H143" s="174">
        <v>0.76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202</v>
      </c>
      <c r="AU143" s="172" t="s">
        <v>93</v>
      </c>
      <c r="AV143" s="14" t="s">
        <v>93</v>
      </c>
      <c r="AW143" s="14" t="s">
        <v>36</v>
      </c>
      <c r="AX143" s="14" t="s">
        <v>80</v>
      </c>
      <c r="AY143" s="172" t="s">
        <v>192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365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4" customFormat="1" ht="11.25">
      <c r="B145" s="171"/>
      <c r="D145" s="164" t="s">
        <v>202</v>
      </c>
      <c r="E145" s="172" t="s">
        <v>1</v>
      </c>
      <c r="F145" s="173" t="s">
        <v>218</v>
      </c>
      <c r="H145" s="174">
        <v>1.3680000000000001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202</v>
      </c>
      <c r="AU145" s="172" t="s">
        <v>93</v>
      </c>
      <c r="AV145" s="14" t="s">
        <v>93</v>
      </c>
      <c r="AW145" s="14" t="s">
        <v>36</v>
      </c>
      <c r="AX145" s="14" t="s">
        <v>80</v>
      </c>
      <c r="AY145" s="172" t="s">
        <v>192</v>
      </c>
    </row>
    <row r="146" spans="1:65" s="15" customFormat="1" ht="11.25">
      <c r="B146" s="179"/>
      <c r="D146" s="164" t="s">
        <v>202</v>
      </c>
      <c r="E146" s="180" t="s">
        <v>1</v>
      </c>
      <c r="F146" s="181" t="s">
        <v>206</v>
      </c>
      <c r="H146" s="182">
        <v>7.6189999999999998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202</v>
      </c>
      <c r="AU146" s="180" t="s">
        <v>93</v>
      </c>
      <c r="AV146" s="15" t="s">
        <v>200</v>
      </c>
      <c r="AW146" s="15" t="s">
        <v>36</v>
      </c>
      <c r="AX146" s="15" t="s">
        <v>87</v>
      </c>
      <c r="AY146" s="180" t="s">
        <v>192</v>
      </c>
    </row>
    <row r="147" spans="1:65" s="2" customFormat="1" ht="24.2" customHeight="1">
      <c r="A147" s="32"/>
      <c r="B147" s="149"/>
      <c r="C147" s="150" t="s">
        <v>221</v>
      </c>
      <c r="D147" s="150" t="s">
        <v>195</v>
      </c>
      <c r="E147" s="151" t="s">
        <v>222</v>
      </c>
      <c r="F147" s="152" t="s">
        <v>223</v>
      </c>
      <c r="G147" s="153" t="s">
        <v>198</v>
      </c>
      <c r="H147" s="154">
        <v>89.465999999999994</v>
      </c>
      <c r="I147" s="155"/>
      <c r="J147" s="156">
        <f>ROUND(I147*H147,2)</f>
        <v>0</v>
      </c>
      <c r="K147" s="152" t="s">
        <v>199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2.7E-2</v>
      </c>
      <c r="T147" s="160">
        <f>S147*H147</f>
        <v>2.4155819999999997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200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200</v>
      </c>
      <c r="BM147" s="161" t="s">
        <v>667</v>
      </c>
    </row>
    <row r="148" spans="1:65" s="13" customFormat="1" ht="11.25">
      <c r="B148" s="163"/>
      <c r="D148" s="164" t="s">
        <v>202</v>
      </c>
      <c r="E148" s="165" t="s">
        <v>1</v>
      </c>
      <c r="F148" s="166" t="s">
        <v>210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202</v>
      </c>
      <c r="AU148" s="165" t="s">
        <v>93</v>
      </c>
      <c r="AV148" s="13" t="s">
        <v>87</v>
      </c>
      <c r="AW148" s="13" t="s">
        <v>36</v>
      </c>
      <c r="AX148" s="13" t="s">
        <v>80</v>
      </c>
      <c r="AY148" s="165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367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668</v>
      </c>
      <c r="H150" s="174">
        <v>55.8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373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230</v>
      </c>
      <c r="H152" s="174">
        <v>13.298999999999999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372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669</v>
      </c>
      <c r="H154" s="174">
        <v>20.367000000000001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5" customFormat="1" ht="11.25">
      <c r="B155" s="179"/>
      <c r="D155" s="164" t="s">
        <v>202</v>
      </c>
      <c r="E155" s="180" t="s">
        <v>1</v>
      </c>
      <c r="F155" s="181" t="s">
        <v>206</v>
      </c>
      <c r="H155" s="182">
        <v>89.465999999999994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202</v>
      </c>
      <c r="AU155" s="180" t="s">
        <v>93</v>
      </c>
      <c r="AV155" s="15" t="s">
        <v>200</v>
      </c>
      <c r="AW155" s="15" t="s">
        <v>36</v>
      </c>
      <c r="AX155" s="15" t="s">
        <v>87</v>
      </c>
      <c r="AY155" s="180" t="s">
        <v>192</v>
      </c>
    </row>
    <row r="156" spans="1:65" s="2" customFormat="1" ht="24.2" customHeight="1">
      <c r="A156" s="32"/>
      <c r="B156" s="149"/>
      <c r="C156" s="150" t="s">
        <v>200</v>
      </c>
      <c r="D156" s="150" t="s">
        <v>195</v>
      </c>
      <c r="E156" s="151" t="s">
        <v>233</v>
      </c>
      <c r="F156" s="152" t="s">
        <v>234</v>
      </c>
      <c r="G156" s="153" t="s">
        <v>198</v>
      </c>
      <c r="H156" s="154">
        <v>95.04</v>
      </c>
      <c r="I156" s="155"/>
      <c r="J156" s="156">
        <f>ROUND(I156*H156,2)</f>
        <v>0</v>
      </c>
      <c r="K156" s="152" t="s">
        <v>199</v>
      </c>
      <c r="L156" s="33"/>
      <c r="M156" s="157" t="s">
        <v>1</v>
      </c>
      <c r="N156" s="158" t="s">
        <v>46</v>
      </c>
      <c r="O156" s="58"/>
      <c r="P156" s="159">
        <f>O156*H156</f>
        <v>0</v>
      </c>
      <c r="Q156" s="159">
        <v>0</v>
      </c>
      <c r="R156" s="159">
        <f>Q156*H156</f>
        <v>0</v>
      </c>
      <c r="S156" s="159">
        <v>2.3E-2</v>
      </c>
      <c r="T156" s="160">
        <f>S156*H156</f>
        <v>2.1859200000000003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1" t="s">
        <v>200</v>
      </c>
      <c r="AT156" s="161" t="s">
        <v>195</v>
      </c>
      <c r="AU156" s="161" t="s">
        <v>93</v>
      </c>
      <c r="AY156" s="17" t="s">
        <v>192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93</v>
      </c>
      <c r="BK156" s="162">
        <f>ROUND(I156*H156,2)</f>
        <v>0</v>
      </c>
      <c r="BL156" s="17" t="s">
        <v>200</v>
      </c>
      <c r="BM156" s="161" t="s">
        <v>671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210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3" customFormat="1" ht="11.25">
      <c r="B158" s="163"/>
      <c r="D158" s="164" t="s">
        <v>202</v>
      </c>
      <c r="E158" s="165" t="s">
        <v>1</v>
      </c>
      <c r="F158" s="166" t="s">
        <v>371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202</v>
      </c>
      <c r="AU158" s="165" t="s">
        <v>93</v>
      </c>
      <c r="AV158" s="13" t="s">
        <v>87</v>
      </c>
      <c r="AW158" s="13" t="s">
        <v>36</v>
      </c>
      <c r="AX158" s="13" t="s">
        <v>80</v>
      </c>
      <c r="AY158" s="165" t="s">
        <v>192</v>
      </c>
    </row>
    <row r="159" spans="1:65" s="14" customFormat="1" ht="11.25">
      <c r="B159" s="171"/>
      <c r="D159" s="164" t="s">
        <v>202</v>
      </c>
      <c r="E159" s="172" t="s">
        <v>1</v>
      </c>
      <c r="F159" s="173" t="s">
        <v>672</v>
      </c>
      <c r="H159" s="174">
        <v>63.36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202</v>
      </c>
      <c r="AU159" s="172" t="s">
        <v>93</v>
      </c>
      <c r="AV159" s="14" t="s">
        <v>93</v>
      </c>
      <c r="AW159" s="14" t="s">
        <v>36</v>
      </c>
      <c r="AX159" s="14" t="s">
        <v>80</v>
      </c>
      <c r="AY159" s="172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371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93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1:65" s="14" customFormat="1" ht="11.25">
      <c r="B161" s="171"/>
      <c r="D161" s="164" t="s">
        <v>202</v>
      </c>
      <c r="E161" s="172" t="s">
        <v>1</v>
      </c>
      <c r="F161" s="173" t="s">
        <v>238</v>
      </c>
      <c r="H161" s="174">
        <v>31.68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93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1:65" s="15" customFormat="1" ht="11.25">
      <c r="B162" s="179"/>
      <c r="D162" s="164" t="s">
        <v>202</v>
      </c>
      <c r="E162" s="180" t="s">
        <v>1</v>
      </c>
      <c r="F162" s="181" t="s">
        <v>206</v>
      </c>
      <c r="H162" s="182">
        <v>95.04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202</v>
      </c>
      <c r="AU162" s="180" t="s">
        <v>93</v>
      </c>
      <c r="AV162" s="15" t="s">
        <v>200</v>
      </c>
      <c r="AW162" s="15" t="s">
        <v>36</v>
      </c>
      <c r="AX162" s="15" t="s">
        <v>87</v>
      </c>
      <c r="AY162" s="180" t="s">
        <v>192</v>
      </c>
    </row>
    <row r="163" spans="1:65" s="2" customFormat="1" ht="21.75" customHeight="1">
      <c r="A163" s="32"/>
      <c r="B163" s="149"/>
      <c r="C163" s="150" t="s">
        <v>239</v>
      </c>
      <c r="D163" s="150" t="s">
        <v>195</v>
      </c>
      <c r="E163" s="151" t="s">
        <v>240</v>
      </c>
      <c r="F163" s="152" t="s">
        <v>241</v>
      </c>
      <c r="G163" s="153" t="s">
        <v>198</v>
      </c>
      <c r="H163" s="154">
        <v>4.3570000000000002</v>
      </c>
      <c r="I163" s="155"/>
      <c r="J163" s="156">
        <f>ROUND(I163*H163,2)</f>
        <v>0</v>
      </c>
      <c r="K163" s="152" t="s">
        <v>199</v>
      </c>
      <c r="L163" s="33"/>
      <c r="M163" s="157" t="s">
        <v>1</v>
      </c>
      <c r="N163" s="158" t="s">
        <v>46</v>
      </c>
      <c r="O163" s="58"/>
      <c r="P163" s="159">
        <f>O163*H163</f>
        <v>0</v>
      </c>
      <c r="Q163" s="159">
        <v>0</v>
      </c>
      <c r="R163" s="159">
        <f>Q163*H163</f>
        <v>0</v>
      </c>
      <c r="S163" s="159">
        <v>6.3E-2</v>
      </c>
      <c r="T163" s="160">
        <f>S163*H163</f>
        <v>0.27449100000000004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1" t="s">
        <v>200</v>
      </c>
      <c r="AT163" s="161" t="s">
        <v>195</v>
      </c>
      <c r="AU163" s="161" t="s">
        <v>93</v>
      </c>
      <c r="AY163" s="17" t="s">
        <v>192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93</v>
      </c>
      <c r="BK163" s="162">
        <f>ROUND(I163*H163,2)</f>
        <v>0</v>
      </c>
      <c r="BL163" s="17" t="s">
        <v>200</v>
      </c>
      <c r="BM163" s="161" t="s">
        <v>673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243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3" customFormat="1" ht="11.25">
      <c r="B165" s="163"/>
      <c r="D165" s="164" t="s">
        <v>202</v>
      </c>
      <c r="E165" s="165" t="s">
        <v>1</v>
      </c>
      <c r="F165" s="166" t="s">
        <v>366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202</v>
      </c>
      <c r="AU165" s="165" t="s">
        <v>93</v>
      </c>
      <c r="AV165" s="13" t="s">
        <v>87</v>
      </c>
      <c r="AW165" s="13" t="s">
        <v>36</v>
      </c>
      <c r="AX165" s="13" t="s">
        <v>80</v>
      </c>
      <c r="AY165" s="165" t="s">
        <v>192</v>
      </c>
    </row>
    <row r="166" spans="1:65" s="14" customFormat="1" ht="11.25">
      <c r="B166" s="171"/>
      <c r="D166" s="164" t="s">
        <v>202</v>
      </c>
      <c r="E166" s="172" t="s">
        <v>1</v>
      </c>
      <c r="F166" s="173" t="s">
        <v>245</v>
      </c>
      <c r="H166" s="174">
        <v>4.3570000000000002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202</v>
      </c>
      <c r="AU166" s="172" t="s">
        <v>93</v>
      </c>
      <c r="AV166" s="14" t="s">
        <v>93</v>
      </c>
      <c r="AW166" s="14" t="s">
        <v>36</v>
      </c>
      <c r="AX166" s="14" t="s">
        <v>80</v>
      </c>
      <c r="AY166" s="172" t="s">
        <v>192</v>
      </c>
    </row>
    <row r="167" spans="1:65" s="15" customFormat="1" ht="11.25">
      <c r="B167" s="179"/>
      <c r="D167" s="164" t="s">
        <v>202</v>
      </c>
      <c r="E167" s="180" t="s">
        <v>1</v>
      </c>
      <c r="F167" s="181" t="s">
        <v>206</v>
      </c>
      <c r="H167" s="182">
        <v>4.3570000000000002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202</v>
      </c>
      <c r="AU167" s="180" t="s">
        <v>93</v>
      </c>
      <c r="AV167" s="15" t="s">
        <v>200</v>
      </c>
      <c r="AW167" s="15" t="s">
        <v>36</v>
      </c>
      <c r="AX167" s="15" t="s">
        <v>87</v>
      </c>
      <c r="AY167" s="180" t="s">
        <v>192</v>
      </c>
    </row>
    <row r="168" spans="1:65" s="2" customFormat="1" ht="33" customHeight="1">
      <c r="A168" s="32"/>
      <c r="B168" s="149"/>
      <c r="C168" s="150" t="s">
        <v>246</v>
      </c>
      <c r="D168" s="150" t="s">
        <v>195</v>
      </c>
      <c r="E168" s="151" t="s">
        <v>247</v>
      </c>
      <c r="F168" s="152" t="s">
        <v>248</v>
      </c>
      <c r="G168" s="153" t="s">
        <v>249</v>
      </c>
      <c r="H168" s="154">
        <v>364.375</v>
      </c>
      <c r="I168" s="155"/>
      <c r="J168" s="156">
        <f>ROUND(I168*H168,2)</f>
        <v>0</v>
      </c>
      <c r="K168" s="152" t="s">
        <v>250</v>
      </c>
      <c r="L168" s="33"/>
      <c r="M168" s="157" t="s">
        <v>1</v>
      </c>
      <c r="N168" s="158" t="s">
        <v>46</v>
      </c>
      <c r="O168" s="58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1" t="s">
        <v>200</v>
      </c>
      <c r="AT168" s="161" t="s">
        <v>195</v>
      </c>
      <c r="AU168" s="161" t="s">
        <v>93</v>
      </c>
      <c r="AY168" s="17" t="s">
        <v>192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93</v>
      </c>
      <c r="BK168" s="162">
        <f>ROUND(I168*H168,2)</f>
        <v>0</v>
      </c>
      <c r="BL168" s="17" t="s">
        <v>200</v>
      </c>
      <c r="BM168" s="161" t="s">
        <v>768</v>
      </c>
    </row>
    <row r="169" spans="1:65" s="13" customFormat="1" ht="11.25">
      <c r="B169" s="163"/>
      <c r="D169" s="164" t="s">
        <v>202</v>
      </c>
      <c r="E169" s="165" t="s">
        <v>1</v>
      </c>
      <c r="F169" s="166" t="s">
        <v>252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11.25">
      <c r="B170" s="163"/>
      <c r="D170" s="164" t="s">
        <v>202</v>
      </c>
      <c r="E170" s="165" t="s">
        <v>1</v>
      </c>
      <c r="F170" s="166" t="s">
        <v>363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4" customFormat="1" ht="11.25">
      <c r="B171" s="171"/>
      <c r="D171" s="164" t="s">
        <v>202</v>
      </c>
      <c r="E171" s="172" t="s">
        <v>1</v>
      </c>
      <c r="F171" s="173" t="s">
        <v>254</v>
      </c>
      <c r="H171" s="174">
        <v>10.16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93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366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257</v>
      </c>
      <c r="H173" s="174">
        <v>6.2949999999999999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367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679</v>
      </c>
      <c r="H175" s="174">
        <v>110.4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372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2:51" s="14" customFormat="1" ht="11.25">
      <c r="B177" s="171"/>
      <c r="D177" s="164" t="s">
        <v>202</v>
      </c>
      <c r="E177" s="172" t="s">
        <v>1</v>
      </c>
      <c r="F177" s="173" t="s">
        <v>680</v>
      </c>
      <c r="H177" s="174">
        <v>31.74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2:51" s="13" customFormat="1" ht="11.25">
      <c r="B178" s="163"/>
      <c r="D178" s="164" t="s">
        <v>202</v>
      </c>
      <c r="E178" s="165" t="s">
        <v>1</v>
      </c>
      <c r="F178" s="166" t="s">
        <v>371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2:51" s="14" customFormat="1" ht="11.25">
      <c r="B179" s="171"/>
      <c r="D179" s="164" t="s">
        <v>202</v>
      </c>
      <c r="E179" s="172" t="s">
        <v>1</v>
      </c>
      <c r="F179" s="173" t="s">
        <v>681</v>
      </c>
      <c r="H179" s="174">
        <v>84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2:51" s="13" customFormat="1" ht="11.25">
      <c r="B180" s="163"/>
      <c r="D180" s="164" t="s">
        <v>202</v>
      </c>
      <c r="E180" s="165" t="s">
        <v>1</v>
      </c>
      <c r="F180" s="166" t="s">
        <v>371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2:51" s="14" customFormat="1" ht="11.25">
      <c r="B181" s="171"/>
      <c r="D181" s="164" t="s">
        <v>202</v>
      </c>
      <c r="E181" s="172" t="s">
        <v>1</v>
      </c>
      <c r="F181" s="173" t="s">
        <v>259</v>
      </c>
      <c r="H181" s="174">
        <v>42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2:51" s="13" customFormat="1" ht="11.25">
      <c r="B182" s="163"/>
      <c r="D182" s="164" t="s">
        <v>202</v>
      </c>
      <c r="E182" s="165" t="s">
        <v>1</v>
      </c>
      <c r="F182" s="166" t="s">
        <v>368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2:51" s="14" customFormat="1" ht="11.25">
      <c r="B183" s="171"/>
      <c r="D183" s="164" t="s">
        <v>202</v>
      </c>
      <c r="E183" s="172" t="s">
        <v>1</v>
      </c>
      <c r="F183" s="173" t="s">
        <v>410</v>
      </c>
      <c r="H183" s="174">
        <v>18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2:51" s="13" customFormat="1" ht="11.25">
      <c r="B184" s="163"/>
      <c r="D184" s="164" t="s">
        <v>202</v>
      </c>
      <c r="E184" s="165" t="s">
        <v>1</v>
      </c>
      <c r="F184" s="166" t="s">
        <v>368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2:51" s="14" customFormat="1" ht="11.25">
      <c r="B185" s="171"/>
      <c r="D185" s="164" t="s">
        <v>202</v>
      </c>
      <c r="E185" s="172" t="s">
        <v>1</v>
      </c>
      <c r="F185" s="173" t="s">
        <v>411</v>
      </c>
      <c r="H185" s="174">
        <v>14.4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2:51" s="13" customFormat="1" ht="11.25">
      <c r="B186" s="163"/>
      <c r="D186" s="164" t="s">
        <v>202</v>
      </c>
      <c r="E186" s="165" t="s">
        <v>1</v>
      </c>
      <c r="F186" s="166" t="s">
        <v>373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2:51" s="14" customFormat="1" ht="11.25">
      <c r="B187" s="171"/>
      <c r="D187" s="164" t="s">
        <v>202</v>
      </c>
      <c r="E187" s="172" t="s">
        <v>1</v>
      </c>
      <c r="F187" s="173" t="s">
        <v>261</v>
      </c>
      <c r="H187" s="174">
        <v>27.18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2:51" s="13" customFormat="1" ht="11.25">
      <c r="B188" s="163"/>
      <c r="D188" s="164" t="s">
        <v>202</v>
      </c>
      <c r="E188" s="165" t="s">
        <v>1</v>
      </c>
      <c r="F188" s="166" t="s">
        <v>374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2:51" s="14" customFormat="1" ht="11.25">
      <c r="B189" s="171"/>
      <c r="D189" s="164" t="s">
        <v>202</v>
      </c>
      <c r="E189" s="172" t="s">
        <v>1</v>
      </c>
      <c r="F189" s="173" t="s">
        <v>262</v>
      </c>
      <c r="H189" s="174">
        <v>12.84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2:51" s="13" customFormat="1" ht="11.25">
      <c r="B190" s="163"/>
      <c r="D190" s="164" t="s">
        <v>202</v>
      </c>
      <c r="E190" s="165" t="s">
        <v>1</v>
      </c>
      <c r="F190" s="166" t="s">
        <v>364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93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2:51" s="14" customFormat="1" ht="11.25">
      <c r="B191" s="171"/>
      <c r="D191" s="164" t="s">
        <v>202</v>
      </c>
      <c r="E191" s="172" t="s">
        <v>1</v>
      </c>
      <c r="F191" s="173" t="s">
        <v>408</v>
      </c>
      <c r="H191" s="174">
        <v>2.52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93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2:51" s="13" customFormat="1" ht="11.25">
      <c r="B192" s="163"/>
      <c r="D192" s="164" t="s">
        <v>202</v>
      </c>
      <c r="E192" s="165" t="s">
        <v>1</v>
      </c>
      <c r="F192" s="166" t="s">
        <v>365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93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1:65" s="14" customFormat="1" ht="11.25">
      <c r="B193" s="171"/>
      <c r="D193" s="164" t="s">
        <v>202</v>
      </c>
      <c r="E193" s="172" t="s">
        <v>1</v>
      </c>
      <c r="F193" s="173" t="s">
        <v>409</v>
      </c>
      <c r="H193" s="174">
        <v>4.84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93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1:65" s="15" customFormat="1" ht="11.25">
      <c r="B194" s="179"/>
      <c r="D194" s="164" t="s">
        <v>202</v>
      </c>
      <c r="E194" s="180" t="s">
        <v>1</v>
      </c>
      <c r="F194" s="181" t="s">
        <v>206</v>
      </c>
      <c r="H194" s="182">
        <v>364.375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202</v>
      </c>
      <c r="AU194" s="180" t="s">
        <v>93</v>
      </c>
      <c r="AV194" s="15" t="s">
        <v>200</v>
      </c>
      <c r="AW194" s="15" t="s">
        <v>36</v>
      </c>
      <c r="AX194" s="15" t="s">
        <v>87</v>
      </c>
      <c r="AY194" s="180" t="s">
        <v>192</v>
      </c>
    </row>
    <row r="195" spans="1:65" s="12" customFormat="1" ht="22.9" customHeight="1">
      <c r="B195" s="137"/>
      <c r="D195" s="138" t="s">
        <v>79</v>
      </c>
      <c r="E195" s="147" t="s">
        <v>265</v>
      </c>
      <c r="F195" s="147" t="s">
        <v>266</v>
      </c>
      <c r="I195" s="140"/>
      <c r="J195" s="148">
        <f>BK195</f>
        <v>0</v>
      </c>
      <c r="L195" s="137"/>
      <c r="M195" s="141"/>
      <c r="N195" s="142"/>
      <c r="O195" s="142"/>
      <c r="P195" s="143">
        <f>SUM(P196:P201)</f>
        <v>0</v>
      </c>
      <c r="Q195" s="142"/>
      <c r="R195" s="143">
        <f>SUM(R196:R201)</f>
        <v>0</v>
      </c>
      <c r="S195" s="142"/>
      <c r="T195" s="144">
        <f>SUM(T196:T201)</f>
        <v>0</v>
      </c>
      <c r="AR195" s="138" t="s">
        <v>87</v>
      </c>
      <c r="AT195" s="145" t="s">
        <v>79</v>
      </c>
      <c r="AU195" s="145" t="s">
        <v>87</v>
      </c>
      <c r="AY195" s="138" t="s">
        <v>192</v>
      </c>
      <c r="BK195" s="146">
        <f>SUM(BK196:BK201)</f>
        <v>0</v>
      </c>
    </row>
    <row r="196" spans="1:65" s="2" customFormat="1" ht="16.5" customHeight="1">
      <c r="A196" s="32"/>
      <c r="B196" s="149"/>
      <c r="C196" s="150" t="s">
        <v>267</v>
      </c>
      <c r="D196" s="150" t="s">
        <v>195</v>
      </c>
      <c r="E196" s="151" t="s">
        <v>268</v>
      </c>
      <c r="F196" s="152" t="s">
        <v>269</v>
      </c>
      <c r="G196" s="153" t="s">
        <v>270</v>
      </c>
      <c r="H196" s="154">
        <v>8.218</v>
      </c>
      <c r="I196" s="155"/>
      <c r="J196" s="156">
        <f t="shared" ref="J196:J201" si="0">ROUND(I196*H196,2)</f>
        <v>0</v>
      </c>
      <c r="K196" s="152" t="s">
        <v>199</v>
      </c>
      <c r="L196" s="33"/>
      <c r="M196" s="157" t="s">
        <v>1</v>
      </c>
      <c r="N196" s="158" t="s">
        <v>46</v>
      </c>
      <c r="O196" s="58"/>
      <c r="P196" s="159">
        <f t="shared" ref="P196:P201" si="1">O196*H196</f>
        <v>0</v>
      </c>
      <c r="Q196" s="159">
        <v>0</v>
      </c>
      <c r="R196" s="159">
        <f t="shared" ref="R196:R201" si="2">Q196*H196</f>
        <v>0</v>
      </c>
      <c r="S196" s="159">
        <v>0</v>
      </c>
      <c r="T196" s="160">
        <f t="shared" ref="T196:T201" si="3"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1" t="s">
        <v>200</v>
      </c>
      <c r="AT196" s="161" t="s">
        <v>195</v>
      </c>
      <c r="AU196" s="161" t="s">
        <v>93</v>
      </c>
      <c r="AY196" s="17" t="s">
        <v>192</v>
      </c>
      <c r="BE196" s="162">
        <f t="shared" ref="BE196:BE201" si="4">IF(N196="základní",J196,0)</f>
        <v>0</v>
      </c>
      <c r="BF196" s="162">
        <f t="shared" ref="BF196:BF201" si="5">IF(N196="snížená",J196,0)</f>
        <v>0</v>
      </c>
      <c r="BG196" s="162">
        <f t="shared" ref="BG196:BG201" si="6">IF(N196="zákl. přenesená",J196,0)</f>
        <v>0</v>
      </c>
      <c r="BH196" s="162">
        <f t="shared" ref="BH196:BH201" si="7">IF(N196="sníž. přenesená",J196,0)</f>
        <v>0</v>
      </c>
      <c r="BI196" s="162">
        <f t="shared" ref="BI196:BI201" si="8">IF(N196="nulová",J196,0)</f>
        <v>0</v>
      </c>
      <c r="BJ196" s="17" t="s">
        <v>93</v>
      </c>
      <c r="BK196" s="162">
        <f t="shared" ref="BK196:BK201" si="9">ROUND(I196*H196,2)</f>
        <v>0</v>
      </c>
      <c r="BL196" s="17" t="s">
        <v>200</v>
      </c>
      <c r="BM196" s="161" t="s">
        <v>683</v>
      </c>
    </row>
    <row r="197" spans="1:65" s="2" customFormat="1" ht="16.5" customHeight="1">
      <c r="A197" s="32"/>
      <c r="B197" s="149"/>
      <c r="C197" s="150" t="s">
        <v>272</v>
      </c>
      <c r="D197" s="150" t="s">
        <v>195</v>
      </c>
      <c r="E197" s="151" t="s">
        <v>273</v>
      </c>
      <c r="F197" s="152" t="s">
        <v>274</v>
      </c>
      <c r="G197" s="153" t="s">
        <v>270</v>
      </c>
      <c r="H197" s="154">
        <v>8.218</v>
      </c>
      <c r="I197" s="155"/>
      <c r="J197" s="156">
        <f t="shared" si="0"/>
        <v>0</v>
      </c>
      <c r="K197" s="152" t="s">
        <v>199</v>
      </c>
      <c r="L197" s="33"/>
      <c r="M197" s="157" t="s">
        <v>1</v>
      </c>
      <c r="N197" s="158" t="s">
        <v>46</v>
      </c>
      <c r="O197" s="58"/>
      <c r="P197" s="159">
        <f t="shared" si="1"/>
        <v>0</v>
      </c>
      <c r="Q197" s="159">
        <v>0</v>
      </c>
      <c r="R197" s="159">
        <f t="shared" si="2"/>
        <v>0</v>
      </c>
      <c r="S197" s="159">
        <v>0</v>
      </c>
      <c r="T197" s="160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1" t="s">
        <v>200</v>
      </c>
      <c r="AT197" s="161" t="s">
        <v>195</v>
      </c>
      <c r="AU197" s="161" t="s">
        <v>93</v>
      </c>
      <c r="AY197" s="17" t="s">
        <v>192</v>
      </c>
      <c r="BE197" s="162">
        <f t="shared" si="4"/>
        <v>0</v>
      </c>
      <c r="BF197" s="162">
        <f t="shared" si="5"/>
        <v>0</v>
      </c>
      <c r="BG197" s="162">
        <f t="shared" si="6"/>
        <v>0</v>
      </c>
      <c r="BH197" s="162">
        <f t="shared" si="7"/>
        <v>0</v>
      </c>
      <c r="BI197" s="162">
        <f t="shared" si="8"/>
        <v>0</v>
      </c>
      <c r="BJ197" s="17" t="s">
        <v>93</v>
      </c>
      <c r="BK197" s="162">
        <f t="shared" si="9"/>
        <v>0</v>
      </c>
      <c r="BL197" s="17" t="s">
        <v>200</v>
      </c>
      <c r="BM197" s="161" t="s">
        <v>684</v>
      </c>
    </row>
    <row r="198" spans="1:65" s="2" customFormat="1" ht="24.2" customHeight="1">
      <c r="A198" s="32"/>
      <c r="B198" s="149"/>
      <c r="C198" s="150" t="s">
        <v>193</v>
      </c>
      <c r="D198" s="150" t="s">
        <v>195</v>
      </c>
      <c r="E198" s="151" t="s">
        <v>276</v>
      </c>
      <c r="F198" s="152" t="s">
        <v>277</v>
      </c>
      <c r="G198" s="153" t="s">
        <v>270</v>
      </c>
      <c r="H198" s="154">
        <v>8.218</v>
      </c>
      <c r="I198" s="155"/>
      <c r="J198" s="156">
        <f t="shared" si="0"/>
        <v>0</v>
      </c>
      <c r="K198" s="152" t="s">
        <v>199</v>
      </c>
      <c r="L198" s="33"/>
      <c r="M198" s="157" t="s">
        <v>1</v>
      </c>
      <c r="N198" s="158" t="s">
        <v>46</v>
      </c>
      <c r="O198" s="58"/>
      <c r="P198" s="159">
        <f t="shared" si="1"/>
        <v>0</v>
      </c>
      <c r="Q198" s="159">
        <v>0</v>
      </c>
      <c r="R198" s="159">
        <f t="shared" si="2"/>
        <v>0</v>
      </c>
      <c r="S198" s="159">
        <v>0</v>
      </c>
      <c r="T198" s="160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1" t="s">
        <v>200</v>
      </c>
      <c r="AT198" s="161" t="s">
        <v>195</v>
      </c>
      <c r="AU198" s="161" t="s">
        <v>93</v>
      </c>
      <c r="AY198" s="17" t="s">
        <v>192</v>
      </c>
      <c r="BE198" s="162">
        <f t="shared" si="4"/>
        <v>0</v>
      </c>
      <c r="BF198" s="162">
        <f t="shared" si="5"/>
        <v>0</v>
      </c>
      <c r="BG198" s="162">
        <f t="shared" si="6"/>
        <v>0</v>
      </c>
      <c r="BH198" s="162">
        <f t="shared" si="7"/>
        <v>0</v>
      </c>
      <c r="BI198" s="162">
        <f t="shared" si="8"/>
        <v>0</v>
      </c>
      <c r="BJ198" s="17" t="s">
        <v>93</v>
      </c>
      <c r="BK198" s="162">
        <f t="shared" si="9"/>
        <v>0</v>
      </c>
      <c r="BL198" s="17" t="s">
        <v>200</v>
      </c>
      <c r="BM198" s="161" t="s">
        <v>685</v>
      </c>
    </row>
    <row r="199" spans="1:65" s="2" customFormat="1" ht="24.2" customHeight="1">
      <c r="A199" s="32"/>
      <c r="B199" s="149"/>
      <c r="C199" s="150" t="s">
        <v>279</v>
      </c>
      <c r="D199" s="150" t="s">
        <v>195</v>
      </c>
      <c r="E199" s="151" t="s">
        <v>280</v>
      </c>
      <c r="F199" s="152" t="s">
        <v>281</v>
      </c>
      <c r="G199" s="153" t="s">
        <v>270</v>
      </c>
      <c r="H199" s="154">
        <v>8.218</v>
      </c>
      <c r="I199" s="155"/>
      <c r="J199" s="156">
        <f t="shared" si="0"/>
        <v>0</v>
      </c>
      <c r="K199" s="152" t="s">
        <v>199</v>
      </c>
      <c r="L199" s="33"/>
      <c r="M199" s="157" t="s">
        <v>1</v>
      </c>
      <c r="N199" s="158" t="s">
        <v>46</v>
      </c>
      <c r="O199" s="58"/>
      <c r="P199" s="159">
        <f t="shared" si="1"/>
        <v>0</v>
      </c>
      <c r="Q199" s="159">
        <v>0</v>
      </c>
      <c r="R199" s="159">
        <f t="shared" si="2"/>
        <v>0</v>
      </c>
      <c r="S199" s="159">
        <v>0</v>
      </c>
      <c r="T199" s="160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 t="shared" si="4"/>
        <v>0</v>
      </c>
      <c r="BF199" s="162">
        <f t="shared" si="5"/>
        <v>0</v>
      </c>
      <c r="BG199" s="162">
        <f t="shared" si="6"/>
        <v>0</v>
      </c>
      <c r="BH199" s="162">
        <f t="shared" si="7"/>
        <v>0</v>
      </c>
      <c r="BI199" s="162">
        <f t="shared" si="8"/>
        <v>0</v>
      </c>
      <c r="BJ199" s="17" t="s">
        <v>93</v>
      </c>
      <c r="BK199" s="162">
        <f t="shared" si="9"/>
        <v>0</v>
      </c>
      <c r="BL199" s="17" t="s">
        <v>200</v>
      </c>
      <c r="BM199" s="161" t="s">
        <v>686</v>
      </c>
    </row>
    <row r="200" spans="1:65" s="2" customFormat="1" ht="24.2" customHeight="1">
      <c r="A200" s="32"/>
      <c r="B200" s="149"/>
      <c r="C200" s="150" t="s">
        <v>283</v>
      </c>
      <c r="D200" s="150" t="s">
        <v>195</v>
      </c>
      <c r="E200" s="151" t="s">
        <v>284</v>
      </c>
      <c r="F200" s="152" t="s">
        <v>285</v>
      </c>
      <c r="G200" s="153" t="s">
        <v>270</v>
      </c>
      <c r="H200" s="154">
        <v>8.218</v>
      </c>
      <c r="I200" s="155"/>
      <c r="J200" s="156">
        <f t="shared" si="0"/>
        <v>0</v>
      </c>
      <c r="K200" s="152" t="s">
        <v>199</v>
      </c>
      <c r="L200" s="33"/>
      <c r="M200" s="157" t="s">
        <v>1</v>
      </c>
      <c r="N200" s="158" t="s">
        <v>46</v>
      </c>
      <c r="O200" s="58"/>
      <c r="P200" s="159">
        <f t="shared" si="1"/>
        <v>0</v>
      </c>
      <c r="Q200" s="159">
        <v>0</v>
      </c>
      <c r="R200" s="159">
        <f t="shared" si="2"/>
        <v>0</v>
      </c>
      <c r="S200" s="159">
        <v>0</v>
      </c>
      <c r="T200" s="160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1" t="s">
        <v>200</v>
      </c>
      <c r="AT200" s="161" t="s">
        <v>195</v>
      </c>
      <c r="AU200" s="161" t="s">
        <v>93</v>
      </c>
      <c r="AY200" s="17" t="s">
        <v>192</v>
      </c>
      <c r="BE200" s="162">
        <f t="shared" si="4"/>
        <v>0</v>
      </c>
      <c r="BF200" s="162">
        <f t="shared" si="5"/>
        <v>0</v>
      </c>
      <c r="BG200" s="162">
        <f t="shared" si="6"/>
        <v>0</v>
      </c>
      <c r="BH200" s="162">
        <f t="shared" si="7"/>
        <v>0</v>
      </c>
      <c r="BI200" s="162">
        <f t="shared" si="8"/>
        <v>0</v>
      </c>
      <c r="BJ200" s="17" t="s">
        <v>93</v>
      </c>
      <c r="BK200" s="162">
        <f t="shared" si="9"/>
        <v>0</v>
      </c>
      <c r="BL200" s="17" t="s">
        <v>200</v>
      </c>
      <c r="BM200" s="161" t="s">
        <v>687</v>
      </c>
    </row>
    <row r="201" spans="1:65" s="2" customFormat="1" ht="44.25" customHeight="1">
      <c r="A201" s="32"/>
      <c r="B201" s="149"/>
      <c r="C201" s="150" t="s">
        <v>8</v>
      </c>
      <c r="D201" s="150" t="s">
        <v>195</v>
      </c>
      <c r="E201" s="151" t="s">
        <v>287</v>
      </c>
      <c r="F201" s="152" t="s">
        <v>288</v>
      </c>
      <c r="G201" s="153" t="s">
        <v>270</v>
      </c>
      <c r="H201" s="154">
        <v>8.218</v>
      </c>
      <c r="I201" s="155"/>
      <c r="J201" s="156">
        <f t="shared" si="0"/>
        <v>0</v>
      </c>
      <c r="K201" s="152" t="s">
        <v>199</v>
      </c>
      <c r="L201" s="33"/>
      <c r="M201" s="157" t="s">
        <v>1</v>
      </c>
      <c r="N201" s="158" t="s">
        <v>46</v>
      </c>
      <c r="O201" s="58"/>
      <c r="P201" s="159">
        <f t="shared" si="1"/>
        <v>0</v>
      </c>
      <c r="Q201" s="159">
        <v>0</v>
      </c>
      <c r="R201" s="159">
        <f t="shared" si="2"/>
        <v>0</v>
      </c>
      <c r="S201" s="159">
        <v>0</v>
      </c>
      <c r="T201" s="160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1" t="s">
        <v>200</v>
      </c>
      <c r="AT201" s="161" t="s">
        <v>195</v>
      </c>
      <c r="AU201" s="161" t="s">
        <v>93</v>
      </c>
      <c r="AY201" s="17" t="s">
        <v>192</v>
      </c>
      <c r="BE201" s="162">
        <f t="shared" si="4"/>
        <v>0</v>
      </c>
      <c r="BF201" s="162">
        <f t="shared" si="5"/>
        <v>0</v>
      </c>
      <c r="BG201" s="162">
        <f t="shared" si="6"/>
        <v>0</v>
      </c>
      <c r="BH201" s="162">
        <f t="shared" si="7"/>
        <v>0</v>
      </c>
      <c r="BI201" s="162">
        <f t="shared" si="8"/>
        <v>0</v>
      </c>
      <c r="BJ201" s="17" t="s">
        <v>93</v>
      </c>
      <c r="BK201" s="162">
        <f t="shared" si="9"/>
        <v>0</v>
      </c>
      <c r="BL201" s="17" t="s">
        <v>200</v>
      </c>
      <c r="BM201" s="161" t="s">
        <v>688</v>
      </c>
    </row>
    <row r="202" spans="1:65" s="12" customFormat="1" ht="25.9" customHeight="1">
      <c r="B202" s="137"/>
      <c r="D202" s="138" t="s">
        <v>79</v>
      </c>
      <c r="E202" s="139" t="s">
        <v>290</v>
      </c>
      <c r="F202" s="139" t="s">
        <v>291</v>
      </c>
      <c r="I202" s="140"/>
      <c r="J202" s="126">
        <f>BK202</f>
        <v>0</v>
      </c>
      <c r="L202" s="137"/>
      <c r="M202" s="141"/>
      <c r="N202" s="142"/>
      <c r="O202" s="142"/>
      <c r="P202" s="143">
        <f>P203+P231+P255</f>
        <v>0</v>
      </c>
      <c r="Q202" s="142"/>
      <c r="R202" s="143">
        <f>R203+R231+R255</f>
        <v>0</v>
      </c>
      <c r="S202" s="142"/>
      <c r="T202" s="144">
        <f>T203+T231+T255</f>
        <v>0.86921960000000009</v>
      </c>
      <c r="AR202" s="138" t="s">
        <v>93</v>
      </c>
      <c r="AT202" s="145" t="s">
        <v>79</v>
      </c>
      <c r="AU202" s="145" t="s">
        <v>80</v>
      </c>
      <c r="AY202" s="138" t="s">
        <v>192</v>
      </c>
      <c r="BK202" s="146">
        <f>BK203+BK231+BK255</f>
        <v>0</v>
      </c>
    </row>
    <row r="203" spans="1:65" s="12" customFormat="1" ht="22.9" customHeight="1">
      <c r="B203" s="137"/>
      <c r="D203" s="138" t="s">
        <v>79</v>
      </c>
      <c r="E203" s="147" t="s">
        <v>292</v>
      </c>
      <c r="F203" s="147" t="s">
        <v>293</v>
      </c>
      <c r="I203" s="140"/>
      <c r="J203" s="148">
        <f>BK203</f>
        <v>0</v>
      </c>
      <c r="L203" s="137"/>
      <c r="M203" s="141"/>
      <c r="N203" s="142"/>
      <c r="O203" s="142"/>
      <c r="P203" s="143">
        <f>SUM(P204:P230)</f>
        <v>0</v>
      </c>
      <c r="Q203" s="142"/>
      <c r="R203" s="143">
        <f>SUM(R204:R230)</f>
        <v>0</v>
      </c>
      <c r="S203" s="142"/>
      <c r="T203" s="144">
        <f>SUM(T204:T230)</f>
        <v>0.32793600000000001</v>
      </c>
      <c r="AR203" s="138" t="s">
        <v>93</v>
      </c>
      <c r="AT203" s="145" t="s">
        <v>79</v>
      </c>
      <c r="AU203" s="145" t="s">
        <v>87</v>
      </c>
      <c r="AY203" s="138" t="s">
        <v>192</v>
      </c>
      <c r="BK203" s="146">
        <f>SUM(BK204:BK230)</f>
        <v>0</v>
      </c>
    </row>
    <row r="204" spans="1:65" s="2" customFormat="1" ht="24.2" customHeight="1">
      <c r="A204" s="32"/>
      <c r="B204" s="149"/>
      <c r="C204" s="150" t="s">
        <v>294</v>
      </c>
      <c r="D204" s="150" t="s">
        <v>195</v>
      </c>
      <c r="E204" s="151" t="s">
        <v>295</v>
      </c>
      <c r="F204" s="152" t="s">
        <v>296</v>
      </c>
      <c r="G204" s="153" t="s">
        <v>198</v>
      </c>
      <c r="H204" s="154">
        <v>54.655999999999999</v>
      </c>
      <c r="I204" s="155"/>
      <c r="J204" s="156">
        <f>ROUND(I204*H204,2)</f>
        <v>0</v>
      </c>
      <c r="K204" s="152" t="s">
        <v>199</v>
      </c>
      <c r="L204" s="33"/>
      <c r="M204" s="157" t="s">
        <v>1</v>
      </c>
      <c r="N204" s="158" t="s">
        <v>46</v>
      </c>
      <c r="O204" s="58"/>
      <c r="P204" s="159">
        <f>O204*H204</f>
        <v>0</v>
      </c>
      <c r="Q204" s="159">
        <v>0</v>
      </c>
      <c r="R204" s="159">
        <f>Q204*H204</f>
        <v>0</v>
      </c>
      <c r="S204" s="159">
        <v>6.0000000000000001E-3</v>
      </c>
      <c r="T204" s="160">
        <f>S204*H204</f>
        <v>0.32793600000000001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1" t="s">
        <v>297</v>
      </c>
      <c r="AT204" s="161" t="s">
        <v>195</v>
      </c>
      <c r="AU204" s="161" t="s">
        <v>93</v>
      </c>
      <c r="AY204" s="17" t="s">
        <v>192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93</v>
      </c>
      <c r="BK204" s="162">
        <f>ROUND(I204*H204,2)</f>
        <v>0</v>
      </c>
      <c r="BL204" s="17" t="s">
        <v>297</v>
      </c>
      <c r="BM204" s="161" t="s">
        <v>769</v>
      </c>
    </row>
    <row r="205" spans="1:65" s="13" customFormat="1" ht="22.5">
      <c r="B205" s="163"/>
      <c r="D205" s="164" t="s">
        <v>202</v>
      </c>
      <c r="E205" s="165" t="s">
        <v>1</v>
      </c>
      <c r="F205" s="166" t="s">
        <v>299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202</v>
      </c>
      <c r="AU205" s="165" t="s">
        <v>93</v>
      </c>
      <c r="AV205" s="13" t="s">
        <v>87</v>
      </c>
      <c r="AW205" s="13" t="s">
        <v>36</v>
      </c>
      <c r="AX205" s="13" t="s">
        <v>80</v>
      </c>
      <c r="AY205" s="165" t="s">
        <v>192</v>
      </c>
    </row>
    <row r="206" spans="1:65" s="13" customFormat="1" ht="11.25">
      <c r="B206" s="163"/>
      <c r="D206" s="164" t="s">
        <v>202</v>
      </c>
      <c r="E206" s="165" t="s">
        <v>1</v>
      </c>
      <c r="F206" s="166" t="s">
        <v>363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93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1:65" s="14" customFormat="1" ht="11.25">
      <c r="B207" s="171"/>
      <c r="D207" s="164" t="s">
        <v>202</v>
      </c>
      <c r="E207" s="172" t="s">
        <v>1</v>
      </c>
      <c r="F207" s="173" t="s">
        <v>302</v>
      </c>
      <c r="H207" s="174">
        <v>1.524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93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366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93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4" customFormat="1" ht="11.25">
      <c r="B209" s="171"/>
      <c r="D209" s="164" t="s">
        <v>202</v>
      </c>
      <c r="E209" s="172" t="s">
        <v>1</v>
      </c>
      <c r="F209" s="173" t="s">
        <v>305</v>
      </c>
      <c r="H209" s="174">
        <v>0.94399999999999995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93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367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692</v>
      </c>
      <c r="H211" s="174">
        <v>16.559999999999999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93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372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693</v>
      </c>
      <c r="H213" s="174">
        <v>4.7610000000000001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371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93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694</v>
      </c>
      <c r="H215" s="174">
        <v>12.6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93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371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93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307</v>
      </c>
      <c r="H217" s="174">
        <v>6.3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93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368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382</v>
      </c>
      <c r="H219" s="174">
        <v>2.7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93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368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383</v>
      </c>
      <c r="H221" s="174">
        <v>2.16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373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93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309</v>
      </c>
      <c r="H223" s="174">
        <v>4.077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93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3" customFormat="1" ht="11.25">
      <c r="B224" s="163"/>
      <c r="D224" s="164" t="s">
        <v>202</v>
      </c>
      <c r="E224" s="165" t="s">
        <v>1</v>
      </c>
      <c r="F224" s="166" t="s">
        <v>374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202</v>
      </c>
      <c r="AU224" s="165" t="s">
        <v>93</v>
      </c>
      <c r="AV224" s="13" t="s">
        <v>87</v>
      </c>
      <c r="AW224" s="13" t="s">
        <v>36</v>
      </c>
      <c r="AX224" s="13" t="s">
        <v>80</v>
      </c>
      <c r="AY224" s="165" t="s">
        <v>192</v>
      </c>
    </row>
    <row r="225" spans="1:65" s="14" customFormat="1" ht="11.25">
      <c r="B225" s="171"/>
      <c r="D225" s="164" t="s">
        <v>202</v>
      </c>
      <c r="E225" s="172" t="s">
        <v>1</v>
      </c>
      <c r="F225" s="173" t="s">
        <v>310</v>
      </c>
      <c r="H225" s="174">
        <v>1.9259999999999999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202</v>
      </c>
      <c r="AU225" s="172" t="s">
        <v>93</v>
      </c>
      <c r="AV225" s="14" t="s">
        <v>93</v>
      </c>
      <c r="AW225" s="14" t="s">
        <v>36</v>
      </c>
      <c r="AX225" s="14" t="s">
        <v>80</v>
      </c>
      <c r="AY225" s="172" t="s">
        <v>192</v>
      </c>
    </row>
    <row r="226" spans="1:65" s="13" customFormat="1" ht="11.25">
      <c r="B226" s="163"/>
      <c r="D226" s="164" t="s">
        <v>202</v>
      </c>
      <c r="E226" s="165" t="s">
        <v>1</v>
      </c>
      <c r="F226" s="166" t="s">
        <v>364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4" customFormat="1" ht="11.25">
      <c r="B227" s="171"/>
      <c r="D227" s="164" t="s">
        <v>202</v>
      </c>
      <c r="E227" s="172" t="s">
        <v>1</v>
      </c>
      <c r="F227" s="173" t="s">
        <v>380</v>
      </c>
      <c r="H227" s="174">
        <v>0.378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202</v>
      </c>
      <c r="AU227" s="172" t="s">
        <v>93</v>
      </c>
      <c r="AV227" s="14" t="s">
        <v>93</v>
      </c>
      <c r="AW227" s="14" t="s">
        <v>36</v>
      </c>
      <c r="AX227" s="14" t="s">
        <v>80</v>
      </c>
      <c r="AY227" s="172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365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381</v>
      </c>
      <c r="H229" s="174">
        <v>0.72599999999999998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5" customFormat="1" ht="11.25">
      <c r="B230" s="179"/>
      <c r="D230" s="164" t="s">
        <v>202</v>
      </c>
      <c r="E230" s="180" t="s">
        <v>1</v>
      </c>
      <c r="F230" s="181" t="s">
        <v>206</v>
      </c>
      <c r="H230" s="182">
        <v>54.655999999999999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202</v>
      </c>
      <c r="AU230" s="180" t="s">
        <v>93</v>
      </c>
      <c r="AV230" s="15" t="s">
        <v>200</v>
      </c>
      <c r="AW230" s="15" t="s">
        <v>36</v>
      </c>
      <c r="AX230" s="15" t="s">
        <v>87</v>
      </c>
      <c r="AY230" s="180" t="s">
        <v>192</v>
      </c>
    </row>
    <row r="231" spans="1:65" s="12" customFormat="1" ht="22.9" customHeight="1">
      <c r="B231" s="137"/>
      <c r="D231" s="138" t="s">
        <v>79</v>
      </c>
      <c r="E231" s="147" t="s">
        <v>313</v>
      </c>
      <c r="F231" s="147" t="s">
        <v>314</v>
      </c>
      <c r="I231" s="140"/>
      <c r="J231" s="148">
        <f>BK231</f>
        <v>0</v>
      </c>
      <c r="L231" s="137"/>
      <c r="M231" s="141"/>
      <c r="N231" s="142"/>
      <c r="O231" s="142"/>
      <c r="P231" s="143">
        <f>SUM(P232:P254)</f>
        <v>0</v>
      </c>
      <c r="Q231" s="142"/>
      <c r="R231" s="143">
        <f>SUM(R232:R254)</f>
        <v>0</v>
      </c>
      <c r="S231" s="142"/>
      <c r="T231" s="144">
        <f>SUM(T232:T254)</f>
        <v>0.2088836</v>
      </c>
      <c r="AR231" s="138" t="s">
        <v>93</v>
      </c>
      <c r="AT231" s="145" t="s">
        <v>79</v>
      </c>
      <c r="AU231" s="145" t="s">
        <v>87</v>
      </c>
      <c r="AY231" s="138" t="s">
        <v>192</v>
      </c>
      <c r="BK231" s="146">
        <f>SUM(BK232:BK254)</f>
        <v>0</v>
      </c>
    </row>
    <row r="232" spans="1:65" s="2" customFormat="1" ht="16.5" customHeight="1">
      <c r="A232" s="32"/>
      <c r="B232" s="149"/>
      <c r="C232" s="150" t="s">
        <v>315</v>
      </c>
      <c r="D232" s="150" t="s">
        <v>195</v>
      </c>
      <c r="E232" s="151" t="s">
        <v>316</v>
      </c>
      <c r="F232" s="152" t="s">
        <v>317</v>
      </c>
      <c r="G232" s="153" t="s">
        <v>249</v>
      </c>
      <c r="H232" s="154">
        <v>125.08</v>
      </c>
      <c r="I232" s="155"/>
      <c r="J232" s="156">
        <f>ROUND(I232*H232,2)</f>
        <v>0</v>
      </c>
      <c r="K232" s="152" t="s">
        <v>199</v>
      </c>
      <c r="L232" s="33"/>
      <c r="M232" s="157" t="s">
        <v>1</v>
      </c>
      <c r="N232" s="158" t="s">
        <v>46</v>
      </c>
      <c r="O232" s="58"/>
      <c r="P232" s="159">
        <f>O232*H232</f>
        <v>0</v>
      </c>
      <c r="Q232" s="159">
        <v>0</v>
      </c>
      <c r="R232" s="159">
        <f>Q232*H232</f>
        <v>0</v>
      </c>
      <c r="S232" s="159">
        <v>1.67E-3</v>
      </c>
      <c r="T232" s="160">
        <f>S232*H232</f>
        <v>0.2088836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1" t="s">
        <v>297</v>
      </c>
      <c r="AT232" s="161" t="s">
        <v>195</v>
      </c>
      <c r="AU232" s="161" t="s">
        <v>93</v>
      </c>
      <c r="AY232" s="17" t="s">
        <v>192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93</v>
      </c>
      <c r="BK232" s="162">
        <f>ROUND(I232*H232,2)</f>
        <v>0</v>
      </c>
      <c r="BL232" s="17" t="s">
        <v>297</v>
      </c>
      <c r="BM232" s="161" t="s">
        <v>696</v>
      </c>
    </row>
    <row r="233" spans="1:65" s="13" customFormat="1" ht="11.25">
      <c r="B233" s="163"/>
      <c r="D233" s="164" t="s">
        <v>202</v>
      </c>
      <c r="E233" s="165" t="s">
        <v>1</v>
      </c>
      <c r="F233" s="166" t="s">
        <v>319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3" customFormat="1" ht="11.25">
      <c r="B234" s="163"/>
      <c r="D234" s="164" t="s">
        <v>202</v>
      </c>
      <c r="E234" s="165" t="s">
        <v>1</v>
      </c>
      <c r="F234" s="166" t="s">
        <v>363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4" customFormat="1" ht="11.25">
      <c r="B235" s="171"/>
      <c r="D235" s="164" t="s">
        <v>202</v>
      </c>
      <c r="E235" s="172" t="s">
        <v>1</v>
      </c>
      <c r="F235" s="173" t="s">
        <v>321</v>
      </c>
      <c r="H235" s="174">
        <v>4.08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202</v>
      </c>
      <c r="AU235" s="172" t="s">
        <v>93</v>
      </c>
      <c r="AV235" s="14" t="s">
        <v>93</v>
      </c>
      <c r="AW235" s="14" t="s">
        <v>36</v>
      </c>
      <c r="AX235" s="14" t="s">
        <v>80</v>
      </c>
      <c r="AY235" s="172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367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700</v>
      </c>
      <c r="H237" s="174">
        <v>36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372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93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701</v>
      </c>
      <c r="H239" s="174">
        <v>13.14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93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371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93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1:65" s="14" customFormat="1" ht="11.25">
      <c r="B241" s="171"/>
      <c r="D241" s="164" t="s">
        <v>202</v>
      </c>
      <c r="E241" s="172" t="s">
        <v>1</v>
      </c>
      <c r="F241" s="173" t="s">
        <v>702</v>
      </c>
      <c r="H241" s="174">
        <v>26.4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93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1:65" s="13" customFormat="1" ht="11.25">
      <c r="B242" s="163"/>
      <c r="D242" s="164" t="s">
        <v>202</v>
      </c>
      <c r="E242" s="165" t="s">
        <v>1</v>
      </c>
      <c r="F242" s="166" t="s">
        <v>371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4" customFormat="1" ht="11.25">
      <c r="B243" s="171"/>
      <c r="D243" s="164" t="s">
        <v>202</v>
      </c>
      <c r="E243" s="172" t="s">
        <v>1</v>
      </c>
      <c r="F243" s="173" t="s">
        <v>325</v>
      </c>
      <c r="H243" s="174">
        <v>13.2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93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373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327</v>
      </c>
      <c r="H245" s="174">
        <v>8.58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3" customFormat="1" ht="11.25">
      <c r="B246" s="163"/>
      <c r="D246" s="164" t="s">
        <v>202</v>
      </c>
      <c r="E246" s="165" t="s">
        <v>1</v>
      </c>
      <c r="F246" s="166" t="s">
        <v>374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93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1:65" s="14" customFormat="1" ht="11.25">
      <c r="B247" s="171"/>
      <c r="D247" s="164" t="s">
        <v>202</v>
      </c>
      <c r="E247" s="172" t="s">
        <v>1</v>
      </c>
      <c r="F247" s="173" t="s">
        <v>328</v>
      </c>
      <c r="H247" s="174">
        <v>2.88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93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1:65" s="13" customFormat="1" ht="11.25">
      <c r="B248" s="163"/>
      <c r="D248" s="164" t="s">
        <v>202</v>
      </c>
      <c r="E248" s="165" t="s">
        <v>1</v>
      </c>
      <c r="F248" s="166" t="s">
        <v>364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93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1:65" s="14" customFormat="1" ht="11.25">
      <c r="B249" s="171"/>
      <c r="D249" s="164" t="s">
        <v>202</v>
      </c>
      <c r="E249" s="172" t="s">
        <v>1</v>
      </c>
      <c r="F249" s="173" t="s">
        <v>322</v>
      </c>
      <c r="H249" s="174">
        <v>1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93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1:65" s="13" customFormat="1" ht="11.25">
      <c r="B250" s="163"/>
      <c r="D250" s="164" t="s">
        <v>202</v>
      </c>
      <c r="E250" s="165" t="s">
        <v>1</v>
      </c>
      <c r="F250" s="166" t="s">
        <v>365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4" customFormat="1" ht="11.25">
      <c r="B251" s="171"/>
      <c r="D251" s="164" t="s">
        <v>202</v>
      </c>
      <c r="E251" s="172" t="s">
        <v>1</v>
      </c>
      <c r="F251" s="173" t="s">
        <v>323</v>
      </c>
      <c r="H251" s="174">
        <v>1.8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93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204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330</v>
      </c>
      <c r="H253" s="174">
        <v>18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5" customFormat="1" ht="11.25">
      <c r="B254" s="179"/>
      <c r="D254" s="164" t="s">
        <v>202</v>
      </c>
      <c r="E254" s="180" t="s">
        <v>1</v>
      </c>
      <c r="F254" s="181" t="s">
        <v>206</v>
      </c>
      <c r="H254" s="182">
        <v>125.08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202</v>
      </c>
      <c r="AU254" s="180" t="s">
        <v>93</v>
      </c>
      <c r="AV254" s="15" t="s">
        <v>200</v>
      </c>
      <c r="AW254" s="15" t="s">
        <v>36</v>
      </c>
      <c r="AX254" s="15" t="s">
        <v>87</v>
      </c>
      <c r="AY254" s="180" t="s">
        <v>192</v>
      </c>
    </row>
    <row r="255" spans="1:65" s="12" customFormat="1" ht="22.9" customHeight="1">
      <c r="B255" s="137"/>
      <c r="D255" s="138" t="s">
        <v>79</v>
      </c>
      <c r="E255" s="147" t="s">
        <v>331</v>
      </c>
      <c r="F255" s="147" t="s">
        <v>332</v>
      </c>
      <c r="I255" s="140"/>
      <c r="J255" s="148">
        <f>BK255</f>
        <v>0</v>
      </c>
      <c r="L255" s="137"/>
      <c r="M255" s="141"/>
      <c r="N255" s="142"/>
      <c r="O255" s="142"/>
      <c r="P255" s="143">
        <f>SUM(P256:P284)</f>
        <v>0</v>
      </c>
      <c r="Q255" s="142"/>
      <c r="R255" s="143">
        <f>SUM(R256:R284)</f>
        <v>0</v>
      </c>
      <c r="S255" s="142"/>
      <c r="T255" s="144">
        <f>SUM(T256:T284)</f>
        <v>0.33240000000000003</v>
      </c>
      <c r="AR255" s="138" t="s">
        <v>93</v>
      </c>
      <c r="AT255" s="145" t="s">
        <v>79</v>
      </c>
      <c r="AU255" s="145" t="s">
        <v>87</v>
      </c>
      <c r="AY255" s="138" t="s">
        <v>192</v>
      </c>
      <c r="BK255" s="146">
        <f>SUM(BK256:BK284)</f>
        <v>0</v>
      </c>
    </row>
    <row r="256" spans="1:65" s="2" customFormat="1" ht="24.2" customHeight="1">
      <c r="A256" s="32"/>
      <c r="B256" s="149"/>
      <c r="C256" s="150" t="s">
        <v>333</v>
      </c>
      <c r="D256" s="150" t="s">
        <v>195</v>
      </c>
      <c r="E256" s="151" t="s">
        <v>334</v>
      </c>
      <c r="F256" s="152" t="s">
        <v>335</v>
      </c>
      <c r="G256" s="153" t="s">
        <v>249</v>
      </c>
      <c r="H256" s="154">
        <v>100.2</v>
      </c>
      <c r="I256" s="155"/>
      <c r="J256" s="156">
        <f>ROUND(I256*H256,2)</f>
        <v>0</v>
      </c>
      <c r="K256" s="152" t="s">
        <v>199</v>
      </c>
      <c r="L256" s="33"/>
      <c r="M256" s="157" t="s">
        <v>1</v>
      </c>
      <c r="N256" s="158" t="s">
        <v>46</v>
      </c>
      <c r="O256" s="58"/>
      <c r="P256" s="159">
        <f>O256*H256</f>
        <v>0</v>
      </c>
      <c r="Q256" s="159">
        <v>0</v>
      </c>
      <c r="R256" s="159">
        <f>Q256*H256</f>
        <v>0</v>
      </c>
      <c r="S256" s="159">
        <v>2E-3</v>
      </c>
      <c r="T256" s="160">
        <f>S256*H256</f>
        <v>0.20040000000000002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1" t="s">
        <v>297</v>
      </c>
      <c r="AT256" s="161" t="s">
        <v>195</v>
      </c>
      <c r="AU256" s="161" t="s">
        <v>93</v>
      </c>
      <c r="AY256" s="17" t="s">
        <v>192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93</v>
      </c>
      <c r="BK256" s="162">
        <f>ROUND(I256*H256,2)</f>
        <v>0</v>
      </c>
      <c r="BL256" s="17" t="s">
        <v>297</v>
      </c>
      <c r="BM256" s="161" t="s">
        <v>704</v>
      </c>
    </row>
    <row r="257" spans="1:65" s="13" customFormat="1" ht="11.25">
      <c r="B257" s="163"/>
      <c r="D257" s="164" t="s">
        <v>202</v>
      </c>
      <c r="E257" s="165" t="s">
        <v>1</v>
      </c>
      <c r="F257" s="166" t="s">
        <v>337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202</v>
      </c>
      <c r="AU257" s="165" t="s">
        <v>93</v>
      </c>
      <c r="AV257" s="13" t="s">
        <v>87</v>
      </c>
      <c r="AW257" s="13" t="s">
        <v>36</v>
      </c>
      <c r="AX257" s="13" t="s">
        <v>80</v>
      </c>
      <c r="AY257" s="165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367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700</v>
      </c>
      <c r="H259" s="174">
        <v>36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93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372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93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701</v>
      </c>
      <c r="H261" s="174">
        <v>13.14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93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371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93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4" customFormat="1" ht="11.25">
      <c r="B263" s="171"/>
      <c r="D263" s="164" t="s">
        <v>202</v>
      </c>
      <c r="E263" s="172" t="s">
        <v>1</v>
      </c>
      <c r="F263" s="173" t="s">
        <v>702</v>
      </c>
      <c r="H263" s="174">
        <v>26.4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93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1:65" s="13" customFormat="1" ht="11.25">
      <c r="B264" s="163"/>
      <c r="D264" s="164" t="s">
        <v>202</v>
      </c>
      <c r="E264" s="165" t="s">
        <v>1</v>
      </c>
      <c r="F264" s="166" t="s">
        <v>371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93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4" customFormat="1" ht="11.25">
      <c r="B265" s="171"/>
      <c r="D265" s="164" t="s">
        <v>202</v>
      </c>
      <c r="E265" s="172" t="s">
        <v>1</v>
      </c>
      <c r="F265" s="173" t="s">
        <v>325</v>
      </c>
      <c r="H265" s="174">
        <v>13.2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202</v>
      </c>
      <c r="AU265" s="172" t="s">
        <v>93</v>
      </c>
      <c r="AV265" s="14" t="s">
        <v>93</v>
      </c>
      <c r="AW265" s="14" t="s">
        <v>36</v>
      </c>
      <c r="AX265" s="14" t="s">
        <v>80</v>
      </c>
      <c r="AY265" s="172" t="s">
        <v>192</v>
      </c>
    </row>
    <row r="266" spans="1:65" s="13" customFormat="1" ht="11.25">
      <c r="B266" s="163"/>
      <c r="D266" s="164" t="s">
        <v>202</v>
      </c>
      <c r="E266" s="165" t="s">
        <v>1</v>
      </c>
      <c r="F266" s="166" t="s">
        <v>373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93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4" customFormat="1" ht="11.25">
      <c r="B267" s="171"/>
      <c r="D267" s="164" t="s">
        <v>202</v>
      </c>
      <c r="E267" s="172" t="s">
        <v>1</v>
      </c>
      <c r="F267" s="173" t="s">
        <v>327</v>
      </c>
      <c r="H267" s="174">
        <v>8.58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93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1:65" s="13" customFormat="1" ht="11.25">
      <c r="B268" s="163"/>
      <c r="D268" s="164" t="s">
        <v>202</v>
      </c>
      <c r="E268" s="165" t="s">
        <v>1</v>
      </c>
      <c r="F268" s="166" t="s">
        <v>374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93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4" customFormat="1" ht="11.25">
      <c r="B269" s="171"/>
      <c r="D269" s="164" t="s">
        <v>202</v>
      </c>
      <c r="E269" s="172" t="s">
        <v>1</v>
      </c>
      <c r="F269" s="173" t="s">
        <v>328</v>
      </c>
      <c r="H269" s="174">
        <v>2.88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202</v>
      </c>
      <c r="AU269" s="172" t="s">
        <v>93</v>
      </c>
      <c r="AV269" s="14" t="s">
        <v>93</v>
      </c>
      <c r="AW269" s="14" t="s">
        <v>36</v>
      </c>
      <c r="AX269" s="14" t="s">
        <v>80</v>
      </c>
      <c r="AY269" s="172" t="s">
        <v>192</v>
      </c>
    </row>
    <row r="270" spans="1:65" s="15" customFormat="1" ht="11.25">
      <c r="B270" s="179"/>
      <c r="D270" s="164" t="s">
        <v>202</v>
      </c>
      <c r="E270" s="180" t="s">
        <v>1</v>
      </c>
      <c r="F270" s="181" t="s">
        <v>206</v>
      </c>
      <c r="H270" s="182">
        <v>100.2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202</v>
      </c>
      <c r="AU270" s="180" t="s">
        <v>93</v>
      </c>
      <c r="AV270" s="15" t="s">
        <v>200</v>
      </c>
      <c r="AW270" s="15" t="s">
        <v>36</v>
      </c>
      <c r="AX270" s="15" t="s">
        <v>87</v>
      </c>
      <c r="AY270" s="180" t="s">
        <v>192</v>
      </c>
    </row>
    <row r="271" spans="1:65" s="2" customFormat="1" ht="24.2" customHeight="1">
      <c r="A271" s="32"/>
      <c r="B271" s="149"/>
      <c r="C271" s="150" t="s">
        <v>297</v>
      </c>
      <c r="D271" s="150" t="s">
        <v>195</v>
      </c>
      <c r="E271" s="151" t="s">
        <v>338</v>
      </c>
      <c r="F271" s="152" t="s">
        <v>339</v>
      </c>
      <c r="G271" s="153" t="s">
        <v>249</v>
      </c>
      <c r="H271" s="154">
        <v>20.8</v>
      </c>
      <c r="I271" s="155"/>
      <c r="J271" s="156">
        <f>ROUND(I271*H271,2)</f>
        <v>0</v>
      </c>
      <c r="K271" s="152" t="s">
        <v>199</v>
      </c>
      <c r="L271" s="33"/>
      <c r="M271" s="157" t="s">
        <v>1</v>
      </c>
      <c r="N271" s="158" t="s">
        <v>46</v>
      </c>
      <c r="O271" s="58"/>
      <c r="P271" s="159">
        <f>O271*H271</f>
        <v>0</v>
      </c>
      <c r="Q271" s="159">
        <v>0</v>
      </c>
      <c r="R271" s="159">
        <f>Q271*H271</f>
        <v>0</v>
      </c>
      <c r="S271" s="159">
        <v>5.0000000000000001E-3</v>
      </c>
      <c r="T271" s="160">
        <f>S271*H271</f>
        <v>0.10400000000000001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1" t="s">
        <v>297</v>
      </c>
      <c r="AT271" s="161" t="s">
        <v>195</v>
      </c>
      <c r="AU271" s="161" t="s">
        <v>93</v>
      </c>
      <c r="AY271" s="17" t="s">
        <v>192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93</v>
      </c>
      <c r="BK271" s="162">
        <f>ROUND(I271*H271,2)</f>
        <v>0</v>
      </c>
      <c r="BL271" s="17" t="s">
        <v>297</v>
      </c>
      <c r="BM271" s="161" t="s">
        <v>705</v>
      </c>
    </row>
    <row r="272" spans="1:65" s="13" customFormat="1" ht="11.25">
      <c r="B272" s="163"/>
      <c r="D272" s="164" t="s">
        <v>202</v>
      </c>
      <c r="E272" s="165" t="s">
        <v>1</v>
      </c>
      <c r="F272" s="166" t="s">
        <v>337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93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5" s="13" customFormat="1" ht="11.25">
      <c r="B273" s="163"/>
      <c r="D273" s="164" t="s">
        <v>202</v>
      </c>
      <c r="E273" s="165" t="s">
        <v>1</v>
      </c>
      <c r="F273" s="166" t="s">
        <v>364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202</v>
      </c>
      <c r="AU273" s="165" t="s">
        <v>93</v>
      </c>
      <c r="AV273" s="13" t="s">
        <v>87</v>
      </c>
      <c r="AW273" s="13" t="s">
        <v>36</v>
      </c>
      <c r="AX273" s="13" t="s">
        <v>80</v>
      </c>
      <c r="AY273" s="165" t="s">
        <v>192</v>
      </c>
    </row>
    <row r="274" spans="1:65" s="14" customFormat="1" ht="11.25">
      <c r="B274" s="171"/>
      <c r="D274" s="164" t="s">
        <v>202</v>
      </c>
      <c r="E274" s="172" t="s">
        <v>1</v>
      </c>
      <c r="F274" s="173" t="s">
        <v>322</v>
      </c>
      <c r="H274" s="174">
        <v>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202</v>
      </c>
      <c r="AU274" s="172" t="s">
        <v>93</v>
      </c>
      <c r="AV274" s="14" t="s">
        <v>93</v>
      </c>
      <c r="AW274" s="14" t="s">
        <v>36</v>
      </c>
      <c r="AX274" s="14" t="s">
        <v>80</v>
      </c>
      <c r="AY274" s="172" t="s">
        <v>192</v>
      </c>
    </row>
    <row r="275" spans="1:65" s="13" customFormat="1" ht="11.25">
      <c r="B275" s="163"/>
      <c r="D275" s="164" t="s">
        <v>202</v>
      </c>
      <c r="E275" s="165" t="s">
        <v>1</v>
      </c>
      <c r="F275" s="166" t="s">
        <v>365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202</v>
      </c>
      <c r="AU275" s="165" t="s">
        <v>93</v>
      </c>
      <c r="AV275" s="13" t="s">
        <v>87</v>
      </c>
      <c r="AW275" s="13" t="s">
        <v>36</v>
      </c>
      <c r="AX275" s="13" t="s">
        <v>80</v>
      </c>
      <c r="AY275" s="165" t="s">
        <v>192</v>
      </c>
    </row>
    <row r="276" spans="1:65" s="14" customFormat="1" ht="11.25">
      <c r="B276" s="171"/>
      <c r="D276" s="164" t="s">
        <v>202</v>
      </c>
      <c r="E276" s="172" t="s">
        <v>1</v>
      </c>
      <c r="F276" s="173" t="s">
        <v>323</v>
      </c>
      <c r="H276" s="174">
        <v>1.8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202</v>
      </c>
      <c r="AU276" s="172" t="s">
        <v>93</v>
      </c>
      <c r="AV276" s="14" t="s">
        <v>93</v>
      </c>
      <c r="AW276" s="14" t="s">
        <v>36</v>
      </c>
      <c r="AX276" s="14" t="s">
        <v>80</v>
      </c>
      <c r="AY276" s="172" t="s">
        <v>192</v>
      </c>
    </row>
    <row r="277" spans="1:65" s="13" customFormat="1" ht="11.25">
      <c r="B277" s="163"/>
      <c r="D277" s="164" t="s">
        <v>202</v>
      </c>
      <c r="E277" s="165" t="s">
        <v>1</v>
      </c>
      <c r="F277" s="166" t="s">
        <v>204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93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4" customFormat="1" ht="11.25">
      <c r="B278" s="171"/>
      <c r="D278" s="164" t="s">
        <v>202</v>
      </c>
      <c r="E278" s="172" t="s">
        <v>1</v>
      </c>
      <c r="F278" s="173" t="s">
        <v>330</v>
      </c>
      <c r="H278" s="174">
        <v>18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202</v>
      </c>
      <c r="AU278" s="172" t="s">
        <v>93</v>
      </c>
      <c r="AV278" s="14" t="s">
        <v>93</v>
      </c>
      <c r="AW278" s="14" t="s">
        <v>36</v>
      </c>
      <c r="AX278" s="14" t="s">
        <v>80</v>
      </c>
      <c r="AY278" s="172" t="s">
        <v>192</v>
      </c>
    </row>
    <row r="279" spans="1:65" s="15" customFormat="1" ht="11.25">
      <c r="B279" s="179"/>
      <c r="D279" s="164" t="s">
        <v>202</v>
      </c>
      <c r="E279" s="180" t="s">
        <v>1</v>
      </c>
      <c r="F279" s="181" t="s">
        <v>206</v>
      </c>
      <c r="H279" s="182">
        <v>20.8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202</v>
      </c>
      <c r="AU279" s="180" t="s">
        <v>93</v>
      </c>
      <c r="AV279" s="15" t="s">
        <v>200</v>
      </c>
      <c r="AW279" s="15" t="s">
        <v>36</v>
      </c>
      <c r="AX279" s="15" t="s">
        <v>87</v>
      </c>
      <c r="AY279" s="180" t="s">
        <v>192</v>
      </c>
    </row>
    <row r="280" spans="1:65" s="2" customFormat="1" ht="24.2" customHeight="1">
      <c r="A280" s="32"/>
      <c r="B280" s="149"/>
      <c r="C280" s="150" t="s">
        <v>341</v>
      </c>
      <c r="D280" s="150" t="s">
        <v>195</v>
      </c>
      <c r="E280" s="151" t="s">
        <v>342</v>
      </c>
      <c r="F280" s="152" t="s">
        <v>343</v>
      </c>
      <c r="G280" s="153" t="s">
        <v>344</v>
      </c>
      <c r="H280" s="154">
        <v>1</v>
      </c>
      <c r="I280" s="155"/>
      <c r="J280" s="156">
        <f>ROUND(I280*H280,2)</f>
        <v>0</v>
      </c>
      <c r="K280" s="152" t="s">
        <v>199</v>
      </c>
      <c r="L280" s="33"/>
      <c r="M280" s="157" t="s">
        <v>1</v>
      </c>
      <c r="N280" s="158" t="s">
        <v>46</v>
      </c>
      <c r="O280" s="58"/>
      <c r="P280" s="159">
        <f>O280*H280</f>
        <v>0</v>
      </c>
      <c r="Q280" s="159">
        <v>0</v>
      </c>
      <c r="R280" s="159">
        <f>Q280*H280</f>
        <v>0</v>
      </c>
      <c r="S280" s="159">
        <v>2.8000000000000001E-2</v>
      </c>
      <c r="T280" s="160">
        <f>S280*H280</f>
        <v>2.8000000000000001E-2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1" t="s">
        <v>297</v>
      </c>
      <c r="AT280" s="161" t="s">
        <v>195</v>
      </c>
      <c r="AU280" s="161" t="s">
        <v>93</v>
      </c>
      <c r="AY280" s="17" t="s">
        <v>192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ROUND(I280*H280,2)</f>
        <v>0</v>
      </c>
      <c r="BL280" s="17" t="s">
        <v>297</v>
      </c>
      <c r="BM280" s="161" t="s">
        <v>706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346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3" customFormat="1" ht="11.25">
      <c r="B282" s="163"/>
      <c r="D282" s="164" t="s">
        <v>202</v>
      </c>
      <c r="E282" s="165" t="s">
        <v>1</v>
      </c>
      <c r="F282" s="166" t="s">
        <v>244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202</v>
      </c>
      <c r="AU282" s="165" t="s">
        <v>93</v>
      </c>
      <c r="AV282" s="13" t="s">
        <v>87</v>
      </c>
      <c r="AW282" s="13" t="s">
        <v>36</v>
      </c>
      <c r="AX282" s="13" t="s">
        <v>80</v>
      </c>
      <c r="AY282" s="165" t="s">
        <v>192</v>
      </c>
    </row>
    <row r="283" spans="1:65" s="14" customFormat="1" ht="11.25">
      <c r="B283" s="171"/>
      <c r="D283" s="164" t="s">
        <v>202</v>
      </c>
      <c r="E283" s="172" t="s">
        <v>1</v>
      </c>
      <c r="F283" s="173" t="s">
        <v>87</v>
      </c>
      <c r="H283" s="174">
        <v>1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202</v>
      </c>
      <c r="AU283" s="172" t="s">
        <v>93</v>
      </c>
      <c r="AV283" s="14" t="s">
        <v>93</v>
      </c>
      <c r="AW283" s="14" t="s">
        <v>36</v>
      </c>
      <c r="AX283" s="14" t="s">
        <v>80</v>
      </c>
      <c r="AY283" s="172" t="s">
        <v>192</v>
      </c>
    </row>
    <row r="284" spans="1:65" s="15" customFormat="1" ht="11.25">
      <c r="B284" s="179"/>
      <c r="D284" s="164" t="s">
        <v>202</v>
      </c>
      <c r="E284" s="180" t="s">
        <v>1</v>
      </c>
      <c r="F284" s="181" t="s">
        <v>206</v>
      </c>
      <c r="H284" s="182">
        <v>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202</v>
      </c>
      <c r="AU284" s="180" t="s">
        <v>93</v>
      </c>
      <c r="AV284" s="15" t="s">
        <v>200</v>
      </c>
      <c r="AW284" s="15" t="s">
        <v>36</v>
      </c>
      <c r="AX284" s="15" t="s">
        <v>87</v>
      </c>
      <c r="AY284" s="180" t="s">
        <v>192</v>
      </c>
    </row>
    <row r="285" spans="1:65" s="2" customFormat="1" ht="49.9" customHeight="1">
      <c r="A285" s="32"/>
      <c r="B285" s="33"/>
      <c r="C285" s="32"/>
      <c r="D285" s="32"/>
      <c r="E285" s="139" t="s">
        <v>347</v>
      </c>
      <c r="F285" s="139" t="s">
        <v>348</v>
      </c>
      <c r="G285" s="32"/>
      <c r="H285" s="32"/>
      <c r="I285" s="32"/>
      <c r="J285" s="126">
        <f t="shared" ref="J285:J290" si="10">BK285</f>
        <v>0</v>
      </c>
      <c r="K285" s="32"/>
      <c r="L285" s="33"/>
      <c r="M285" s="187"/>
      <c r="N285" s="188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79</v>
      </c>
      <c r="AU285" s="17" t="s">
        <v>80</v>
      </c>
      <c r="AY285" s="17" t="s">
        <v>349</v>
      </c>
      <c r="BK285" s="162">
        <f>SUM(BK286:BK290)</f>
        <v>0</v>
      </c>
    </row>
    <row r="286" spans="1:65" s="2" customFormat="1" ht="16.350000000000001" customHeight="1">
      <c r="A286" s="32"/>
      <c r="B286" s="33"/>
      <c r="C286" s="189" t="s">
        <v>1</v>
      </c>
      <c r="D286" s="189" t="s">
        <v>195</v>
      </c>
      <c r="E286" s="190" t="s">
        <v>1</v>
      </c>
      <c r="F286" s="191" t="s">
        <v>1</v>
      </c>
      <c r="G286" s="192" t="s">
        <v>1</v>
      </c>
      <c r="H286" s="193"/>
      <c r="I286" s="194"/>
      <c r="J286" s="195">
        <f t="shared" si="10"/>
        <v>0</v>
      </c>
      <c r="K286" s="196"/>
      <c r="L286" s="33"/>
      <c r="M286" s="197" t="s">
        <v>1</v>
      </c>
      <c r="N286" s="198" t="s">
        <v>46</v>
      </c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349</v>
      </c>
      <c r="AU286" s="17" t="s">
        <v>87</v>
      </c>
      <c r="AY286" s="17" t="s">
        <v>349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93</v>
      </c>
      <c r="BK286" s="162">
        <f>I286*H286</f>
        <v>0</v>
      </c>
    </row>
    <row r="287" spans="1:65" s="2" customFormat="1" ht="16.350000000000001" customHeight="1">
      <c r="A287" s="32"/>
      <c r="B287" s="33"/>
      <c r="C287" s="189" t="s">
        <v>1</v>
      </c>
      <c r="D287" s="189" t="s">
        <v>195</v>
      </c>
      <c r="E287" s="190" t="s">
        <v>1</v>
      </c>
      <c r="F287" s="191" t="s">
        <v>1</v>
      </c>
      <c r="G287" s="192" t="s">
        <v>1</v>
      </c>
      <c r="H287" s="193"/>
      <c r="I287" s="194"/>
      <c r="J287" s="195">
        <f t="shared" si="10"/>
        <v>0</v>
      </c>
      <c r="K287" s="196"/>
      <c r="L287" s="33"/>
      <c r="M287" s="197" t="s">
        <v>1</v>
      </c>
      <c r="N287" s="198" t="s">
        <v>46</v>
      </c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349</v>
      </c>
      <c r="AU287" s="17" t="s">
        <v>87</v>
      </c>
      <c r="AY287" s="17" t="s">
        <v>349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93</v>
      </c>
      <c r="BK287" s="162">
        <f>I287*H287</f>
        <v>0</v>
      </c>
    </row>
    <row r="288" spans="1:65" s="2" customFormat="1" ht="16.350000000000001" customHeight="1">
      <c r="A288" s="32"/>
      <c r="B288" s="33"/>
      <c r="C288" s="189" t="s">
        <v>1</v>
      </c>
      <c r="D288" s="189" t="s">
        <v>195</v>
      </c>
      <c r="E288" s="190" t="s">
        <v>1</v>
      </c>
      <c r="F288" s="191" t="s">
        <v>1</v>
      </c>
      <c r="G288" s="192" t="s">
        <v>1</v>
      </c>
      <c r="H288" s="193"/>
      <c r="I288" s="194"/>
      <c r="J288" s="195">
        <f t="shared" si="10"/>
        <v>0</v>
      </c>
      <c r="K288" s="196"/>
      <c r="L288" s="33"/>
      <c r="M288" s="197" t="s">
        <v>1</v>
      </c>
      <c r="N288" s="198" t="s">
        <v>46</v>
      </c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349</v>
      </c>
      <c r="AU288" s="17" t="s">
        <v>87</v>
      </c>
      <c r="AY288" s="17" t="s">
        <v>349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93</v>
      </c>
      <c r="BK288" s="162">
        <f>I288*H288</f>
        <v>0</v>
      </c>
    </row>
    <row r="289" spans="1:63" s="2" customFormat="1" ht="16.350000000000001" customHeight="1">
      <c r="A289" s="32"/>
      <c r="B289" s="33"/>
      <c r="C289" s="189" t="s">
        <v>1</v>
      </c>
      <c r="D289" s="189" t="s">
        <v>195</v>
      </c>
      <c r="E289" s="190" t="s">
        <v>1</v>
      </c>
      <c r="F289" s="191" t="s">
        <v>1</v>
      </c>
      <c r="G289" s="192" t="s">
        <v>1</v>
      </c>
      <c r="H289" s="193"/>
      <c r="I289" s="194"/>
      <c r="J289" s="195">
        <f t="shared" si="10"/>
        <v>0</v>
      </c>
      <c r="K289" s="196"/>
      <c r="L289" s="33"/>
      <c r="M289" s="197" t="s">
        <v>1</v>
      </c>
      <c r="N289" s="198" t="s">
        <v>46</v>
      </c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349</v>
      </c>
      <c r="AU289" s="17" t="s">
        <v>87</v>
      </c>
      <c r="AY289" s="17" t="s">
        <v>349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93</v>
      </c>
      <c r="BK289" s="162">
        <f>I289*H289</f>
        <v>0</v>
      </c>
    </row>
    <row r="290" spans="1:63" s="2" customFormat="1" ht="16.350000000000001" customHeight="1">
      <c r="A290" s="32"/>
      <c r="B290" s="33"/>
      <c r="C290" s="189" t="s">
        <v>1</v>
      </c>
      <c r="D290" s="189" t="s">
        <v>195</v>
      </c>
      <c r="E290" s="190" t="s">
        <v>1</v>
      </c>
      <c r="F290" s="191" t="s">
        <v>1</v>
      </c>
      <c r="G290" s="192" t="s">
        <v>1</v>
      </c>
      <c r="H290" s="193"/>
      <c r="I290" s="194"/>
      <c r="J290" s="195">
        <f t="shared" si="10"/>
        <v>0</v>
      </c>
      <c r="K290" s="196"/>
      <c r="L290" s="33"/>
      <c r="M290" s="197" t="s">
        <v>1</v>
      </c>
      <c r="N290" s="198" t="s">
        <v>46</v>
      </c>
      <c r="O290" s="199"/>
      <c r="P290" s="199"/>
      <c r="Q290" s="199"/>
      <c r="R290" s="199"/>
      <c r="S290" s="199"/>
      <c r="T290" s="20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349</v>
      </c>
      <c r="AU290" s="17" t="s">
        <v>87</v>
      </c>
      <c r="AY290" s="17" t="s">
        <v>349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93</v>
      </c>
      <c r="BK290" s="162">
        <f>I290*H290</f>
        <v>0</v>
      </c>
    </row>
    <row r="291" spans="1:63" s="2" customFormat="1" ht="6.95" customHeight="1">
      <c r="A291" s="32"/>
      <c r="B291" s="47"/>
      <c r="C291" s="48"/>
      <c r="D291" s="48"/>
      <c r="E291" s="48"/>
      <c r="F291" s="48"/>
      <c r="G291" s="48"/>
      <c r="H291" s="48"/>
      <c r="I291" s="48"/>
      <c r="J291" s="48"/>
      <c r="K291" s="48"/>
      <c r="L291" s="33"/>
      <c r="M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</row>
  </sheetData>
  <autoFilter ref="C127:K290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86:D291">
      <formula1>"K, M"</formula1>
    </dataValidation>
    <dataValidation type="list" allowBlank="1" showInputMessage="1" showErrorMessage="1" error="Povoleny jsou hodnoty základní, snížená, zákl. přenesená, sníž. přenesená, nulová." sqref="N286:N291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116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766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770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ROUND((ROUND((SUM(BE127:BE326)),  2) + SUM(BE328:BE332)), 2)</f>
        <v>0</v>
      </c>
      <c r="G35" s="32"/>
      <c r="H35" s="32"/>
      <c r="I35" s="105">
        <v>0.21</v>
      </c>
      <c r="J35" s="104">
        <f>ROUND((ROUND(((SUM(BE127:BE326))*I35),  2) + (SUM(BE328:BE332)*I35)),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ROUND((ROUND((SUM(BF127:BF326)),  2) + SUM(BF328:BF332)), 2)</f>
        <v>0</v>
      </c>
      <c r="G36" s="32"/>
      <c r="H36" s="32"/>
      <c r="I36" s="105">
        <v>0.12</v>
      </c>
      <c r="J36" s="104">
        <f>ROUND((ROUND(((SUM(BF127:BF326))*I36),  2) + (SUM(BF328:BF332)*I36)),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ROUND((ROUND((SUM(BG127:BG326)),  2) + SUM(BG328:BG332)),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ROUND((ROUND((SUM(BH127:BH326)),  2) + SUM(BH328:BH332)),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ROUND((ROUND((SUM(BI127:BI326)),  2) + SUM(BI328:BI332)),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766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58.02 -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J269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J271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J272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J327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766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58.02 -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P128+P271+P327</f>
        <v>0</v>
      </c>
      <c r="Q127" s="66"/>
      <c r="R127" s="134">
        <f>R128+R271+R327</f>
        <v>2.31032992</v>
      </c>
      <c r="S127" s="66"/>
      <c r="T127" s="135">
        <f>T128+T271+T327</f>
        <v>2.606472E-2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BK128+BK271+BK327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P129+P269</f>
        <v>0</v>
      </c>
      <c r="Q128" s="142"/>
      <c r="R128" s="143">
        <f>R129+R269</f>
        <v>1.8448299199999998</v>
      </c>
      <c r="S128" s="142"/>
      <c r="T128" s="144">
        <f>T129+T269</f>
        <v>1.265292E-2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BK129+BK269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1.8448299199999998</v>
      </c>
      <c r="S129" s="142"/>
      <c r="T129" s="144">
        <f>T130</f>
        <v>1.265292E-2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SUM(P131:P268)</f>
        <v>0</v>
      </c>
      <c r="Q130" s="142"/>
      <c r="R130" s="143">
        <f>SUM(R131:R268)</f>
        <v>1.8448299199999998</v>
      </c>
      <c r="S130" s="142"/>
      <c r="T130" s="144">
        <f>SUM(T131:T268)</f>
        <v>1.265292E-2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SUM(BK131:BK268)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210.88200000000001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2.3197020000000002E-2</v>
      </c>
      <c r="S131" s="159">
        <v>6.0000000000000002E-5</v>
      </c>
      <c r="T131" s="160">
        <f>S131*H131</f>
        <v>1.265292E-2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363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214</v>
      </c>
      <c r="H134" s="174">
        <v>3.101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366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245</v>
      </c>
      <c r="H136" s="174">
        <v>4.3570000000000002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367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668</v>
      </c>
      <c r="H138" s="174">
        <v>55.8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372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669</v>
      </c>
      <c r="H140" s="174">
        <v>20.367000000000001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371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672</v>
      </c>
      <c r="H142" s="174">
        <v>63.36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371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238</v>
      </c>
      <c r="H144" s="174">
        <v>31.68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368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369</v>
      </c>
      <c r="H146" s="174">
        <v>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368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370</v>
      </c>
      <c r="H148" s="174">
        <v>6.4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373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230</v>
      </c>
      <c r="H150" s="174">
        <v>13.298999999999999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374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220</v>
      </c>
      <c r="H152" s="174">
        <v>2.39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364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216</v>
      </c>
      <c r="H154" s="174">
        <v>0.76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365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221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218</v>
      </c>
      <c r="H156" s="174">
        <v>1.3680000000000001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221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5" customFormat="1" ht="11.25">
      <c r="B157" s="179"/>
      <c r="D157" s="164" t="s">
        <v>202</v>
      </c>
      <c r="E157" s="180" t="s">
        <v>1</v>
      </c>
      <c r="F157" s="181" t="s">
        <v>206</v>
      </c>
      <c r="H157" s="182">
        <v>210.88200000000001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202</v>
      </c>
      <c r="AU157" s="180" t="s">
        <v>221</v>
      </c>
      <c r="AV157" s="15" t="s">
        <v>200</v>
      </c>
      <c r="AW157" s="15" t="s">
        <v>36</v>
      </c>
      <c r="AX157" s="15" t="s">
        <v>87</v>
      </c>
      <c r="AY157" s="180" t="s">
        <v>192</v>
      </c>
    </row>
    <row r="158" spans="1:65" s="2" customFormat="1" ht="24.2" customHeight="1">
      <c r="A158" s="32"/>
      <c r="B158" s="149"/>
      <c r="C158" s="150" t="s">
        <v>93</v>
      </c>
      <c r="D158" s="150" t="s">
        <v>195</v>
      </c>
      <c r="E158" s="151" t="s">
        <v>376</v>
      </c>
      <c r="F158" s="152" t="s">
        <v>377</v>
      </c>
      <c r="G158" s="153" t="s">
        <v>198</v>
      </c>
      <c r="H158" s="154">
        <v>54.655999999999999</v>
      </c>
      <c r="I158" s="155"/>
      <c r="J158" s="156">
        <f>ROUND(I158*H158,2)</f>
        <v>0</v>
      </c>
      <c r="K158" s="152" t="s">
        <v>199</v>
      </c>
      <c r="L158" s="33"/>
      <c r="M158" s="157" t="s">
        <v>1</v>
      </c>
      <c r="N158" s="158" t="s">
        <v>46</v>
      </c>
      <c r="O158" s="58"/>
      <c r="P158" s="159">
        <f>O158*H158</f>
        <v>0</v>
      </c>
      <c r="Q158" s="159">
        <v>7.3499999999999998E-3</v>
      </c>
      <c r="R158" s="159">
        <f>Q158*H158</f>
        <v>0.40172159999999996</v>
      </c>
      <c r="S158" s="159">
        <v>0</v>
      </c>
      <c r="T158" s="16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1" t="s">
        <v>200</v>
      </c>
      <c r="AT158" s="161" t="s">
        <v>195</v>
      </c>
      <c r="AU158" s="161" t="s">
        <v>221</v>
      </c>
      <c r="AY158" s="17" t="s">
        <v>192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93</v>
      </c>
      <c r="BK158" s="162">
        <f>ROUND(I158*H158,2)</f>
        <v>0</v>
      </c>
      <c r="BL158" s="17" t="s">
        <v>200</v>
      </c>
      <c r="BM158" s="161" t="s">
        <v>378</v>
      </c>
    </row>
    <row r="159" spans="1:65" s="13" customFormat="1" ht="22.5">
      <c r="B159" s="163"/>
      <c r="D159" s="164" t="s">
        <v>202</v>
      </c>
      <c r="E159" s="165" t="s">
        <v>1</v>
      </c>
      <c r="F159" s="166" t="s">
        <v>379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202</v>
      </c>
      <c r="AU159" s="165" t="s">
        <v>221</v>
      </c>
      <c r="AV159" s="13" t="s">
        <v>87</v>
      </c>
      <c r="AW159" s="13" t="s">
        <v>36</v>
      </c>
      <c r="AX159" s="13" t="s">
        <v>80</v>
      </c>
      <c r="AY159" s="165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363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221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2:51" s="14" customFormat="1" ht="11.25">
      <c r="B161" s="171"/>
      <c r="D161" s="164" t="s">
        <v>202</v>
      </c>
      <c r="E161" s="172" t="s">
        <v>1</v>
      </c>
      <c r="F161" s="173" t="s">
        <v>302</v>
      </c>
      <c r="H161" s="174">
        <v>1.524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221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2:51" s="13" customFormat="1" ht="11.25">
      <c r="B162" s="163"/>
      <c r="D162" s="164" t="s">
        <v>202</v>
      </c>
      <c r="E162" s="165" t="s">
        <v>1</v>
      </c>
      <c r="F162" s="166" t="s">
        <v>366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221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2:51" s="14" customFormat="1" ht="11.25">
      <c r="B163" s="171"/>
      <c r="D163" s="164" t="s">
        <v>202</v>
      </c>
      <c r="E163" s="172" t="s">
        <v>1</v>
      </c>
      <c r="F163" s="173" t="s">
        <v>305</v>
      </c>
      <c r="H163" s="174">
        <v>0.94399999999999995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221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2:51" s="13" customFormat="1" ht="11.25">
      <c r="B164" s="163"/>
      <c r="D164" s="164" t="s">
        <v>202</v>
      </c>
      <c r="E164" s="165" t="s">
        <v>1</v>
      </c>
      <c r="F164" s="166" t="s">
        <v>367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2:51" s="14" customFormat="1" ht="11.25">
      <c r="B165" s="171"/>
      <c r="D165" s="164" t="s">
        <v>202</v>
      </c>
      <c r="E165" s="172" t="s">
        <v>1</v>
      </c>
      <c r="F165" s="173" t="s">
        <v>692</v>
      </c>
      <c r="H165" s="174">
        <v>16.559999999999999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2:51" s="13" customFormat="1" ht="11.25">
      <c r="B166" s="163"/>
      <c r="D166" s="164" t="s">
        <v>202</v>
      </c>
      <c r="E166" s="165" t="s">
        <v>1</v>
      </c>
      <c r="F166" s="166" t="s">
        <v>372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2:51" s="14" customFormat="1" ht="11.25">
      <c r="B167" s="171"/>
      <c r="D167" s="164" t="s">
        <v>202</v>
      </c>
      <c r="E167" s="172" t="s">
        <v>1</v>
      </c>
      <c r="F167" s="173" t="s">
        <v>693</v>
      </c>
      <c r="H167" s="174">
        <v>4.7610000000000001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2:51" s="13" customFormat="1" ht="11.25">
      <c r="B168" s="163"/>
      <c r="D168" s="164" t="s">
        <v>202</v>
      </c>
      <c r="E168" s="165" t="s">
        <v>1</v>
      </c>
      <c r="F168" s="166" t="s">
        <v>371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2:51" s="14" customFormat="1" ht="11.25">
      <c r="B169" s="171"/>
      <c r="D169" s="164" t="s">
        <v>202</v>
      </c>
      <c r="E169" s="172" t="s">
        <v>1</v>
      </c>
      <c r="F169" s="173" t="s">
        <v>694</v>
      </c>
      <c r="H169" s="174">
        <v>12.6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2:51" s="13" customFormat="1" ht="11.25">
      <c r="B170" s="163"/>
      <c r="D170" s="164" t="s">
        <v>202</v>
      </c>
      <c r="E170" s="165" t="s">
        <v>1</v>
      </c>
      <c r="F170" s="166" t="s">
        <v>371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2:51" s="14" customFormat="1" ht="11.25">
      <c r="B171" s="171"/>
      <c r="D171" s="164" t="s">
        <v>202</v>
      </c>
      <c r="E171" s="172" t="s">
        <v>1</v>
      </c>
      <c r="F171" s="173" t="s">
        <v>307</v>
      </c>
      <c r="H171" s="174">
        <v>6.3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2:51" s="13" customFormat="1" ht="11.25">
      <c r="B172" s="163"/>
      <c r="D172" s="164" t="s">
        <v>202</v>
      </c>
      <c r="E172" s="165" t="s">
        <v>1</v>
      </c>
      <c r="F172" s="166" t="s">
        <v>368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2:51" s="14" customFormat="1" ht="11.25">
      <c r="B173" s="171"/>
      <c r="D173" s="164" t="s">
        <v>202</v>
      </c>
      <c r="E173" s="172" t="s">
        <v>1</v>
      </c>
      <c r="F173" s="173" t="s">
        <v>382</v>
      </c>
      <c r="H173" s="174">
        <v>2.7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2:51" s="13" customFormat="1" ht="11.25">
      <c r="B174" s="163"/>
      <c r="D174" s="164" t="s">
        <v>202</v>
      </c>
      <c r="E174" s="165" t="s">
        <v>1</v>
      </c>
      <c r="F174" s="166" t="s">
        <v>368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2:51" s="14" customFormat="1" ht="11.25">
      <c r="B175" s="171"/>
      <c r="D175" s="164" t="s">
        <v>202</v>
      </c>
      <c r="E175" s="172" t="s">
        <v>1</v>
      </c>
      <c r="F175" s="173" t="s">
        <v>383</v>
      </c>
      <c r="H175" s="174">
        <v>2.16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2:51" s="13" customFormat="1" ht="11.25">
      <c r="B176" s="163"/>
      <c r="D176" s="164" t="s">
        <v>202</v>
      </c>
      <c r="E176" s="165" t="s">
        <v>1</v>
      </c>
      <c r="F176" s="166" t="s">
        <v>373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309</v>
      </c>
      <c r="H177" s="174">
        <v>4.077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374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310</v>
      </c>
      <c r="H179" s="174">
        <v>1.9259999999999999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364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221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380</v>
      </c>
      <c r="H181" s="174">
        <v>0.378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221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365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221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381</v>
      </c>
      <c r="H183" s="174">
        <v>0.72599999999999998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221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5" customFormat="1" ht="11.25">
      <c r="B184" s="179"/>
      <c r="D184" s="164" t="s">
        <v>202</v>
      </c>
      <c r="E184" s="180" t="s">
        <v>1</v>
      </c>
      <c r="F184" s="181" t="s">
        <v>206</v>
      </c>
      <c r="H184" s="182">
        <v>54.655999999999999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202</v>
      </c>
      <c r="AU184" s="180" t="s">
        <v>221</v>
      </c>
      <c r="AV184" s="15" t="s">
        <v>200</v>
      </c>
      <c r="AW184" s="15" t="s">
        <v>36</v>
      </c>
      <c r="AX184" s="15" t="s">
        <v>87</v>
      </c>
      <c r="AY184" s="180" t="s">
        <v>192</v>
      </c>
    </row>
    <row r="185" spans="1:65" s="2" customFormat="1" ht="24.2" customHeight="1">
      <c r="A185" s="32"/>
      <c r="B185" s="149"/>
      <c r="C185" s="150" t="s">
        <v>221</v>
      </c>
      <c r="D185" s="150" t="s">
        <v>195</v>
      </c>
      <c r="E185" s="151" t="s">
        <v>384</v>
      </c>
      <c r="F185" s="152" t="s">
        <v>385</v>
      </c>
      <c r="G185" s="153" t="s">
        <v>198</v>
      </c>
      <c r="H185" s="154">
        <v>54.655999999999999</v>
      </c>
      <c r="I185" s="155"/>
      <c r="J185" s="156">
        <f>ROUND(I185*H185,2)</f>
        <v>0</v>
      </c>
      <c r="K185" s="152" t="s">
        <v>199</v>
      </c>
      <c r="L185" s="33"/>
      <c r="M185" s="157" t="s">
        <v>1</v>
      </c>
      <c r="N185" s="158" t="s">
        <v>46</v>
      </c>
      <c r="O185" s="58"/>
      <c r="P185" s="159">
        <f>O185*H185</f>
        <v>0</v>
      </c>
      <c r="Q185" s="159">
        <v>1.54E-2</v>
      </c>
      <c r="R185" s="159">
        <f>Q185*H185</f>
        <v>0.84170239999999996</v>
      </c>
      <c r="S185" s="159">
        <v>0</v>
      </c>
      <c r="T185" s="16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1" t="s">
        <v>200</v>
      </c>
      <c r="AT185" s="161" t="s">
        <v>195</v>
      </c>
      <c r="AU185" s="161" t="s">
        <v>221</v>
      </c>
      <c r="AY185" s="17" t="s">
        <v>192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93</v>
      </c>
      <c r="BK185" s="162">
        <f>ROUND(I185*H185,2)</f>
        <v>0</v>
      </c>
      <c r="BL185" s="17" t="s">
        <v>200</v>
      </c>
      <c r="BM185" s="161" t="s">
        <v>708</v>
      </c>
    </row>
    <row r="186" spans="1:65" s="2" customFormat="1" ht="21.75" customHeight="1">
      <c r="A186" s="32"/>
      <c r="B186" s="149"/>
      <c r="C186" s="150" t="s">
        <v>200</v>
      </c>
      <c r="D186" s="150" t="s">
        <v>195</v>
      </c>
      <c r="E186" s="151" t="s">
        <v>387</v>
      </c>
      <c r="F186" s="152" t="s">
        <v>388</v>
      </c>
      <c r="G186" s="153" t="s">
        <v>198</v>
      </c>
      <c r="H186" s="154">
        <v>152.655</v>
      </c>
      <c r="I186" s="155"/>
      <c r="J186" s="156">
        <f>ROUND(I186*H186,2)</f>
        <v>0</v>
      </c>
      <c r="K186" s="152" t="s">
        <v>199</v>
      </c>
      <c r="L186" s="33"/>
      <c r="M186" s="157" t="s">
        <v>1</v>
      </c>
      <c r="N186" s="158" t="s">
        <v>46</v>
      </c>
      <c r="O186" s="58"/>
      <c r="P186" s="159">
        <f>O186*H186</f>
        <v>0</v>
      </c>
      <c r="Q186" s="159">
        <v>3.0000000000000001E-3</v>
      </c>
      <c r="R186" s="159">
        <f>Q186*H186</f>
        <v>0.45796500000000001</v>
      </c>
      <c r="S186" s="159">
        <v>0</v>
      </c>
      <c r="T186" s="16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1" t="s">
        <v>200</v>
      </c>
      <c r="AT186" s="161" t="s">
        <v>195</v>
      </c>
      <c r="AU186" s="161" t="s">
        <v>221</v>
      </c>
      <c r="AY186" s="17" t="s">
        <v>192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93</v>
      </c>
      <c r="BK186" s="162">
        <f>ROUND(I186*H186,2)</f>
        <v>0</v>
      </c>
      <c r="BL186" s="17" t="s">
        <v>200</v>
      </c>
      <c r="BM186" s="161" t="s">
        <v>709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390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221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363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221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771</v>
      </c>
      <c r="H189" s="174">
        <v>5.08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221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3" customFormat="1" ht="11.25">
      <c r="B190" s="163"/>
      <c r="D190" s="164" t="s">
        <v>202</v>
      </c>
      <c r="E190" s="165" t="s">
        <v>1</v>
      </c>
      <c r="F190" s="166" t="s">
        <v>366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221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1:65" s="14" customFormat="1" ht="11.25">
      <c r="B191" s="171"/>
      <c r="D191" s="164" t="s">
        <v>202</v>
      </c>
      <c r="E191" s="172" t="s">
        <v>1</v>
      </c>
      <c r="F191" s="173" t="s">
        <v>395</v>
      </c>
      <c r="H191" s="174">
        <v>1.448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221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1:65" s="13" customFormat="1" ht="11.25">
      <c r="B192" s="163"/>
      <c r="D192" s="164" t="s">
        <v>202</v>
      </c>
      <c r="E192" s="165" t="s">
        <v>1</v>
      </c>
      <c r="F192" s="166" t="s">
        <v>367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221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2:51" s="14" customFormat="1" ht="11.25">
      <c r="B193" s="171"/>
      <c r="D193" s="164" t="s">
        <v>202</v>
      </c>
      <c r="E193" s="172" t="s">
        <v>1</v>
      </c>
      <c r="F193" s="173" t="s">
        <v>772</v>
      </c>
      <c r="H193" s="174">
        <v>46.368000000000002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221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2:51" s="13" customFormat="1" ht="11.25">
      <c r="B194" s="163"/>
      <c r="D194" s="164" t="s">
        <v>202</v>
      </c>
      <c r="E194" s="165" t="s">
        <v>1</v>
      </c>
      <c r="F194" s="166" t="s">
        <v>372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221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2:51" s="14" customFormat="1" ht="11.25">
      <c r="B195" s="171"/>
      <c r="D195" s="164" t="s">
        <v>202</v>
      </c>
      <c r="E195" s="172" t="s">
        <v>1</v>
      </c>
      <c r="F195" s="173" t="s">
        <v>773</v>
      </c>
      <c r="H195" s="174">
        <v>13.331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221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2:51" s="13" customFormat="1" ht="11.25">
      <c r="B196" s="163"/>
      <c r="D196" s="164" t="s">
        <v>202</v>
      </c>
      <c r="E196" s="165" t="s">
        <v>1</v>
      </c>
      <c r="F196" s="166" t="s">
        <v>371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2:51" s="14" customFormat="1" ht="11.25">
      <c r="B197" s="171"/>
      <c r="D197" s="164" t="s">
        <v>202</v>
      </c>
      <c r="E197" s="172" t="s">
        <v>1</v>
      </c>
      <c r="F197" s="173" t="s">
        <v>774</v>
      </c>
      <c r="H197" s="174">
        <v>35.28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2:51" s="13" customFormat="1" ht="11.25">
      <c r="B198" s="163"/>
      <c r="D198" s="164" t="s">
        <v>202</v>
      </c>
      <c r="E198" s="165" t="s">
        <v>1</v>
      </c>
      <c r="F198" s="166" t="s">
        <v>371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2:51" s="14" customFormat="1" ht="11.25">
      <c r="B199" s="171"/>
      <c r="D199" s="164" t="s">
        <v>202</v>
      </c>
      <c r="E199" s="172" t="s">
        <v>1</v>
      </c>
      <c r="F199" s="173" t="s">
        <v>775</v>
      </c>
      <c r="H199" s="174">
        <v>17.64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2:51" s="13" customFormat="1" ht="11.25">
      <c r="B200" s="163"/>
      <c r="D200" s="164" t="s">
        <v>202</v>
      </c>
      <c r="E200" s="165" t="s">
        <v>1</v>
      </c>
      <c r="F200" s="166" t="s">
        <v>368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2:51" s="14" customFormat="1" ht="11.25">
      <c r="B201" s="171"/>
      <c r="D201" s="164" t="s">
        <v>202</v>
      </c>
      <c r="E201" s="172" t="s">
        <v>1</v>
      </c>
      <c r="F201" s="173" t="s">
        <v>776</v>
      </c>
      <c r="H201" s="174">
        <v>7.56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2:51" s="13" customFormat="1" ht="11.25">
      <c r="B202" s="163"/>
      <c r="D202" s="164" t="s">
        <v>202</v>
      </c>
      <c r="E202" s="165" t="s">
        <v>1</v>
      </c>
      <c r="F202" s="166" t="s">
        <v>368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2:51" s="14" customFormat="1" ht="11.25">
      <c r="B203" s="171"/>
      <c r="D203" s="164" t="s">
        <v>202</v>
      </c>
      <c r="E203" s="172" t="s">
        <v>1</v>
      </c>
      <c r="F203" s="173" t="s">
        <v>777</v>
      </c>
      <c r="H203" s="174">
        <v>6.048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2:51" s="13" customFormat="1" ht="11.25">
      <c r="B204" s="163"/>
      <c r="D204" s="164" t="s">
        <v>202</v>
      </c>
      <c r="E204" s="165" t="s">
        <v>1</v>
      </c>
      <c r="F204" s="166" t="s">
        <v>373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2:51" s="14" customFormat="1" ht="11.25">
      <c r="B205" s="171"/>
      <c r="D205" s="164" t="s">
        <v>202</v>
      </c>
      <c r="E205" s="172" t="s">
        <v>1</v>
      </c>
      <c r="F205" s="173" t="s">
        <v>778</v>
      </c>
      <c r="H205" s="174">
        <v>11.416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2:51" s="13" customFormat="1" ht="11.25">
      <c r="B206" s="163"/>
      <c r="D206" s="164" t="s">
        <v>202</v>
      </c>
      <c r="E206" s="165" t="s">
        <v>1</v>
      </c>
      <c r="F206" s="166" t="s">
        <v>374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221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2:51" s="14" customFormat="1" ht="11.25">
      <c r="B207" s="171"/>
      <c r="D207" s="164" t="s">
        <v>202</v>
      </c>
      <c r="E207" s="172" t="s">
        <v>1</v>
      </c>
      <c r="F207" s="173" t="s">
        <v>779</v>
      </c>
      <c r="H207" s="174">
        <v>5.3929999999999998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221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2:51" s="13" customFormat="1" ht="11.25">
      <c r="B208" s="163"/>
      <c r="D208" s="164" t="s">
        <v>202</v>
      </c>
      <c r="E208" s="165" t="s">
        <v>1</v>
      </c>
      <c r="F208" s="166" t="s">
        <v>364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1:65" s="14" customFormat="1" ht="11.25">
      <c r="B209" s="171"/>
      <c r="D209" s="164" t="s">
        <v>202</v>
      </c>
      <c r="E209" s="172" t="s">
        <v>1</v>
      </c>
      <c r="F209" s="173" t="s">
        <v>780</v>
      </c>
      <c r="H209" s="174">
        <v>1.0580000000000001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221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1:65" s="13" customFormat="1" ht="11.25">
      <c r="B210" s="163"/>
      <c r="D210" s="164" t="s">
        <v>202</v>
      </c>
      <c r="E210" s="165" t="s">
        <v>1</v>
      </c>
      <c r="F210" s="166" t="s">
        <v>365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221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4" customFormat="1" ht="11.25">
      <c r="B211" s="171"/>
      <c r="D211" s="164" t="s">
        <v>202</v>
      </c>
      <c r="E211" s="172" t="s">
        <v>1</v>
      </c>
      <c r="F211" s="173" t="s">
        <v>781</v>
      </c>
      <c r="H211" s="174">
        <v>2.0329999999999999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221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1:65" s="15" customFormat="1" ht="11.25">
      <c r="B212" s="179"/>
      <c r="D212" s="164" t="s">
        <v>202</v>
      </c>
      <c r="E212" s="180" t="s">
        <v>1</v>
      </c>
      <c r="F212" s="181" t="s">
        <v>206</v>
      </c>
      <c r="H212" s="182">
        <v>152.655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202</v>
      </c>
      <c r="AU212" s="180" t="s">
        <v>221</v>
      </c>
      <c r="AV212" s="15" t="s">
        <v>200</v>
      </c>
      <c r="AW212" s="15" t="s">
        <v>36</v>
      </c>
      <c r="AX212" s="15" t="s">
        <v>87</v>
      </c>
      <c r="AY212" s="180" t="s">
        <v>192</v>
      </c>
    </row>
    <row r="213" spans="1:65" s="2" customFormat="1" ht="24.2" customHeight="1">
      <c r="A213" s="32"/>
      <c r="B213" s="149"/>
      <c r="C213" s="150" t="s">
        <v>239</v>
      </c>
      <c r="D213" s="150" t="s">
        <v>195</v>
      </c>
      <c r="E213" s="151" t="s">
        <v>404</v>
      </c>
      <c r="F213" s="152" t="s">
        <v>405</v>
      </c>
      <c r="G213" s="153" t="s">
        <v>249</v>
      </c>
      <c r="H213" s="154">
        <v>364.375</v>
      </c>
      <c r="I213" s="155"/>
      <c r="J213" s="156">
        <f>ROUND(I213*H213,2)</f>
        <v>0</v>
      </c>
      <c r="K213" s="152" t="s">
        <v>199</v>
      </c>
      <c r="L213" s="33"/>
      <c r="M213" s="157" t="s">
        <v>1</v>
      </c>
      <c r="N213" s="158" t="s">
        <v>46</v>
      </c>
      <c r="O213" s="58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1" t="s">
        <v>200</v>
      </c>
      <c r="AT213" s="161" t="s">
        <v>195</v>
      </c>
      <c r="AU213" s="161" t="s">
        <v>221</v>
      </c>
      <c r="AY213" s="17" t="s">
        <v>192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93</v>
      </c>
      <c r="BK213" s="162">
        <f>ROUND(I213*H213,2)</f>
        <v>0</v>
      </c>
      <c r="BL213" s="17" t="s">
        <v>200</v>
      </c>
      <c r="BM213" s="161" t="s">
        <v>406</v>
      </c>
    </row>
    <row r="214" spans="1:65" s="13" customFormat="1" ht="11.25">
      <c r="B214" s="163"/>
      <c r="D214" s="164" t="s">
        <v>202</v>
      </c>
      <c r="E214" s="165" t="s">
        <v>1</v>
      </c>
      <c r="F214" s="166" t="s">
        <v>407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221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1:65" s="13" customFormat="1" ht="11.25">
      <c r="B215" s="163"/>
      <c r="D215" s="164" t="s">
        <v>202</v>
      </c>
      <c r="E215" s="165" t="s">
        <v>1</v>
      </c>
      <c r="F215" s="166" t="s">
        <v>363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202</v>
      </c>
      <c r="AU215" s="165" t="s">
        <v>221</v>
      </c>
      <c r="AV215" s="13" t="s">
        <v>87</v>
      </c>
      <c r="AW215" s="13" t="s">
        <v>36</v>
      </c>
      <c r="AX215" s="13" t="s">
        <v>80</v>
      </c>
      <c r="AY215" s="165" t="s">
        <v>192</v>
      </c>
    </row>
    <row r="216" spans="1:65" s="14" customFormat="1" ht="11.25">
      <c r="B216" s="171"/>
      <c r="D216" s="164" t="s">
        <v>202</v>
      </c>
      <c r="E216" s="172" t="s">
        <v>1</v>
      </c>
      <c r="F216" s="173" t="s">
        <v>254</v>
      </c>
      <c r="H216" s="174">
        <v>10.16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202</v>
      </c>
      <c r="AU216" s="172" t="s">
        <v>221</v>
      </c>
      <c r="AV216" s="14" t="s">
        <v>93</v>
      </c>
      <c r="AW216" s="14" t="s">
        <v>36</v>
      </c>
      <c r="AX216" s="14" t="s">
        <v>80</v>
      </c>
      <c r="AY216" s="172" t="s">
        <v>192</v>
      </c>
    </row>
    <row r="217" spans="1:65" s="13" customFormat="1" ht="11.25">
      <c r="B217" s="163"/>
      <c r="D217" s="164" t="s">
        <v>202</v>
      </c>
      <c r="E217" s="165" t="s">
        <v>1</v>
      </c>
      <c r="F217" s="166" t="s">
        <v>366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221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4" customFormat="1" ht="11.25">
      <c r="B218" s="171"/>
      <c r="D218" s="164" t="s">
        <v>202</v>
      </c>
      <c r="E218" s="172" t="s">
        <v>1</v>
      </c>
      <c r="F218" s="173" t="s">
        <v>257</v>
      </c>
      <c r="H218" s="174">
        <v>6.2949999999999999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202</v>
      </c>
      <c r="AU218" s="172" t="s">
        <v>221</v>
      </c>
      <c r="AV218" s="14" t="s">
        <v>93</v>
      </c>
      <c r="AW218" s="14" t="s">
        <v>36</v>
      </c>
      <c r="AX218" s="14" t="s">
        <v>80</v>
      </c>
      <c r="AY218" s="172" t="s">
        <v>192</v>
      </c>
    </row>
    <row r="219" spans="1:65" s="13" customFormat="1" ht="11.25">
      <c r="B219" s="163"/>
      <c r="D219" s="164" t="s">
        <v>202</v>
      </c>
      <c r="E219" s="165" t="s">
        <v>1</v>
      </c>
      <c r="F219" s="166" t="s">
        <v>367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221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4" customFormat="1" ht="11.25">
      <c r="B220" s="171"/>
      <c r="D220" s="164" t="s">
        <v>202</v>
      </c>
      <c r="E220" s="172" t="s">
        <v>1</v>
      </c>
      <c r="F220" s="173" t="s">
        <v>679</v>
      </c>
      <c r="H220" s="174">
        <v>110.4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202</v>
      </c>
      <c r="AU220" s="172" t="s">
        <v>221</v>
      </c>
      <c r="AV220" s="14" t="s">
        <v>93</v>
      </c>
      <c r="AW220" s="14" t="s">
        <v>36</v>
      </c>
      <c r="AX220" s="14" t="s">
        <v>80</v>
      </c>
      <c r="AY220" s="172" t="s">
        <v>192</v>
      </c>
    </row>
    <row r="221" spans="1:65" s="13" customFormat="1" ht="11.25">
      <c r="B221" s="163"/>
      <c r="D221" s="164" t="s">
        <v>202</v>
      </c>
      <c r="E221" s="165" t="s">
        <v>1</v>
      </c>
      <c r="F221" s="166" t="s">
        <v>372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221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1:65" s="14" customFormat="1" ht="11.25">
      <c r="B222" s="171"/>
      <c r="D222" s="164" t="s">
        <v>202</v>
      </c>
      <c r="E222" s="172" t="s">
        <v>1</v>
      </c>
      <c r="F222" s="173" t="s">
        <v>680</v>
      </c>
      <c r="H222" s="174">
        <v>31.74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202</v>
      </c>
      <c r="AU222" s="172" t="s">
        <v>221</v>
      </c>
      <c r="AV222" s="14" t="s">
        <v>93</v>
      </c>
      <c r="AW222" s="14" t="s">
        <v>36</v>
      </c>
      <c r="AX222" s="14" t="s">
        <v>80</v>
      </c>
      <c r="AY222" s="172" t="s">
        <v>192</v>
      </c>
    </row>
    <row r="223" spans="1:65" s="13" customFormat="1" ht="11.25">
      <c r="B223" s="163"/>
      <c r="D223" s="164" t="s">
        <v>202</v>
      </c>
      <c r="E223" s="165" t="s">
        <v>1</v>
      </c>
      <c r="F223" s="166" t="s">
        <v>371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221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1:65" s="14" customFormat="1" ht="11.25">
      <c r="B224" s="171"/>
      <c r="D224" s="164" t="s">
        <v>202</v>
      </c>
      <c r="E224" s="172" t="s">
        <v>1</v>
      </c>
      <c r="F224" s="173" t="s">
        <v>681</v>
      </c>
      <c r="H224" s="174">
        <v>84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221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1:65" s="13" customFormat="1" ht="11.25">
      <c r="B225" s="163"/>
      <c r="D225" s="164" t="s">
        <v>202</v>
      </c>
      <c r="E225" s="165" t="s">
        <v>1</v>
      </c>
      <c r="F225" s="166" t="s">
        <v>371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221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4" customFormat="1" ht="11.25">
      <c r="B226" s="171"/>
      <c r="D226" s="164" t="s">
        <v>202</v>
      </c>
      <c r="E226" s="172" t="s">
        <v>1</v>
      </c>
      <c r="F226" s="173" t="s">
        <v>259</v>
      </c>
      <c r="H226" s="174">
        <v>42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221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368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4" customFormat="1" ht="11.25">
      <c r="B228" s="171"/>
      <c r="D228" s="164" t="s">
        <v>202</v>
      </c>
      <c r="E228" s="172" t="s">
        <v>1</v>
      </c>
      <c r="F228" s="173" t="s">
        <v>410</v>
      </c>
      <c r="H228" s="174">
        <v>18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1:65" s="13" customFormat="1" ht="11.25">
      <c r="B229" s="163"/>
      <c r="D229" s="164" t="s">
        <v>202</v>
      </c>
      <c r="E229" s="165" t="s">
        <v>1</v>
      </c>
      <c r="F229" s="166" t="s">
        <v>368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4" customFormat="1" ht="11.25">
      <c r="B230" s="171"/>
      <c r="D230" s="164" t="s">
        <v>202</v>
      </c>
      <c r="E230" s="172" t="s">
        <v>1</v>
      </c>
      <c r="F230" s="173" t="s">
        <v>411</v>
      </c>
      <c r="H230" s="174">
        <v>14.4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1:65" s="13" customFormat="1" ht="11.25">
      <c r="B231" s="163"/>
      <c r="D231" s="164" t="s">
        <v>202</v>
      </c>
      <c r="E231" s="165" t="s">
        <v>1</v>
      </c>
      <c r="F231" s="166" t="s">
        <v>373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202</v>
      </c>
      <c r="AU231" s="165" t="s">
        <v>221</v>
      </c>
      <c r="AV231" s="13" t="s">
        <v>87</v>
      </c>
      <c r="AW231" s="13" t="s">
        <v>36</v>
      </c>
      <c r="AX231" s="13" t="s">
        <v>80</v>
      </c>
      <c r="AY231" s="165" t="s">
        <v>192</v>
      </c>
    </row>
    <row r="232" spans="1:65" s="14" customFormat="1" ht="11.25">
      <c r="B232" s="171"/>
      <c r="D232" s="164" t="s">
        <v>202</v>
      </c>
      <c r="E232" s="172" t="s">
        <v>1</v>
      </c>
      <c r="F232" s="173" t="s">
        <v>261</v>
      </c>
      <c r="H232" s="174">
        <v>27.18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202</v>
      </c>
      <c r="AU232" s="172" t="s">
        <v>221</v>
      </c>
      <c r="AV232" s="14" t="s">
        <v>93</v>
      </c>
      <c r="AW232" s="14" t="s">
        <v>36</v>
      </c>
      <c r="AX232" s="14" t="s">
        <v>80</v>
      </c>
      <c r="AY232" s="172" t="s">
        <v>192</v>
      </c>
    </row>
    <row r="233" spans="1:65" s="13" customFormat="1" ht="11.25">
      <c r="B233" s="163"/>
      <c r="D233" s="164" t="s">
        <v>202</v>
      </c>
      <c r="E233" s="165" t="s">
        <v>1</v>
      </c>
      <c r="F233" s="166" t="s">
        <v>374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221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4" customFormat="1" ht="11.25">
      <c r="B234" s="171"/>
      <c r="D234" s="164" t="s">
        <v>202</v>
      </c>
      <c r="E234" s="172" t="s">
        <v>1</v>
      </c>
      <c r="F234" s="173" t="s">
        <v>262</v>
      </c>
      <c r="H234" s="174">
        <v>12.84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202</v>
      </c>
      <c r="AU234" s="172" t="s">
        <v>221</v>
      </c>
      <c r="AV234" s="14" t="s">
        <v>93</v>
      </c>
      <c r="AW234" s="14" t="s">
        <v>36</v>
      </c>
      <c r="AX234" s="14" t="s">
        <v>80</v>
      </c>
      <c r="AY234" s="172" t="s">
        <v>192</v>
      </c>
    </row>
    <row r="235" spans="1:65" s="13" customFormat="1" ht="11.25">
      <c r="B235" s="163"/>
      <c r="D235" s="164" t="s">
        <v>202</v>
      </c>
      <c r="E235" s="165" t="s">
        <v>1</v>
      </c>
      <c r="F235" s="166" t="s">
        <v>364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4" customFormat="1" ht="11.25">
      <c r="B236" s="171"/>
      <c r="D236" s="164" t="s">
        <v>202</v>
      </c>
      <c r="E236" s="172" t="s">
        <v>1</v>
      </c>
      <c r="F236" s="173" t="s">
        <v>408</v>
      </c>
      <c r="H236" s="174">
        <v>2.52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202</v>
      </c>
      <c r="AU236" s="172" t="s">
        <v>221</v>
      </c>
      <c r="AV236" s="14" t="s">
        <v>93</v>
      </c>
      <c r="AW236" s="14" t="s">
        <v>36</v>
      </c>
      <c r="AX236" s="14" t="s">
        <v>80</v>
      </c>
      <c r="AY236" s="172" t="s">
        <v>192</v>
      </c>
    </row>
    <row r="237" spans="1:65" s="13" customFormat="1" ht="11.25">
      <c r="B237" s="163"/>
      <c r="D237" s="164" t="s">
        <v>202</v>
      </c>
      <c r="E237" s="165" t="s">
        <v>1</v>
      </c>
      <c r="F237" s="166" t="s">
        <v>365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221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1:65" s="14" customFormat="1" ht="11.25">
      <c r="B238" s="171"/>
      <c r="D238" s="164" t="s">
        <v>202</v>
      </c>
      <c r="E238" s="172" t="s">
        <v>1</v>
      </c>
      <c r="F238" s="173" t="s">
        <v>409</v>
      </c>
      <c r="H238" s="174">
        <v>4.84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202</v>
      </c>
      <c r="AU238" s="172" t="s">
        <v>221</v>
      </c>
      <c r="AV238" s="14" t="s">
        <v>93</v>
      </c>
      <c r="AW238" s="14" t="s">
        <v>36</v>
      </c>
      <c r="AX238" s="14" t="s">
        <v>80</v>
      </c>
      <c r="AY238" s="172" t="s">
        <v>192</v>
      </c>
    </row>
    <row r="239" spans="1:65" s="15" customFormat="1" ht="11.25">
      <c r="B239" s="179"/>
      <c r="D239" s="164" t="s">
        <v>202</v>
      </c>
      <c r="E239" s="180" t="s">
        <v>1</v>
      </c>
      <c r="F239" s="181" t="s">
        <v>206</v>
      </c>
      <c r="H239" s="182">
        <v>364.375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202</v>
      </c>
      <c r="AU239" s="180" t="s">
        <v>221</v>
      </c>
      <c r="AV239" s="15" t="s">
        <v>200</v>
      </c>
      <c r="AW239" s="15" t="s">
        <v>36</v>
      </c>
      <c r="AX239" s="15" t="s">
        <v>87</v>
      </c>
      <c r="AY239" s="180" t="s">
        <v>192</v>
      </c>
    </row>
    <row r="240" spans="1:65" s="2" customFormat="1" ht="16.5" customHeight="1">
      <c r="A240" s="32"/>
      <c r="B240" s="149"/>
      <c r="C240" s="201" t="s">
        <v>246</v>
      </c>
      <c r="D240" s="201" t="s">
        <v>412</v>
      </c>
      <c r="E240" s="202" t="s">
        <v>413</v>
      </c>
      <c r="F240" s="203" t="s">
        <v>414</v>
      </c>
      <c r="G240" s="204" t="s">
        <v>249</v>
      </c>
      <c r="H240" s="205">
        <v>400.81299999999999</v>
      </c>
      <c r="I240" s="206"/>
      <c r="J240" s="207">
        <f>ROUND(I240*H240,2)</f>
        <v>0</v>
      </c>
      <c r="K240" s="203" t="s">
        <v>199</v>
      </c>
      <c r="L240" s="208"/>
      <c r="M240" s="209" t="s">
        <v>1</v>
      </c>
      <c r="N240" s="210" t="s">
        <v>46</v>
      </c>
      <c r="O240" s="58"/>
      <c r="P240" s="159">
        <f>O240*H240</f>
        <v>0</v>
      </c>
      <c r="Q240" s="159">
        <v>2.9999999999999997E-4</v>
      </c>
      <c r="R240" s="159">
        <f>Q240*H240</f>
        <v>0.12024389999999999</v>
      </c>
      <c r="S240" s="159">
        <v>0</v>
      </c>
      <c r="T240" s="160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1" t="s">
        <v>272</v>
      </c>
      <c r="AT240" s="161" t="s">
        <v>412</v>
      </c>
      <c r="AU240" s="161" t="s">
        <v>221</v>
      </c>
      <c r="AY240" s="17" t="s">
        <v>192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93</v>
      </c>
      <c r="BK240" s="162">
        <f>ROUND(I240*H240,2)</f>
        <v>0</v>
      </c>
      <c r="BL240" s="17" t="s">
        <v>200</v>
      </c>
      <c r="BM240" s="161" t="s">
        <v>415</v>
      </c>
    </row>
    <row r="241" spans="1:65" s="14" customFormat="1" ht="11.25">
      <c r="B241" s="171"/>
      <c r="D241" s="164" t="s">
        <v>202</v>
      </c>
      <c r="F241" s="173" t="s">
        <v>782</v>
      </c>
      <c r="H241" s="174">
        <v>400.81299999999999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221</v>
      </c>
      <c r="AV241" s="14" t="s">
        <v>93</v>
      </c>
      <c r="AW241" s="14" t="s">
        <v>3</v>
      </c>
      <c r="AX241" s="14" t="s">
        <v>87</v>
      </c>
      <c r="AY241" s="172" t="s">
        <v>192</v>
      </c>
    </row>
    <row r="242" spans="1:65" s="2" customFormat="1" ht="37.9" customHeight="1">
      <c r="A242" s="32"/>
      <c r="B242" s="149"/>
      <c r="C242" s="150" t="s">
        <v>267</v>
      </c>
      <c r="D242" s="150" t="s">
        <v>195</v>
      </c>
      <c r="E242" s="151" t="s">
        <v>417</v>
      </c>
      <c r="F242" s="152" t="s">
        <v>418</v>
      </c>
      <c r="G242" s="153" t="s">
        <v>249</v>
      </c>
      <c r="H242" s="154">
        <v>364.375</v>
      </c>
      <c r="I242" s="155"/>
      <c r="J242" s="156">
        <f>ROUND(I242*H242,2)</f>
        <v>0</v>
      </c>
      <c r="K242" s="152" t="s">
        <v>250</v>
      </c>
      <c r="L242" s="33"/>
      <c r="M242" s="157" t="s">
        <v>1</v>
      </c>
      <c r="N242" s="158" t="s">
        <v>46</v>
      </c>
      <c r="O242" s="58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1" t="s">
        <v>200</v>
      </c>
      <c r="AT242" s="161" t="s">
        <v>195</v>
      </c>
      <c r="AU242" s="161" t="s">
        <v>221</v>
      </c>
      <c r="AY242" s="17" t="s">
        <v>192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7" t="s">
        <v>93</v>
      </c>
      <c r="BK242" s="162">
        <f>ROUND(I242*H242,2)</f>
        <v>0</v>
      </c>
      <c r="BL242" s="17" t="s">
        <v>200</v>
      </c>
      <c r="BM242" s="161" t="s">
        <v>783</v>
      </c>
    </row>
    <row r="243" spans="1:65" s="13" customFormat="1" ht="11.25">
      <c r="B243" s="163"/>
      <c r="D243" s="164" t="s">
        <v>202</v>
      </c>
      <c r="E243" s="165" t="s">
        <v>1</v>
      </c>
      <c r="F243" s="166" t="s">
        <v>784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221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363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221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254</v>
      </c>
      <c r="H245" s="174">
        <v>10.16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221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3" customFormat="1" ht="11.25">
      <c r="B246" s="163"/>
      <c r="D246" s="164" t="s">
        <v>202</v>
      </c>
      <c r="E246" s="165" t="s">
        <v>1</v>
      </c>
      <c r="F246" s="166" t="s">
        <v>366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221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1:65" s="14" customFormat="1" ht="11.25">
      <c r="B247" s="171"/>
      <c r="D247" s="164" t="s">
        <v>202</v>
      </c>
      <c r="E247" s="172" t="s">
        <v>1</v>
      </c>
      <c r="F247" s="173" t="s">
        <v>257</v>
      </c>
      <c r="H247" s="174">
        <v>6.2949999999999999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221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1:65" s="13" customFormat="1" ht="11.25">
      <c r="B248" s="163"/>
      <c r="D248" s="164" t="s">
        <v>202</v>
      </c>
      <c r="E248" s="165" t="s">
        <v>1</v>
      </c>
      <c r="F248" s="166" t="s">
        <v>367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221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1:65" s="14" customFormat="1" ht="11.25">
      <c r="B249" s="171"/>
      <c r="D249" s="164" t="s">
        <v>202</v>
      </c>
      <c r="E249" s="172" t="s">
        <v>1</v>
      </c>
      <c r="F249" s="173" t="s">
        <v>679</v>
      </c>
      <c r="H249" s="174">
        <v>110.4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221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1:65" s="13" customFormat="1" ht="11.25">
      <c r="B250" s="163"/>
      <c r="D250" s="164" t="s">
        <v>202</v>
      </c>
      <c r="E250" s="165" t="s">
        <v>1</v>
      </c>
      <c r="F250" s="166" t="s">
        <v>372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221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4" customFormat="1" ht="11.25">
      <c r="B251" s="171"/>
      <c r="D251" s="164" t="s">
        <v>202</v>
      </c>
      <c r="E251" s="172" t="s">
        <v>1</v>
      </c>
      <c r="F251" s="173" t="s">
        <v>680</v>
      </c>
      <c r="H251" s="174">
        <v>31.74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221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371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221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681</v>
      </c>
      <c r="H253" s="174">
        <v>84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221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371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221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259</v>
      </c>
      <c r="H255" s="174">
        <v>42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221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3" customFormat="1" ht="11.25">
      <c r="B256" s="163"/>
      <c r="D256" s="164" t="s">
        <v>202</v>
      </c>
      <c r="E256" s="165" t="s">
        <v>1</v>
      </c>
      <c r="F256" s="166" t="s">
        <v>368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221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410</v>
      </c>
      <c r="H257" s="174">
        <v>18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368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221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411</v>
      </c>
      <c r="H259" s="174">
        <v>14.4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221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373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221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261</v>
      </c>
      <c r="H261" s="174">
        <v>27.18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221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374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221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4" customFormat="1" ht="11.25">
      <c r="B263" s="171"/>
      <c r="D263" s="164" t="s">
        <v>202</v>
      </c>
      <c r="E263" s="172" t="s">
        <v>1</v>
      </c>
      <c r="F263" s="173" t="s">
        <v>262</v>
      </c>
      <c r="H263" s="174">
        <v>12.84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221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1:65" s="13" customFormat="1" ht="11.25">
      <c r="B264" s="163"/>
      <c r="D264" s="164" t="s">
        <v>202</v>
      </c>
      <c r="E264" s="165" t="s">
        <v>1</v>
      </c>
      <c r="F264" s="166" t="s">
        <v>364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221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4" customFormat="1" ht="11.25">
      <c r="B265" s="171"/>
      <c r="D265" s="164" t="s">
        <v>202</v>
      </c>
      <c r="E265" s="172" t="s">
        <v>1</v>
      </c>
      <c r="F265" s="173" t="s">
        <v>408</v>
      </c>
      <c r="H265" s="174">
        <v>2.52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202</v>
      </c>
      <c r="AU265" s="172" t="s">
        <v>221</v>
      </c>
      <c r="AV265" s="14" t="s">
        <v>93</v>
      </c>
      <c r="AW265" s="14" t="s">
        <v>36</v>
      </c>
      <c r="AX265" s="14" t="s">
        <v>80</v>
      </c>
      <c r="AY265" s="172" t="s">
        <v>192</v>
      </c>
    </row>
    <row r="266" spans="1:65" s="13" customFormat="1" ht="11.25">
      <c r="B266" s="163"/>
      <c r="D266" s="164" t="s">
        <v>202</v>
      </c>
      <c r="E266" s="165" t="s">
        <v>1</v>
      </c>
      <c r="F266" s="166" t="s">
        <v>365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221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4" customFormat="1" ht="11.25">
      <c r="B267" s="171"/>
      <c r="D267" s="164" t="s">
        <v>202</v>
      </c>
      <c r="E267" s="172" t="s">
        <v>1</v>
      </c>
      <c r="F267" s="173" t="s">
        <v>409</v>
      </c>
      <c r="H267" s="174">
        <v>4.84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221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1:65" s="15" customFormat="1" ht="11.25">
      <c r="B268" s="179"/>
      <c r="D268" s="164" t="s">
        <v>202</v>
      </c>
      <c r="E268" s="180" t="s">
        <v>1</v>
      </c>
      <c r="F268" s="181" t="s">
        <v>206</v>
      </c>
      <c r="H268" s="182">
        <v>364.375</v>
      </c>
      <c r="I268" s="183"/>
      <c r="L268" s="179"/>
      <c r="M268" s="184"/>
      <c r="N268" s="185"/>
      <c r="O268" s="185"/>
      <c r="P268" s="185"/>
      <c r="Q268" s="185"/>
      <c r="R268" s="185"/>
      <c r="S268" s="185"/>
      <c r="T268" s="186"/>
      <c r="AT268" s="180" t="s">
        <v>202</v>
      </c>
      <c r="AU268" s="180" t="s">
        <v>221</v>
      </c>
      <c r="AV268" s="15" t="s">
        <v>200</v>
      </c>
      <c r="AW268" s="15" t="s">
        <v>36</v>
      </c>
      <c r="AX268" s="15" t="s">
        <v>87</v>
      </c>
      <c r="AY268" s="180" t="s">
        <v>192</v>
      </c>
    </row>
    <row r="269" spans="1:65" s="12" customFormat="1" ht="22.9" customHeight="1">
      <c r="B269" s="137"/>
      <c r="D269" s="138" t="s">
        <v>79</v>
      </c>
      <c r="E269" s="147" t="s">
        <v>421</v>
      </c>
      <c r="F269" s="147" t="s">
        <v>422</v>
      </c>
      <c r="I269" s="140"/>
      <c r="J269" s="148">
        <f>BK269</f>
        <v>0</v>
      </c>
      <c r="L269" s="137"/>
      <c r="M269" s="141"/>
      <c r="N269" s="142"/>
      <c r="O269" s="142"/>
      <c r="P269" s="143">
        <f>P270</f>
        <v>0</v>
      </c>
      <c r="Q269" s="142"/>
      <c r="R269" s="143">
        <f>R270</f>
        <v>0</v>
      </c>
      <c r="S269" s="142"/>
      <c r="T269" s="144">
        <f>T270</f>
        <v>0</v>
      </c>
      <c r="AR269" s="138" t="s">
        <v>87</v>
      </c>
      <c r="AT269" s="145" t="s">
        <v>79</v>
      </c>
      <c r="AU269" s="145" t="s">
        <v>87</v>
      </c>
      <c r="AY269" s="138" t="s">
        <v>192</v>
      </c>
      <c r="BK269" s="146">
        <f>BK270</f>
        <v>0</v>
      </c>
    </row>
    <row r="270" spans="1:65" s="2" customFormat="1" ht="21.75" customHeight="1">
      <c r="A270" s="32"/>
      <c r="B270" s="149"/>
      <c r="C270" s="150" t="s">
        <v>272</v>
      </c>
      <c r="D270" s="150" t="s">
        <v>195</v>
      </c>
      <c r="E270" s="151" t="s">
        <v>423</v>
      </c>
      <c r="F270" s="152" t="s">
        <v>424</v>
      </c>
      <c r="G270" s="153" t="s">
        <v>270</v>
      </c>
      <c r="H270" s="154">
        <v>1.845</v>
      </c>
      <c r="I270" s="155"/>
      <c r="J270" s="156">
        <f>ROUND(I270*H270,2)</f>
        <v>0</v>
      </c>
      <c r="K270" s="152" t="s">
        <v>199</v>
      </c>
      <c r="L270" s="33"/>
      <c r="M270" s="157" t="s">
        <v>1</v>
      </c>
      <c r="N270" s="158" t="s">
        <v>46</v>
      </c>
      <c r="O270" s="58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1" t="s">
        <v>200</v>
      </c>
      <c r="AT270" s="161" t="s">
        <v>195</v>
      </c>
      <c r="AU270" s="161" t="s">
        <v>93</v>
      </c>
      <c r="AY270" s="17" t="s">
        <v>192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7" t="s">
        <v>93</v>
      </c>
      <c r="BK270" s="162">
        <f>ROUND(I270*H270,2)</f>
        <v>0</v>
      </c>
      <c r="BL270" s="17" t="s">
        <v>200</v>
      </c>
      <c r="BM270" s="161" t="s">
        <v>425</v>
      </c>
    </row>
    <row r="271" spans="1:65" s="12" customFormat="1" ht="25.9" customHeight="1">
      <c r="B271" s="137"/>
      <c r="D271" s="138" t="s">
        <v>79</v>
      </c>
      <c r="E271" s="139" t="s">
        <v>290</v>
      </c>
      <c r="F271" s="139" t="s">
        <v>291</v>
      </c>
      <c r="I271" s="140"/>
      <c r="J271" s="126">
        <f>BK271</f>
        <v>0</v>
      </c>
      <c r="L271" s="137"/>
      <c r="M271" s="141"/>
      <c r="N271" s="142"/>
      <c r="O271" s="142"/>
      <c r="P271" s="143">
        <f>P272</f>
        <v>0</v>
      </c>
      <c r="Q271" s="142"/>
      <c r="R271" s="143">
        <f>R272</f>
        <v>0.46550000000000002</v>
      </c>
      <c r="S271" s="142"/>
      <c r="T271" s="144">
        <f>T272</f>
        <v>1.34118E-2</v>
      </c>
      <c r="AR271" s="138" t="s">
        <v>93</v>
      </c>
      <c r="AT271" s="145" t="s">
        <v>79</v>
      </c>
      <c r="AU271" s="145" t="s">
        <v>80</v>
      </c>
      <c r="AY271" s="138" t="s">
        <v>192</v>
      </c>
      <c r="BK271" s="146">
        <f>BK272</f>
        <v>0</v>
      </c>
    </row>
    <row r="272" spans="1:65" s="12" customFormat="1" ht="22.9" customHeight="1">
      <c r="B272" s="137"/>
      <c r="D272" s="138" t="s">
        <v>79</v>
      </c>
      <c r="E272" s="147" t="s">
        <v>426</v>
      </c>
      <c r="F272" s="147" t="s">
        <v>427</v>
      </c>
      <c r="I272" s="140"/>
      <c r="J272" s="148">
        <f>BK272</f>
        <v>0</v>
      </c>
      <c r="L272" s="137"/>
      <c r="M272" s="141"/>
      <c r="N272" s="142"/>
      <c r="O272" s="142"/>
      <c r="P272" s="143">
        <f>SUM(P273:P326)</f>
        <v>0</v>
      </c>
      <c r="Q272" s="142"/>
      <c r="R272" s="143">
        <f>SUM(R273:R326)</f>
        <v>0.46550000000000002</v>
      </c>
      <c r="S272" s="142"/>
      <c r="T272" s="144">
        <f>SUM(T273:T326)</f>
        <v>1.34118E-2</v>
      </c>
      <c r="AR272" s="138" t="s">
        <v>93</v>
      </c>
      <c r="AT272" s="145" t="s">
        <v>79</v>
      </c>
      <c r="AU272" s="145" t="s">
        <v>87</v>
      </c>
      <c r="AY272" s="138" t="s">
        <v>192</v>
      </c>
      <c r="BK272" s="146">
        <f>SUM(BK273:BK326)</f>
        <v>0</v>
      </c>
    </row>
    <row r="273" spans="1:65" s="2" customFormat="1" ht="24.2" customHeight="1">
      <c r="A273" s="32"/>
      <c r="B273" s="149"/>
      <c r="C273" s="150" t="s">
        <v>193</v>
      </c>
      <c r="D273" s="150" t="s">
        <v>195</v>
      </c>
      <c r="E273" s="151" t="s">
        <v>428</v>
      </c>
      <c r="F273" s="152" t="s">
        <v>429</v>
      </c>
      <c r="G273" s="153" t="s">
        <v>198</v>
      </c>
      <c r="H273" s="154">
        <v>950</v>
      </c>
      <c r="I273" s="155"/>
      <c r="J273" s="156">
        <f>ROUND(I273*H273,2)</f>
        <v>0</v>
      </c>
      <c r="K273" s="152" t="s">
        <v>199</v>
      </c>
      <c r="L273" s="33"/>
      <c r="M273" s="157" t="s">
        <v>1</v>
      </c>
      <c r="N273" s="158" t="s">
        <v>46</v>
      </c>
      <c r="O273" s="58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1" t="s">
        <v>297</v>
      </c>
      <c r="AT273" s="161" t="s">
        <v>195</v>
      </c>
      <c r="AU273" s="161" t="s">
        <v>93</v>
      </c>
      <c r="AY273" s="17" t="s">
        <v>192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93</v>
      </c>
      <c r="BK273" s="162">
        <f>ROUND(I273*H273,2)</f>
        <v>0</v>
      </c>
      <c r="BL273" s="17" t="s">
        <v>297</v>
      </c>
      <c r="BM273" s="161" t="s">
        <v>430</v>
      </c>
    </row>
    <row r="274" spans="1:65" s="13" customFormat="1" ht="22.5">
      <c r="B274" s="163"/>
      <c r="D274" s="164" t="s">
        <v>202</v>
      </c>
      <c r="E274" s="165" t="s">
        <v>1</v>
      </c>
      <c r="F274" s="166" t="s">
        <v>431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93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5" s="13" customFormat="1" ht="11.25">
      <c r="B275" s="163"/>
      <c r="D275" s="164" t="s">
        <v>202</v>
      </c>
      <c r="E275" s="165" t="s">
        <v>1</v>
      </c>
      <c r="F275" s="166" t="s">
        <v>432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202</v>
      </c>
      <c r="AU275" s="165" t="s">
        <v>93</v>
      </c>
      <c r="AV275" s="13" t="s">
        <v>87</v>
      </c>
      <c r="AW275" s="13" t="s">
        <v>36</v>
      </c>
      <c r="AX275" s="13" t="s">
        <v>80</v>
      </c>
      <c r="AY275" s="165" t="s">
        <v>192</v>
      </c>
    </row>
    <row r="276" spans="1:65" s="14" customFormat="1" ht="11.25">
      <c r="B276" s="171"/>
      <c r="D276" s="164" t="s">
        <v>202</v>
      </c>
      <c r="E276" s="172" t="s">
        <v>1</v>
      </c>
      <c r="F276" s="173" t="s">
        <v>433</v>
      </c>
      <c r="H276" s="174">
        <v>50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202</v>
      </c>
      <c r="AU276" s="172" t="s">
        <v>93</v>
      </c>
      <c r="AV276" s="14" t="s">
        <v>93</v>
      </c>
      <c r="AW276" s="14" t="s">
        <v>36</v>
      </c>
      <c r="AX276" s="14" t="s">
        <v>80</v>
      </c>
      <c r="AY276" s="172" t="s">
        <v>192</v>
      </c>
    </row>
    <row r="277" spans="1:65" s="13" customFormat="1" ht="11.25">
      <c r="B277" s="163"/>
      <c r="D277" s="164" t="s">
        <v>202</v>
      </c>
      <c r="E277" s="165" t="s">
        <v>1</v>
      </c>
      <c r="F277" s="166" t="s">
        <v>434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93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4" customFormat="1" ht="11.25">
      <c r="B278" s="171"/>
      <c r="D278" s="164" t="s">
        <v>202</v>
      </c>
      <c r="E278" s="172" t="s">
        <v>1</v>
      </c>
      <c r="F278" s="173" t="s">
        <v>435</v>
      </c>
      <c r="H278" s="174">
        <v>150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202</v>
      </c>
      <c r="AU278" s="172" t="s">
        <v>93</v>
      </c>
      <c r="AV278" s="14" t="s">
        <v>93</v>
      </c>
      <c r="AW278" s="14" t="s">
        <v>36</v>
      </c>
      <c r="AX278" s="14" t="s">
        <v>80</v>
      </c>
      <c r="AY278" s="172" t="s">
        <v>192</v>
      </c>
    </row>
    <row r="279" spans="1:65" s="13" customFormat="1" ht="11.25">
      <c r="B279" s="163"/>
      <c r="D279" s="164" t="s">
        <v>202</v>
      </c>
      <c r="E279" s="165" t="s">
        <v>1</v>
      </c>
      <c r="F279" s="166" t="s">
        <v>436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202</v>
      </c>
      <c r="AU279" s="165" t="s">
        <v>93</v>
      </c>
      <c r="AV279" s="13" t="s">
        <v>87</v>
      </c>
      <c r="AW279" s="13" t="s">
        <v>36</v>
      </c>
      <c r="AX279" s="13" t="s">
        <v>80</v>
      </c>
      <c r="AY279" s="165" t="s">
        <v>192</v>
      </c>
    </row>
    <row r="280" spans="1:65" s="14" customFormat="1" ht="11.25">
      <c r="B280" s="171"/>
      <c r="D280" s="164" t="s">
        <v>202</v>
      </c>
      <c r="E280" s="172" t="s">
        <v>1</v>
      </c>
      <c r="F280" s="173" t="s">
        <v>435</v>
      </c>
      <c r="H280" s="174">
        <v>150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202</v>
      </c>
      <c r="AU280" s="172" t="s">
        <v>93</v>
      </c>
      <c r="AV280" s="14" t="s">
        <v>93</v>
      </c>
      <c r="AW280" s="14" t="s">
        <v>36</v>
      </c>
      <c r="AX280" s="14" t="s">
        <v>80</v>
      </c>
      <c r="AY280" s="172" t="s">
        <v>192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437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4" customFormat="1" ht="11.25">
      <c r="B282" s="171"/>
      <c r="D282" s="164" t="s">
        <v>202</v>
      </c>
      <c r="E282" s="172" t="s">
        <v>1</v>
      </c>
      <c r="F282" s="173" t="s">
        <v>435</v>
      </c>
      <c r="H282" s="174">
        <v>150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202</v>
      </c>
      <c r="AU282" s="172" t="s">
        <v>93</v>
      </c>
      <c r="AV282" s="14" t="s">
        <v>93</v>
      </c>
      <c r="AW282" s="14" t="s">
        <v>36</v>
      </c>
      <c r="AX282" s="14" t="s">
        <v>80</v>
      </c>
      <c r="AY282" s="172" t="s">
        <v>192</v>
      </c>
    </row>
    <row r="283" spans="1:65" s="13" customFormat="1" ht="11.25">
      <c r="B283" s="163"/>
      <c r="D283" s="164" t="s">
        <v>202</v>
      </c>
      <c r="E283" s="165" t="s">
        <v>1</v>
      </c>
      <c r="F283" s="166" t="s">
        <v>438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202</v>
      </c>
      <c r="AU283" s="165" t="s">
        <v>93</v>
      </c>
      <c r="AV283" s="13" t="s">
        <v>87</v>
      </c>
      <c r="AW283" s="13" t="s">
        <v>36</v>
      </c>
      <c r="AX283" s="13" t="s">
        <v>80</v>
      </c>
      <c r="AY283" s="165" t="s">
        <v>192</v>
      </c>
    </row>
    <row r="284" spans="1:65" s="14" customFormat="1" ht="11.25">
      <c r="B284" s="171"/>
      <c r="D284" s="164" t="s">
        <v>202</v>
      </c>
      <c r="E284" s="172" t="s">
        <v>1</v>
      </c>
      <c r="F284" s="173" t="s">
        <v>435</v>
      </c>
      <c r="H284" s="174">
        <v>150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202</v>
      </c>
      <c r="AU284" s="172" t="s">
        <v>93</v>
      </c>
      <c r="AV284" s="14" t="s">
        <v>93</v>
      </c>
      <c r="AW284" s="14" t="s">
        <v>36</v>
      </c>
      <c r="AX284" s="14" t="s">
        <v>80</v>
      </c>
      <c r="AY284" s="172" t="s">
        <v>192</v>
      </c>
    </row>
    <row r="285" spans="1:65" s="13" customFormat="1" ht="11.25">
      <c r="B285" s="163"/>
      <c r="D285" s="164" t="s">
        <v>202</v>
      </c>
      <c r="E285" s="165" t="s">
        <v>1</v>
      </c>
      <c r="F285" s="166" t="s">
        <v>439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202</v>
      </c>
      <c r="AU285" s="165" t="s">
        <v>93</v>
      </c>
      <c r="AV285" s="13" t="s">
        <v>87</v>
      </c>
      <c r="AW285" s="13" t="s">
        <v>36</v>
      </c>
      <c r="AX285" s="13" t="s">
        <v>80</v>
      </c>
      <c r="AY285" s="165" t="s">
        <v>192</v>
      </c>
    </row>
    <row r="286" spans="1:65" s="14" customFormat="1" ht="11.25">
      <c r="B286" s="171"/>
      <c r="D286" s="164" t="s">
        <v>202</v>
      </c>
      <c r="E286" s="172" t="s">
        <v>1</v>
      </c>
      <c r="F286" s="173" t="s">
        <v>435</v>
      </c>
      <c r="H286" s="174">
        <v>150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202</v>
      </c>
      <c r="AU286" s="172" t="s">
        <v>93</v>
      </c>
      <c r="AV286" s="14" t="s">
        <v>93</v>
      </c>
      <c r="AW286" s="14" t="s">
        <v>36</v>
      </c>
      <c r="AX286" s="14" t="s">
        <v>80</v>
      </c>
      <c r="AY286" s="172" t="s">
        <v>192</v>
      </c>
    </row>
    <row r="287" spans="1:65" s="13" customFormat="1" ht="11.25">
      <c r="B287" s="163"/>
      <c r="D287" s="164" t="s">
        <v>202</v>
      </c>
      <c r="E287" s="165" t="s">
        <v>1</v>
      </c>
      <c r="F287" s="166" t="s">
        <v>440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202</v>
      </c>
      <c r="AU287" s="165" t="s">
        <v>93</v>
      </c>
      <c r="AV287" s="13" t="s">
        <v>87</v>
      </c>
      <c r="AW287" s="13" t="s">
        <v>36</v>
      </c>
      <c r="AX287" s="13" t="s">
        <v>80</v>
      </c>
      <c r="AY287" s="165" t="s">
        <v>192</v>
      </c>
    </row>
    <row r="288" spans="1:65" s="14" customFormat="1" ht="11.25">
      <c r="B288" s="171"/>
      <c r="D288" s="164" t="s">
        <v>202</v>
      </c>
      <c r="E288" s="172" t="s">
        <v>1</v>
      </c>
      <c r="F288" s="173" t="s">
        <v>435</v>
      </c>
      <c r="H288" s="174">
        <v>150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202</v>
      </c>
      <c r="AU288" s="172" t="s">
        <v>93</v>
      </c>
      <c r="AV288" s="14" t="s">
        <v>93</v>
      </c>
      <c r="AW288" s="14" t="s">
        <v>36</v>
      </c>
      <c r="AX288" s="14" t="s">
        <v>80</v>
      </c>
      <c r="AY288" s="172" t="s">
        <v>192</v>
      </c>
    </row>
    <row r="289" spans="1:65" s="15" customFormat="1" ht="11.25">
      <c r="B289" s="179"/>
      <c r="D289" s="164" t="s">
        <v>202</v>
      </c>
      <c r="E289" s="180" t="s">
        <v>1</v>
      </c>
      <c r="F289" s="181" t="s">
        <v>206</v>
      </c>
      <c r="H289" s="182">
        <v>950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202</v>
      </c>
      <c r="AU289" s="180" t="s">
        <v>93</v>
      </c>
      <c r="AV289" s="15" t="s">
        <v>200</v>
      </c>
      <c r="AW289" s="15" t="s">
        <v>36</v>
      </c>
      <c r="AX289" s="15" t="s">
        <v>87</v>
      </c>
      <c r="AY289" s="180" t="s">
        <v>192</v>
      </c>
    </row>
    <row r="290" spans="1:65" s="2" customFormat="1" ht="16.5" customHeight="1">
      <c r="A290" s="32"/>
      <c r="B290" s="149"/>
      <c r="C290" s="150" t="s">
        <v>279</v>
      </c>
      <c r="D290" s="150" t="s">
        <v>195</v>
      </c>
      <c r="E290" s="151" t="s">
        <v>441</v>
      </c>
      <c r="F290" s="152" t="s">
        <v>442</v>
      </c>
      <c r="G290" s="153" t="s">
        <v>198</v>
      </c>
      <c r="H290" s="154">
        <v>447.06</v>
      </c>
      <c r="I290" s="155"/>
      <c r="J290" s="156">
        <f>ROUND(I290*H290,2)</f>
        <v>0</v>
      </c>
      <c r="K290" s="152" t="s">
        <v>199</v>
      </c>
      <c r="L290" s="33"/>
      <c r="M290" s="157" t="s">
        <v>1</v>
      </c>
      <c r="N290" s="158" t="s">
        <v>46</v>
      </c>
      <c r="O290" s="58"/>
      <c r="P290" s="159">
        <f>O290*H290</f>
        <v>0</v>
      </c>
      <c r="Q290" s="159">
        <v>0</v>
      </c>
      <c r="R290" s="159">
        <f>Q290*H290</f>
        <v>0</v>
      </c>
      <c r="S290" s="159">
        <v>3.0000000000000001E-5</v>
      </c>
      <c r="T290" s="160">
        <f>S290*H290</f>
        <v>1.34118E-2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1" t="s">
        <v>297</v>
      </c>
      <c r="AT290" s="161" t="s">
        <v>195</v>
      </c>
      <c r="AU290" s="161" t="s">
        <v>93</v>
      </c>
      <c r="AY290" s="17" t="s">
        <v>192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93</v>
      </c>
      <c r="BK290" s="162">
        <f>ROUND(I290*H290,2)</f>
        <v>0</v>
      </c>
      <c r="BL290" s="17" t="s">
        <v>297</v>
      </c>
      <c r="BM290" s="161" t="s">
        <v>443</v>
      </c>
    </row>
    <row r="291" spans="1:65" s="13" customFormat="1" ht="11.25">
      <c r="B291" s="163"/>
      <c r="D291" s="164" t="s">
        <v>202</v>
      </c>
      <c r="E291" s="165" t="s">
        <v>1</v>
      </c>
      <c r="F291" s="166" t="s">
        <v>712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202</v>
      </c>
      <c r="AU291" s="165" t="s">
        <v>93</v>
      </c>
      <c r="AV291" s="13" t="s">
        <v>87</v>
      </c>
      <c r="AW291" s="13" t="s">
        <v>36</v>
      </c>
      <c r="AX291" s="13" t="s">
        <v>80</v>
      </c>
      <c r="AY291" s="165" t="s">
        <v>192</v>
      </c>
    </row>
    <row r="292" spans="1:65" s="13" customFormat="1" ht="11.25">
      <c r="B292" s="163"/>
      <c r="D292" s="164" t="s">
        <v>202</v>
      </c>
      <c r="E292" s="165" t="s">
        <v>1</v>
      </c>
      <c r="F292" s="166" t="s">
        <v>432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202</v>
      </c>
      <c r="AU292" s="165" t="s">
        <v>93</v>
      </c>
      <c r="AV292" s="13" t="s">
        <v>87</v>
      </c>
      <c r="AW292" s="13" t="s">
        <v>36</v>
      </c>
      <c r="AX292" s="13" t="s">
        <v>80</v>
      </c>
      <c r="AY292" s="165" t="s">
        <v>192</v>
      </c>
    </row>
    <row r="293" spans="1:65" s="14" customFormat="1" ht="11.25">
      <c r="B293" s="171"/>
      <c r="D293" s="164" t="s">
        <v>202</v>
      </c>
      <c r="E293" s="172" t="s">
        <v>1</v>
      </c>
      <c r="F293" s="173" t="s">
        <v>785</v>
      </c>
      <c r="H293" s="174">
        <v>30.94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202</v>
      </c>
      <c r="AU293" s="172" t="s">
        <v>93</v>
      </c>
      <c r="AV293" s="14" t="s">
        <v>93</v>
      </c>
      <c r="AW293" s="14" t="s">
        <v>36</v>
      </c>
      <c r="AX293" s="14" t="s">
        <v>80</v>
      </c>
      <c r="AY293" s="172" t="s">
        <v>192</v>
      </c>
    </row>
    <row r="294" spans="1:65" s="13" customFormat="1" ht="11.25">
      <c r="B294" s="163"/>
      <c r="D294" s="164" t="s">
        <v>202</v>
      </c>
      <c r="E294" s="165" t="s">
        <v>1</v>
      </c>
      <c r="F294" s="166" t="s">
        <v>434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1:65" s="14" customFormat="1" ht="22.5">
      <c r="B295" s="171"/>
      <c r="D295" s="164" t="s">
        <v>202</v>
      </c>
      <c r="E295" s="172" t="s">
        <v>1</v>
      </c>
      <c r="F295" s="173" t="s">
        <v>786</v>
      </c>
      <c r="H295" s="174">
        <v>69.260000000000005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202</v>
      </c>
      <c r="AU295" s="172" t="s">
        <v>93</v>
      </c>
      <c r="AV295" s="14" t="s">
        <v>93</v>
      </c>
      <c r="AW295" s="14" t="s">
        <v>36</v>
      </c>
      <c r="AX295" s="14" t="s">
        <v>80</v>
      </c>
      <c r="AY295" s="172" t="s">
        <v>192</v>
      </c>
    </row>
    <row r="296" spans="1:65" s="13" customFormat="1" ht="11.25">
      <c r="B296" s="163"/>
      <c r="D296" s="164" t="s">
        <v>202</v>
      </c>
      <c r="E296" s="165" t="s">
        <v>1</v>
      </c>
      <c r="F296" s="166" t="s">
        <v>436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202</v>
      </c>
      <c r="AU296" s="165" t="s">
        <v>93</v>
      </c>
      <c r="AV296" s="13" t="s">
        <v>87</v>
      </c>
      <c r="AW296" s="13" t="s">
        <v>36</v>
      </c>
      <c r="AX296" s="13" t="s">
        <v>80</v>
      </c>
      <c r="AY296" s="165" t="s">
        <v>192</v>
      </c>
    </row>
    <row r="297" spans="1:65" s="14" customFormat="1" ht="22.5">
      <c r="B297" s="171"/>
      <c r="D297" s="164" t="s">
        <v>202</v>
      </c>
      <c r="E297" s="172" t="s">
        <v>1</v>
      </c>
      <c r="F297" s="173" t="s">
        <v>787</v>
      </c>
      <c r="H297" s="174">
        <v>69.260000000000005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202</v>
      </c>
      <c r="AU297" s="172" t="s">
        <v>93</v>
      </c>
      <c r="AV297" s="14" t="s">
        <v>93</v>
      </c>
      <c r="AW297" s="14" t="s">
        <v>36</v>
      </c>
      <c r="AX297" s="14" t="s">
        <v>80</v>
      </c>
      <c r="AY297" s="172" t="s">
        <v>192</v>
      </c>
    </row>
    <row r="298" spans="1:65" s="13" customFormat="1" ht="11.25">
      <c r="B298" s="163"/>
      <c r="D298" s="164" t="s">
        <v>202</v>
      </c>
      <c r="E298" s="165" t="s">
        <v>1</v>
      </c>
      <c r="F298" s="166" t="s">
        <v>437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202</v>
      </c>
      <c r="AU298" s="165" t="s">
        <v>93</v>
      </c>
      <c r="AV298" s="13" t="s">
        <v>87</v>
      </c>
      <c r="AW298" s="13" t="s">
        <v>36</v>
      </c>
      <c r="AX298" s="13" t="s">
        <v>80</v>
      </c>
      <c r="AY298" s="165" t="s">
        <v>192</v>
      </c>
    </row>
    <row r="299" spans="1:65" s="14" customFormat="1" ht="22.5">
      <c r="B299" s="171"/>
      <c r="D299" s="164" t="s">
        <v>202</v>
      </c>
      <c r="E299" s="172" t="s">
        <v>1</v>
      </c>
      <c r="F299" s="173" t="s">
        <v>788</v>
      </c>
      <c r="H299" s="174">
        <v>69.02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202</v>
      </c>
      <c r="AU299" s="172" t="s">
        <v>93</v>
      </c>
      <c r="AV299" s="14" t="s">
        <v>93</v>
      </c>
      <c r="AW299" s="14" t="s">
        <v>36</v>
      </c>
      <c r="AX299" s="14" t="s">
        <v>80</v>
      </c>
      <c r="AY299" s="172" t="s">
        <v>192</v>
      </c>
    </row>
    <row r="300" spans="1:65" s="13" customFormat="1" ht="11.25">
      <c r="B300" s="163"/>
      <c r="D300" s="164" t="s">
        <v>202</v>
      </c>
      <c r="E300" s="165" t="s">
        <v>1</v>
      </c>
      <c r="F300" s="166" t="s">
        <v>438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202</v>
      </c>
      <c r="AU300" s="165" t="s">
        <v>93</v>
      </c>
      <c r="AV300" s="13" t="s">
        <v>87</v>
      </c>
      <c r="AW300" s="13" t="s">
        <v>36</v>
      </c>
      <c r="AX300" s="13" t="s">
        <v>80</v>
      </c>
      <c r="AY300" s="165" t="s">
        <v>192</v>
      </c>
    </row>
    <row r="301" spans="1:65" s="14" customFormat="1" ht="22.5">
      <c r="B301" s="171"/>
      <c r="D301" s="164" t="s">
        <v>202</v>
      </c>
      <c r="E301" s="172" t="s">
        <v>1</v>
      </c>
      <c r="F301" s="173" t="s">
        <v>789</v>
      </c>
      <c r="H301" s="174">
        <v>69.099999999999994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202</v>
      </c>
      <c r="AU301" s="172" t="s">
        <v>93</v>
      </c>
      <c r="AV301" s="14" t="s">
        <v>93</v>
      </c>
      <c r="AW301" s="14" t="s">
        <v>36</v>
      </c>
      <c r="AX301" s="14" t="s">
        <v>80</v>
      </c>
      <c r="AY301" s="172" t="s">
        <v>192</v>
      </c>
    </row>
    <row r="302" spans="1:65" s="13" customFormat="1" ht="11.25">
      <c r="B302" s="163"/>
      <c r="D302" s="164" t="s">
        <v>202</v>
      </c>
      <c r="E302" s="165" t="s">
        <v>1</v>
      </c>
      <c r="F302" s="166" t="s">
        <v>439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202</v>
      </c>
      <c r="AU302" s="165" t="s">
        <v>93</v>
      </c>
      <c r="AV302" s="13" t="s">
        <v>87</v>
      </c>
      <c r="AW302" s="13" t="s">
        <v>36</v>
      </c>
      <c r="AX302" s="13" t="s">
        <v>80</v>
      </c>
      <c r="AY302" s="165" t="s">
        <v>192</v>
      </c>
    </row>
    <row r="303" spans="1:65" s="14" customFormat="1" ht="22.5">
      <c r="B303" s="171"/>
      <c r="D303" s="164" t="s">
        <v>202</v>
      </c>
      <c r="E303" s="172" t="s">
        <v>1</v>
      </c>
      <c r="F303" s="173" t="s">
        <v>790</v>
      </c>
      <c r="H303" s="174">
        <v>69.66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202</v>
      </c>
      <c r="AU303" s="172" t="s">
        <v>93</v>
      </c>
      <c r="AV303" s="14" t="s">
        <v>93</v>
      </c>
      <c r="AW303" s="14" t="s">
        <v>36</v>
      </c>
      <c r="AX303" s="14" t="s">
        <v>80</v>
      </c>
      <c r="AY303" s="172" t="s">
        <v>192</v>
      </c>
    </row>
    <row r="304" spans="1:65" s="13" customFormat="1" ht="11.25">
      <c r="B304" s="163"/>
      <c r="D304" s="164" t="s">
        <v>202</v>
      </c>
      <c r="E304" s="165" t="s">
        <v>1</v>
      </c>
      <c r="F304" s="166" t="s">
        <v>440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202</v>
      </c>
      <c r="AU304" s="165" t="s">
        <v>93</v>
      </c>
      <c r="AV304" s="13" t="s">
        <v>87</v>
      </c>
      <c r="AW304" s="13" t="s">
        <v>36</v>
      </c>
      <c r="AX304" s="13" t="s">
        <v>80</v>
      </c>
      <c r="AY304" s="165" t="s">
        <v>192</v>
      </c>
    </row>
    <row r="305" spans="1:65" s="14" customFormat="1" ht="22.5">
      <c r="B305" s="171"/>
      <c r="D305" s="164" t="s">
        <v>202</v>
      </c>
      <c r="E305" s="172" t="s">
        <v>1</v>
      </c>
      <c r="F305" s="173" t="s">
        <v>791</v>
      </c>
      <c r="H305" s="174">
        <v>69.819999999999993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202</v>
      </c>
      <c r="AU305" s="172" t="s">
        <v>93</v>
      </c>
      <c r="AV305" s="14" t="s">
        <v>93</v>
      </c>
      <c r="AW305" s="14" t="s">
        <v>36</v>
      </c>
      <c r="AX305" s="14" t="s">
        <v>80</v>
      </c>
      <c r="AY305" s="172" t="s">
        <v>192</v>
      </c>
    </row>
    <row r="306" spans="1:65" s="15" customFormat="1" ht="11.25">
      <c r="B306" s="179"/>
      <c r="D306" s="164" t="s">
        <v>202</v>
      </c>
      <c r="E306" s="180" t="s">
        <v>1</v>
      </c>
      <c r="F306" s="181" t="s">
        <v>206</v>
      </c>
      <c r="H306" s="182">
        <v>447.06</v>
      </c>
      <c r="I306" s="18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0" t="s">
        <v>202</v>
      </c>
      <c r="AU306" s="180" t="s">
        <v>93</v>
      </c>
      <c r="AV306" s="15" t="s">
        <v>200</v>
      </c>
      <c r="AW306" s="15" t="s">
        <v>36</v>
      </c>
      <c r="AX306" s="15" t="s">
        <v>87</v>
      </c>
      <c r="AY306" s="180" t="s">
        <v>192</v>
      </c>
    </row>
    <row r="307" spans="1:65" s="2" customFormat="1" ht="16.5" customHeight="1">
      <c r="A307" s="32"/>
      <c r="B307" s="149"/>
      <c r="C307" s="201" t="s">
        <v>283</v>
      </c>
      <c r="D307" s="201" t="s">
        <v>412</v>
      </c>
      <c r="E307" s="202" t="s">
        <v>546</v>
      </c>
      <c r="F307" s="203" t="s">
        <v>547</v>
      </c>
      <c r="G307" s="204" t="s">
        <v>198</v>
      </c>
      <c r="H307" s="205">
        <v>491.76600000000002</v>
      </c>
      <c r="I307" s="206"/>
      <c r="J307" s="207">
        <f>ROUND(I307*H307,2)</f>
        <v>0</v>
      </c>
      <c r="K307" s="203" t="s">
        <v>199</v>
      </c>
      <c r="L307" s="208"/>
      <c r="M307" s="209" t="s">
        <v>1</v>
      </c>
      <c r="N307" s="210" t="s">
        <v>46</v>
      </c>
      <c r="O307" s="58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1" t="s">
        <v>548</v>
      </c>
      <c r="AT307" s="161" t="s">
        <v>412</v>
      </c>
      <c r="AU307" s="161" t="s">
        <v>93</v>
      </c>
      <c r="AY307" s="17" t="s">
        <v>192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7" t="s">
        <v>93</v>
      </c>
      <c r="BK307" s="162">
        <f>ROUND(I307*H307,2)</f>
        <v>0</v>
      </c>
      <c r="BL307" s="17" t="s">
        <v>297</v>
      </c>
      <c r="BM307" s="161" t="s">
        <v>549</v>
      </c>
    </row>
    <row r="308" spans="1:65" s="14" customFormat="1" ht="11.25">
      <c r="B308" s="171"/>
      <c r="D308" s="164" t="s">
        <v>202</v>
      </c>
      <c r="F308" s="173" t="s">
        <v>792</v>
      </c>
      <c r="H308" s="174">
        <v>491.76600000000002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202</v>
      </c>
      <c r="AU308" s="172" t="s">
        <v>93</v>
      </c>
      <c r="AV308" s="14" t="s">
        <v>93</v>
      </c>
      <c r="AW308" s="14" t="s">
        <v>3</v>
      </c>
      <c r="AX308" s="14" t="s">
        <v>87</v>
      </c>
      <c r="AY308" s="172" t="s">
        <v>192</v>
      </c>
    </row>
    <row r="309" spans="1:65" s="2" customFormat="1" ht="24.2" customHeight="1">
      <c r="A309" s="32"/>
      <c r="B309" s="149"/>
      <c r="C309" s="150" t="s">
        <v>8</v>
      </c>
      <c r="D309" s="150" t="s">
        <v>195</v>
      </c>
      <c r="E309" s="151" t="s">
        <v>551</v>
      </c>
      <c r="F309" s="152" t="s">
        <v>552</v>
      </c>
      <c r="G309" s="153" t="s">
        <v>198</v>
      </c>
      <c r="H309" s="154">
        <v>950</v>
      </c>
      <c r="I309" s="155"/>
      <c r="J309" s="156">
        <f>ROUND(I309*H309,2)</f>
        <v>0</v>
      </c>
      <c r="K309" s="152" t="s">
        <v>199</v>
      </c>
      <c r="L309" s="33"/>
      <c r="M309" s="157" t="s">
        <v>1</v>
      </c>
      <c r="N309" s="158" t="s">
        <v>46</v>
      </c>
      <c r="O309" s="58"/>
      <c r="P309" s="159">
        <f>O309*H309</f>
        <v>0</v>
      </c>
      <c r="Q309" s="159">
        <v>2.0000000000000001E-4</v>
      </c>
      <c r="R309" s="159">
        <f>Q309*H309</f>
        <v>0.19</v>
      </c>
      <c r="S309" s="159">
        <v>0</v>
      </c>
      <c r="T309" s="160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1" t="s">
        <v>297</v>
      </c>
      <c r="AT309" s="161" t="s">
        <v>195</v>
      </c>
      <c r="AU309" s="161" t="s">
        <v>93</v>
      </c>
      <c r="AY309" s="17" t="s">
        <v>192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93</v>
      </c>
      <c r="BK309" s="162">
        <f>ROUND(I309*H309,2)</f>
        <v>0</v>
      </c>
      <c r="BL309" s="17" t="s">
        <v>297</v>
      </c>
      <c r="BM309" s="161" t="s">
        <v>553</v>
      </c>
    </row>
    <row r="310" spans="1:65" s="13" customFormat="1" ht="22.5">
      <c r="B310" s="163"/>
      <c r="D310" s="164" t="s">
        <v>202</v>
      </c>
      <c r="E310" s="165" t="s">
        <v>1</v>
      </c>
      <c r="F310" s="166" t="s">
        <v>554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202</v>
      </c>
      <c r="AU310" s="165" t="s">
        <v>93</v>
      </c>
      <c r="AV310" s="13" t="s">
        <v>87</v>
      </c>
      <c r="AW310" s="13" t="s">
        <v>36</v>
      </c>
      <c r="AX310" s="13" t="s">
        <v>80</v>
      </c>
      <c r="AY310" s="165" t="s">
        <v>192</v>
      </c>
    </row>
    <row r="311" spans="1:65" s="13" customFormat="1" ht="11.25">
      <c r="B311" s="163"/>
      <c r="D311" s="164" t="s">
        <v>202</v>
      </c>
      <c r="E311" s="165" t="s">
        <v>1</v>
      </c>
      <c r="F311" s="166" t="s">
        <v>432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202</v>
      </c>
      <c r="AU311" s="165" t="s">
        <v>93</v>
      </c>
      <c r="AV311" s="13" t="s">
        <v>87</v>
      </c>
      <c r="AW311" s="13" t="s">
        <v>36</v>
      </c>
      <c r="AX311" s="13" t="s">
        <v>80</v>
      </c>
      <c r="AY311" s="165" t="s">
        <v>192</v>
      </c>
    </row>
    <row r="312" spans="1:65" s="14" customFormat="1" ht="11.25">
      <c r="B312" s="171"/>
      <c r="D312" s="164" t="s">
        <v>202</v>
      </c>
      <c r="E312" s="172" t="s">
        <v>1</v>
      </c>
      <c r="F312" s="173" t="s">
        <v>433</v>
      </c>
      <c r="H312" s="174">
        <v>50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202</v>
      </c>
      <c r="AU312" s="172" t="s">
        <v>93</v>
      </c>
      <c r="AV312" s="14" t="s">
        <v>93</v>
      </c>
      <c r="AW312" s="14" t="s">
        <v>36</v>
      </c>
      <c r="AX312" s="14" t="s">
        <v>80</v>
      </c>
      <c r="AY312" s="172" t="s">
        <v>192</v>
      </c>
    </row>
    <row r="313" spans="1:65" s="13" customFormat="1" ht="11.25">
      <c r="B313" s="163"/>
      <c r="D313" s="164" t="s">
        <v>202</v>
      </c>
      <c r="E313" s="165" t="s">
        <v>1</v>
      </c>
      <c r="F313" s="166" t="s">
        <v>434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202</v>
      </c>
      <c r="AU313" s="165" t="s">
        <v>93</v>
      </c>
      <c r="AV313" s="13" t="s">
        <v>87</v>
      </c>
      <c r="AW313" s="13" t="s">
        <v>36</v>
      </c>
      <c r="AX313" s="13" t="s">
        <v>80</v>
      </c>
      <c r="AY313" s="165" t="s">
        <v>192</v>
      </c>
    </row>
    <row r="314" spans="1:65" s="14" customFormat="1" ht="11.25">
      <c r="B314" s="171"/>
      <c r="D314" s="164" t="s">
        <v>202</v>
      </c>
      <c r="E314" s="172" t="s">
        <v>1</v>
      </c>
      <c r="F314" s="173" t="s">
        <v>435</v>
      </c>
      <c r="H314" s="174">
        <v>150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202</v>
      </c>
      <c r="AU314" s="172" t="s">
        <v>93</v>
      </c>
      <c r="AV314" s="14" t="s">
        <v>93</v>
      </c>
      <c r="AW314" s="14" t="s">
        <v>36</v>
      </c>
      <c r="AX314" s="14" t="s">
        <v>80</v>
      </c>
      <c r="AY314" s="172" t="s">
        <v>192</v>
      </c>
    </row>
    <row r="315" spans="1:65" s="13" customFormat="1" ht="11.25">
      <c r="B315" s="163"/>
      <c r="D315" s="164" t="s">
        <v>202</v>
      </c>
      <c r="E315" s="165" t="s">
        <v>1</v>
      </c>
      <c r="F315" s="166" t="s">
        <v>436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202</v>
      </c>
      <c r="AU315" s="165" t="s">
        <v>93</v>
      </c>
      <c r="AV315" s="13" t="s">
        <v>87</v>
      </c>
      <c r="AW315" s="13" t="s">
        <v>36</v>
      </c>
      <c r="AX315" s="13" t="s">
        <v>80</v>
      </c>
      <c r="AY315" s="165" t="s">
        <v>192</v>
      </c>
    </row>
    <row r="316" spans="1:65" s="14" customFormat="1" ht="11.25">
      <c r="B316" s="171"/>
      <c r="D316" s="164" t="s">
        <v>202</v>
      </c>
      <c r="E316" s="172" t="s">
        <v>1</v>
      </c>
      <c r="F316" s="173" t="s">
        <v>435</v>
      </c>
      <c r="H316" s="174">
        <v>150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202</v>
      </c>
      <c r="AU316" s="172" t="s">
        <v>93</v>
      </c>
      <c r="AV316" s="14" t="s">
        <v>93</v>
      </c>
      <c r="AW316" s="14" t="s">
        <v>36</v>
      </c>
      <c r="AX316" s="14" t="s">
        <v>80</v>
      </c>
      <c r="AY316" s="172" t="s">
        <v>192</v>
      </c>
    </row>
    <row r="317" spans="1:65" s="13" customFormat="1" ht="11.25">
      <c r="B317" s="163"/>
      <c r="D317" s="164" t="s">
        <v>202</v>
      </c>
      <c r="E317" s="165" t="s">
        <v>1</v>
      </c>
      <c r="F317" s="166" t="s">
        <v>437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202</v>
      </c>
      <c r="AU317" s="165" t="s">
        <v>93</v>
      </c>
      <c r="AV317" s="13" t="s">
        <v>87</v>
      </c>
      <c r="AW317" s="13" t="s">
        <v>36</v>
      </c>
      <c r="AX317" s="13" t="s">
        <v>80</v>
      </c>
      <c r="AY317" s="165" t="s">
        <v>192</v>
      </c>
    </row>
    <row r="318" spans="1:65" s="14" customFormat="1" ht="11.25">
      <c r="B318" s="171"/>
      <c r="D318" s="164" t="s">
        <v>202</v>
      </c>
      <c r="E318" s="172" t="s">
        <v>1</v>
      </c>
      <c r="F318" s="173" t="s">
        <v>435</v>
      </c>
      <c r="H318" s="174">
        <v>150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202</v>
      </c>
      <c r="AU318" s="172" t="s">
        <v>93</v>
      </c>
      <c r="AV318" s="14" t="s">
        <v>93</v>
      </c>
      <c r="AW318" s="14" t="s">
        <v>36</v>
      </c>
      <c r="AX318" s="14" t="s">
        <v>80</v>
      </c>
      <c r="AY318" s="172" t="s">
        <v>192</v>
      </c>
    </row>
    <row r="319" spans="1:65" s="13" customFormat="1" ht="11.25">
      <c r="B319" s="163"/>
      <c r="D319" s="164" t="s">
        <v>202</v>
      </c>
      <c r="E319" s="165" t="s">
        <v>1</v>
      </c>
      <c r="F319" s="166" t="s">
        <v>438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202</v>
      </c>
      <c r="AU319" s="165" t="s">
        <v>93</v>
      </c>
      <c r="AV319" s="13" t="s">
        <v>87</v>
      </c>
      <c r="AW319" s="13" t="s">
        <v>36</v>
      </c>
      <c r="AX319" s="13" t="s">
        <v>80</v>
      </c>
      <c r="AY319" s="165" t="s">
        <v>192</v>
      </c>
    </row>
    <row r="320" spans="1:65" s="14" customFormat="1" ht="11.25">
      <c r="B320" s="171"/>
      <c r="D320" s="164" t="s">
        <v>202</v>
      </c>
      <c r="E320" s="172" t="s">
        <v>1</v>
      </c>
      <c r="F320" s="173" t="s">
        <v>435</v>
      </c>
      <c r="H320" s="174">
        <v>150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202</v>
      </c>
      <c r="AU320" s="172" t="s">
        <v>93</v>
      </c>
      <c r="AV320" s="14" t="s">
        <v>93</v>
      </c>
      <c r="AW320" s="14" t="s">
        <v>36</v>
      </c>
      <c r="AX320" s="14" t="s">
        <v>80</v>
      </c>
      <c r="AY320" s="172" t="s">
        <v>192</v>
      </c>
    </row>
    <row r="321" spans="1:65" s="13" customFormat="1" ht="11.25">
      <c r="B321" s="163"/>
      <c r="D321" s="164" t="s">
        <v>202</v>
      </c>
      <c r="E321" s="165" t="s">
        <v>1</v>
      </c>
      <c r="F321" s="166" t="s">
        <v>439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202</v>
      </c>
      <c r="AU321" s="165" t="s">
        <v>93</v>
      </c>
      <c r="AV321" s="13" t="s">
        <v>87</v>
      </c>
      <c r="AW321" s="13" t="s">
        <v>36</v>
      </c>
      <c r="AX321" s="13" t="s">
        <v>80</v>
      </c>
      <c r="AY321" s="165" t="s">
        <v>192</v>
      </c>
    </row>
    <row r="322" spans="1:65" s="14" customFormat="1" ht="11.25">
      <c r="B322" s="171"/>
      <c r="D322" s="164" t="s">
        <v>202</v>
      </c>
      <c r="E322" s="172" t="s">
        <v>1</v>
      </c>
      <c r="F322" s="173" t="s">
        <v>435</v>
      </c>
      <c r="H322" s="174">
        <v>150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202</v>
      </c>
      <c r="AU322" s="172" t="s">
        <v>93</v>
      </c>
      <c r="AV322" s="14" t="s">
        <v>93</v>
      </c>
      <c r="AW322" s="14" t="s">
        <v>36</v>
      </c>
      <c r="AX322" s="14" t="s">
        <v>80</v>
      </c>
      <c r="AY322" s="172" t="s">
        <v>192</v>
      </c>
    </row>
    <row r="323" spans="1:65" s="13" customFormat="1" ht="11.25">
      <c r="B323" s="163"/>
      <c r="D323" s="164" t="s">
        <v>202</v>
      </c>
      <c r="E323" s="165" t="s">
        <v>1</v>
      </c>
      <c r="F323" s="166" t="s">
        <v>440</v>
      </c>
      <c r="H323" s="165" t="s">
        <v>1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202</v>
      </c>
      <c r="AU323" s="165" t="s">
        <v>93</v>
      </c>
      <c r="AV323" s="13" t="s">
        <v>87</v>
      </c>
      <c r="AW323" s="13" t="s">
        <v>36</v>
      </c>
      <c r="AX323" s="13" t="s">
        <v>80</v>
      </c>
      <c r="AY323" s="165" t="s">
        <v>192</v>
      </c>
    </row>
    <row r="324" spans="1:65" s="14" customFormat="1" ht="11.25">
      <c r="B324" s="171"/>
      <c r="D324" s="164" t="s">
        <v>202</v>
      </c>
      <c r="E324" s="172" t="s">
        <v>1</v>
      </c>
      <c r="F324" s="173" t="s">
        <v>435</v>
      </c>
      <c r="H324" s="174">
        <v>150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202</v>
      </c>
      <c r="AU324" s="172" t="s">
        <v>93</v>
      </c>
      <c r="AV324" s="14" t="s">
        <v>93</v>
      </c>
      <c r="AW324" s="14" t="s">
        <v>36</v>
      </c>
      <c r="AX324" s="14" t="s">
        <v>80</v>
      </c>
      <c r="AY324" s="172" t="s">
        <v>192</v>
      </c>
    </row>
    <row r="325" spans="1:65" s="15" customFormat="1" ht="11.25">
      <c r="B325" s="179"/>
      <c r="D325" s="164" t="s">
        <v>202</v>
      </c>
      <c r="E325" s="180" t="s">
        <v>1</v>
      </c>
      <c r="F325" s="181" t="s">
        <v>206</v>
      </c>
      <c r="H325" s="182">
        <v>950</v>
      </c>
      <c r="I325" s="183"/>
      <c r="L325" s="179"/>
      <c r="M325" s="184"/>
      <c r="N325" s="185"/>
      <c r="O325" s="185"/>
      <c r="P325" s="185"/>
      <c r="Q325" s="185"/>
      <c r="R325" s="185"/>
      <c r="S325" s="185"/>
      <c r="T325" s="186"/>
      <c r="AT325" s="180" t="s">
        <v>202</v>
      </c>
      <c r="AU325" s="180" t="s">
        <v>93</v>
      </c>
      <c r="AV325" s="15" t="s">
        <v>200</v>
      </c>
      <c r="AW325" s="15" t="s">
        <v>36</v>
      </c>
      <c r="AX325" s="15" t="s">
        <v>87</v>
      </c>
      <c r="AY325" s="180" t="s">
        <v>192</v>
      </c>
    </row>
    <row r="326" spans="1:65" s="2" customFormat="1" ht="24.2" customHeight="1">
      <c r="A326" s="32"/>
      <c r="B326" s="149"/>
      <c r="C326" s="150" t="s">
        <v>294</v>
      </c>
      <c r="D326" s="150" t="s">
        <v>195</v>
      </c>
      <c r="E326" s="151" t="s">
        <v>555</v>
      </c>
      <c r="F326" s="152" t="s">
        <v>556</v>
      </c>
      <c r="G326" s="153" t="s">
        <v>198</v>
      </c>
      <c r="H326" s="154">
        <v>950</v>
      </c>
      <c r="I326" s="155"/>
      <c r="J326" s="156">
        <f>ROUND(I326*H326,2)</f>
        <v>0</v>
      </c>
      <c r="K326" s="152" t="s">
        <v>199</v>
      </c>
      <c r="L326" s="33"/>
      <c r="M326" s="157" t="s">
        <v>1</v>
      </c>
      <c r="N326" s="158" t="s">
        <v>46</v>
      </c>
      <c r="O326" s="58"/>
      <c r="P326" s="159">
        <f>O326*H326</f>
        <v>0</v>
      </c>
      <c r="Q326" s="159">
        <v>2.9E-4</v>
      </c>
      <c r="R326" s="159">
        <f>Q326*H326</f>
        <v>0.27550000000000002</v>
      </c>
      <c r="S326" s="159">
        <v>0</v>
      </c>
      <c r="T326" s="160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1" t="s">
        <v>297</v>
      </c>
      <c r="AT326" s="161" t="s">
        <v>195</v>
      </c>
      <c r="AU326" s="161" t="s">
        <v>93</v>
      </c>
      <c r="AY326" s="17" t="s">
        <v>192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93</v>
      </c>
      <c r="BK326" s="162">
        <f>ROUND(I326*H326,2)</f>
        <v>0</v>
      </c>
      <c r="BL326" s="17" t="s">
        <v>297</v>
      </c>
      <c r="BM326" s="161" t="s">
        <v>557</v>
      </c>
    </row>
    <row r="327" spans="1:65" s="2" customFormat="1" ht="49.9" customHeight="1">
      <c r="A327" s="32"/>
      <c r="B327" s="33"/>
      <c r="C327" s="32"/>
      <c r="D327" s="32"/>
      <c r="E327" s="139" t="s">
        <v>347</v>
      </c>
      <c r="F327" s="139" t="s">
        <v>348</v>
      </c>
      <c r="G327" s="32"/>
      <c r="H327" s="32"/>
      <c r="I327" s="32"/>
      <c r="J327" s="126">
        <f t="shared" ref="J327:J332" si="0">BK327</f>
        <v>0</v>
      </c>
      <c r="K327" s="32"/>
      <c r="L327" s="33"/>
      <c r="M327" s="187"/>
      <c r="N327" s="188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79</v>
      </c>
      <c r="AU327" s="17" t="s">
        <v>80</v>
      </c>
      <c r="AY327" s="17" t="s">
        <v>349</v>
      </c>
      <c r="BK327" s="162">
        <f>SUM(BK328:BK332)</f>
        <v>0</v>
      </c>
    </row>
    <row r="328" spans="1:65" s="2" customFormat="1" ht="16.350000000000001" customHeight="1">
      <c r="A328" s="32"/>
      <c r="B328" s="33"/>
      <c r="C328" s="189" t="s">
        <v>1</v>
      </c>
      <c r="D328" s="189" t="s">
        <v>195</v>
      </c>
      <c r="E328" s="190" t="s">
        <v>1</v>
      </c>
      <c r="F328" s="191" t="s">
        <v>1</v>
      </c>
      <c r="G328" s="192" t="s">
        <v>1</v>
      </c>
      <c r="H328" s="193"/>
      <c r="I328" s="194"/>
      <c r="J328" s="195">
        <f t="shared" si="0"/>
        <v>0</v>
      </c>
      <c r="K328" s="196"/>
      <c r="L328" s="33"/>
      <c r="M328" s="197" t="s">
        <v>1</v>
      </c>
      <c r="N328" s="198" t="s">
        <v>46</v>
      </c>
      <c r="O328" s="58"/>
      <c r="P328" s="58"/>
      <c r="Q328" s="58"/>
      <c r="R328" s="58"/>
      <c r="S328" s="58"/>
      <c r="T328" s="59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7" t="s">
        <v>349</v>
      </c>
      <c r="AU328" s="17" t="s">
        <v>87</v>
      </c>
      <c r="AY328" s="17" t="s">
        <v>349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93</v>
      </c>
      <c r="BK328" s="162">
        <f>I328*H328</f>
        <v>0</v>
      </c>
    </row>
    <row r="329" spans="1:65" s="2" customFormat="1" ht="16.350000000000001" customHeight="1">
      <c r="A329" s="32"/>
      <c r="B329" s="33"/>
      <c r="C329" s="189" t="s">
        <v>1</v>
      </c>
      <c r="D329" s="189" t="s">
        <v>195</v>
      </c>
      <c r="E329" s="190" t="s">
        <v>1</v>
      </c>
      <c r="F329" s="191" t="s">
        <v>1</v>
      </c>
      <c r="G329" s="192" t="s">
        <v>1</v>
      </c>
      <c r="H329" s="193"/>
      <c r="I329" s="194"/>
      <c r="J329" s="195">
        <f t="shared" si="0"/>
        <v>0</v>
      </c>
      <c r="K329" s="196"/>
      <c r="L329" s="33"/>
      <c r="M329" s="197" t="s">
        <v>1</v>
      </c>
      <c r="N329" s="198" t="s">
        <v>46</v>
      </c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349</v>
      </c>
      <c r="AU329" s="17" t="s">
        <v>87</v>
      </c>
      <c r="AY329" s="17" t="s">
        <v>349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93</v>
      </c>
      <c r="BK329" s="162">
        <f>I329*H329</f>
        <v>0</v>
      </c>
    </row>
    <row r="330" spans="1:65" s="2" customFormat="1" ht="16.350000000000001" customHeight="1">
      <c r="A330" s="32"/>
      <c r="B330" s="33"/>
      <c r="C330" s="189" t="s">
        <v>1</v>
      </c>
      <c r="D330" s="189" t="s">
        <v>195</v>
      </c>
      <c r="E330" s="190" t="s">
        <v>1</v>
      </c>
      <c r="F330" s="191" t="s">
        <v>1</v>
      </c>
      <c r="G330" s="192" t="s">
        <v>1</v>
      </c>
      <c r="H330" s="193"/>
      <c r="I330" s="194"/>
      <c r="J330" s="195">
        <f t="shared" si="0"/>
        <v>0</v>
      </c>
      <c r="K330" s="196"/>
      <c r="L330" s="33"/>
      <c r="M330" s="197" t="s">
        <v>1</v>
      </c>
      <c r="N330" s="198" t="s">
        <v>46</v>
      </c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349</v>
      </c>
      <c r="AU330" s="17" t="s">
        <v>87</v>
      </c>
      <c r="AY330" s="17" t="s">
        <v>349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7" t="s">
        <v>93</v>
      </c>
      <c r="BK330" s="162">
        <f>I330*H330</f>
        <v>0</v>
      </c>
    </row>
    <row r="331" spans="1:65" s="2" customFormat="1" ht="16.350000000000001" customHeight="1">
      <c r="A331" s="32"/>
      <c r="B331" s="33"/>
      <c r="C331" s="189" t="s">
        <v>1</v>
      </c>
      <c r="D331" s="189" t="s">
        <v>195</v>
      </c>
      <c r="E331" s="190" t="s">
        <v>1</v>
      </c>
      <c r="F331" s="191" t="s">
        <v>1</v>
      </c>
      <c r="G331" s="192" t="s">
        <v>1</v>
      </c>
      <c r="H331" s="193"/>
      <c r="I331" s="194"/>
      <c r="J331" s="195">
        <f t="shared" si="0"/>
        <v>0</v>
      </c>
      <c r="K331" s="196"/>
      <c r="L331" s="33"/>
      <c r="M331" s="197" t="s">
        <v>1</v>
      </c>
      <c r="N331" s="198" t="s">
        <v>46</v>
      </c>
      <c r="O331" s="58"/>
      <c r="P331" s="58"/>
      <c r="Q331" s="58"/>
      <c r="R331" s="58"/>
      <c r="S331" s="58"/>
      <c r="T331" s="59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7" t="s">
        <v>349</v>
      </c>
      <c r="AU331" s="17" t="s">
        <v>87</v>
      </c>
      <c r="AY331" s="17" t="s">
        <v>349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93</v>
      </c>
      <c r="BK331" s="162">
        <f>I331*H331</f>
        <v>0</v>
      </c>
    </row>
    <row r="332" spans="1:65" s="2" customFormat="1" ht="16.350000000000001" customHeight="1">
      <c r="A332" s="32"/>
      <c r="B332" s="33"/>
      <c r="C332" s="189" t="s">
        <v>1</v>
      </c>
      <c r="D332" s="189" t="s">
        <v>195</v>
      </c>
      <c r="E332" s="190" t="s">
        <v>1</v>
      </c>
      <c r="F332" s="191" t="s">
        <v>1</v>
      </c>
      <c r="G332" s="192" t="s">
        <v>1</v>
      </c>
      <c r="H332" s="193"/>
      <c r="I332" s="194"/>
      <c r="J332" s="195">
        <f t="shared" si="0"/>
        <v>0</v>
      </c>
      <c r="K332" s="196"/>
      <c r="L332" s="33"/>
      <c r="M332" s="197" t="s">
        <v>1</v>
      </c>
      <c r="N332" s="198" t="s">
        <v>46</v>
      </c>
      <c r="O332" s="199"/>
      <c r="P332" s="199"/>
      <c r="Q332" s="199"/>
      <c r="R332" s="199"/>
      <c r="S332" s="199"/>
      <c r="T332" s="20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349</v>
      </c>
      <c r="AU332" s="17" t="s">
        <v>87</v>
      </c>
      <c r="AY332" s="17" t="s">
        <v>349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7" t="s">
        <v>93</v>
      </c>
      <c r="BK332" s="162">
        <f>I332*H332</f>
        <v>0</v>
      </c>
    </row>
    <row r="333" spans="1:65" s="2" customFormat="1" ht="6.95" customHeight="1">
      <c r="A333" s="32"/>
      <c r="B333" s="47"/>
      <c r="C333" s="48"/>
      <c r="D333" s="48"/>
      <c r="E333" s="48"/>
      <c r="F333" s="48"/>
      <c r="G333" s="48"/>
      <c r="H333" s="48"/>
      <c r="I333" s="48"/>
      <c r="J333" s="48"/>
      <c r="K333" s="48"/>
      <c r="L333" s="33"/>
      <c r="M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</sheetData>
  <autoFilter ref="C126:K33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28:D333">
      <formula1>"K, M"</formula1>
    </dataValidation>
    <dataValidation type="list" allowBlank="1" showInputMessage="1" showErrorMessage="1" error="Povoleny jsou hodnoty základní, snížená, zákl. přenesená, sníž. přenesená, nulová." sqref="N328:N33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118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766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793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ROUND((ROUND((SUM(BE125:BE263)),  2) + SUM(BE265:BE269)), 2)</f>
        <v>0</v>
      </c>
      <c r="G35" s="32"/>
      <c r="H35" s="32"/>
      <c r="I35" s="105">
        <v>0.21</v>
      </c>
      <c r="J35" s="104">
        <f>ROUND((ROUND(((SUM(BE125:BE263))*I35),  2) + (SUM(BE265:BE269)*I35)),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ROUND((ROUND((SUM(BF125:BF263)),  2) + SUM(BF265:BF269)), 2)</f>
        <v>0</v>
      </c>
      <c r="G36" s="32"/>
      <c r="H36" s="32"/>
      <c r="I36" s="105">
        <v>0.12</v>
      </c>
      <c r="J36" s="104">
        <f>ROUND((ROUND(((SUM(BF125:BF263))*I36),  2) + (SUM(BF265:BF269)*I36)),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ROUND((ROUND((SUM(BG125:BG263)),  2) + SUM(BG265:BG269)),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ROUND((ROUND((SUM(BH125:BH263)),  2) + SUM(BH265:BH269)),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ROUND((ROUND((SUM(BI125:BI263)),  2) + SUM(BI265:BI269)),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766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58.03 -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172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174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175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47" s="10" customFormat="1" ht="19.899999999999999" customHeight="1">
      <c r="B102" s="121"/>
      <c r="D102" s="122" t="s">
        <v>724</v>
      </c>
      <c r="E102" s="123"/>
      <c r="F102" s="123"/>
      <c r="G102" s="123"/>
      <c r="H102" s="123"/>
      <c r="I102" s="123"/>
      <c r="J102" s="124">
        <f>J255</f>
        <v>0</v>
      </c>
      <c r="L102" s="121"/>
    </row>
    <row r="103" spans="1:47" s="9" customFormat="1" ht="21.75" customHeight="1">
      <c r="B103" s="117"/>
      <c r="D103" s="125" t="s">
        <v>176</v>
      </c>
      <c r="J103" s="126">
        <f>J264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177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6" t="str">
        <f>E7</f>
        <v>Výměna otvorových výplní v BD Křídlovická 54, 56, 58, 60, 62, 64, 66</v>
      </c>
      <c r="F113" s="257"/>
      <c r="G113" s="257"/>
      <c r="H113" s="257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160</v>
      </c>
      <c r="L114" s="20"/>
    </row>
    <row r="115" spans="1:65" s="2" customFormat="1" ht="16.5" customHeight="1">
      <c r="A115" s="32"/>
      <c r="B115" s="33"/>
      <c r="C115" s="32"/>
      <c r="D115" s="32"/>
      <c r="E115" s="256" t="s">
        <v>766</v>
      </c>
      <c r="F115" s="258"/>
      <c r="G115" s="258"/>
      <c r="H115" s="25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162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E11</f>
        <v>58.03 - Výrobky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 xml:space="preserve"> </v>
      </c>
      <c r="G119" s="32"/>
      <c r="H119" s="32"/>
      <c r="I119" s="27" t="s">
        <v>22</v>
      </c>
      <c r="J119" s="55" t="str">
        <f>IF(J14="","",J14)</f>
        <v>3. 9. 2024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Statutární město Brno - MČ Brno - střed</v>
      </c>
      <c r="G121" s="32"/>
      <c r="H121" s="32"/>
      <c r="I121" s="27" t="s">
        <v>32</v>
      </c>
      <c r="J121" s="30" t="str">
        <f>E23</f>
        <v>ADH architects s. r. 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30</v>
      </c>
      <c r="D122" s="32"/>
      <c r="E122" s="32"/>
      <c r="F122" s="25" t="str">
        <f>IF(E20="","",E20)</f>
        <v>Vyplň údaj</v>
      </c>
      <c r="G122" s="32"/>
      <c r="H122" s="32"/>
      <c r="I122" s="27" t="s">
        <v>37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178</v>
      </c>
      <c r="D124" s="130" t="s">
        <v>65</v>
      </c>
      <c r="E124" s="130" t="s">
        <v>61</v>
      </c>
      <c r="F124" s="130" t="s">
        <v>62</v>
      </c>
      <c r="G124" s="130" t="s">
        <v>179</v>
      </c>
      <c r="H124" s="130" t="s">
        <v>180</v>
      </c>
      <c r="I124" s="130" t="s">
        <v>181</v>
      </c>
      <c r="J124" s="130" t="s">
        <v>166</v>
      </c>
      <c r="K124" s="131" t="s">
        <v>182</v>
      </c>
      <c r="L124" s="132"/>
      <c r="M124" s="62" t="s">
        <v>1</v>
      </c>
      <c r="N124" s="63" t="s">
        <v>44</v>
      </c>
      <c r="O124" s="63" t="s">
        <v>183</v>
      </c>
      <c r="P124" s="63" t="s">
        <v>184</v>
      </c>
      <c r="Q124" s="63" t="s">
        <v>185</v>
      </c>
      <c r="R124" s="63" t="s">
        <v>186</v>
      </c>
      <c r="S124" s="63" t="s">
        <v>187</v>
      </c>
      <c r="T124" s="64" t="s">
        <v>188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69" t="s">
        <v>189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5"/>
      <c r="N125" s="56"/>
      <c r="O125" s="66"/>
      <c r="P125" s="134">
        <f>P126+P264</f>
        <v>0</v>
      </c>
      <c r="Q125" s="66"/>
      <c r="R125" s="134">
        <f>R126+R264</f>
        <v>0</v>
      </c>
      <c r="S125" s="66"/>
      <c r="T125" s="135">
        <f>T126+T264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79</v>
      </c>
      <c r="AU125" s="17" t="s">
        <v>168</v>
      </c>
      <c r="BK125" s="136">
        <f>BK126+BK264</f>
        <v>0</v>
      </c>
    </row>
    <row r="126" spans="1:65" s="12" customFormat="1" ht="25.9" customHeight="1">
      <c r="B126" s="137"/>
      <c r="D126" s="138" t="s">
        <v>79</v>
      </c>
      <c r="E126" s="139" t="s">
        <v>290</v>
      </c>
      <c r="F126" s="139" t="s">
        <v>291</v>
      </c>
      <c r="I126" s="140"/>
      <c r="J126" s="126">
        <f>BK126</f>
        <v>0</v>
      </c>
      <c r="L126" s="137"/>
      <c r="M126" s="141"/>
      <c r="N126" s="142"/>
      <c r="O126" s="142"/>
      <c r="P126" s="143">
        <f>P127+P146+P255</f>
        <v>0</v>
      </c>
      <c r="Q126" s="142"/>
      <c r="R126" s="143">
        <f>R127+R146+R255</f>
        <v>0</v>
      </c>
      <c r="S126" s="142"/>
      <c r="T126" s="144">
        <f>T127+T146+T255</f>
        <v>0</v>
      </c>
      <c r="AR126" s="138" t="s">
        <v>93</v>
      </c>
      <c r="AT126" s="145" t="s">
        <v>79</v>
      </c>
      <c r="AU126" s="145" t="s">
        <v>80</v>
      </c>
      <c r="AY126" s="138" t="s">
        <v>192</v>
      </c>
      <c r="BK126" s="146">
        <f>BK127+BK146+BK255</f>
        <v>0</v>
      </c>
    </row>
    <row r="127" spans="1:65" s="12" customFormat="1" ht="22.9" customHeight="1">
      <c r="B127" s="137"/>
      <c r="D127" s="138" t="s">
        <v>79</v>
      </c>
      <c r="E127" s="147" t="s">
        <v>313</v>
      </c>
      <c r="F127" s="147" t="s">
        <v>314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SUM(P128:P145)</f>
        <v>0</v>
      </c>
      <c r="Q127" s="142"/>
      <c r="R127" s="143">
        <f>SUM(R128:R145)</f>
        <v>0</v>
      </c>
      <c r="S127" s="142"/>
      <c r="T127" s="144">
        <f>SUM(T128:T145)</f>
        <v>0</v>
      </c>
      <c r="AR127" s="138" t="s">
        <v>93</v>
      </c>
      <c r="AT127" s="145" t="s">
        <v>79</v>
      </c>
      <c r="AU127" s="145" t="s">
        <v>87</v>
      </c>
      <c r="AY127" s="138" t="s">
        <v>192</v>
      </c>
      <c r="BK127" s="146">
        <f>SUM(BK128:BK145)</f>
        <v>0</v>
      </c>
    </row>
    <row r="128" spans="1:65" s="2" customFormat="1" ht="37.9" customHeight="1">
      <c r="A128" s="32"/>
      <c r="B128" s="149"/>
      <c r="C128" s="150" t="s">
        <v>87</v>
      </c>
      <c r="D128" s="150" t="s">
        <v>195</v>
      </c>
      <c r="E128" s="151" t="s">
        <v>562</v>
      </c>
      <c r="F128" s="152" t="s">
        <v>563</v>
      </c>
      <c r="G128" s="153" t="s">
        <v>249</v>
      </c>
      <c r="H128" s="154">
        <v>95.6</v>
      </c>
      <c r="I128" s="155"/>
      <c r="J128" s="156">
        <f>ROUND(I128*H128,2)</f>
        <v>0</v>
      </c>
      <c r="K128" s="152" t="s">
        <v>250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297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297</v>
      </c>
      <c r="BM128" s="161" t="s">
        <v>735</v>
      </c>
    </row>
    <row r="129" spans="1:65" s="2" customFormat="1" ht="29.25">
      <c r="A129" s="32"/>
      <c r="B129" s="33"/>
      <c r="C129" s="32"/>
      <c r="D129" s="164" t="s">
        <v>565</v>
      </c>
      <c r="E129" s="32"/>
      <c r="F129" s="211" t="s">
        <v>566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727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93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728</v>
      </c>
      <c r="H131" s="174">
        <v>63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93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729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730</v>
      </c>
      <c r="H133" s="174">
        <v>13.14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93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571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93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572</v>
      </c>
      <c r="H135" s="174">
        <v>8.58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93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573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93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574</v>
      </c>
      <c r="H137" s="174">
        <v>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93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575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576</v>
      </c>
      <c r="H139" s="174">
        <v>2.88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95.6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93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93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548</v>
      </c>
    </row>
    <row r="142" spans="1:65" s="2" customFormat="1" ht="29.25">
      <c r="A142" s="32"/>
      <c r="B142" s="33"/>
      <c r="C142" s="32"/>
      <c r="D142" s="164" t="s">
        <v>565</v>
      </c>
      <c r="E142" s="32"/>
      <c r="F142" s="211" t="s">
        <v>566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93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736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93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93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93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2.9" customHeight="1">
      <c r="B146" s="137"/>
      <c r="D146" s="138" t="s">
        <v>79</v>
      </c>
      <c r="E146" s="147" t="s">
        <v>331</v>
      </c>
      <c r="F146" s="147" t="s">
        <v>332</v>
      </c>
      <c r="I146" s="140"/>
      <c r="J146" s="148">
        <f>BK146</f>
        <v>0</v>
      </c>
      <c r="L146" s="137"/>
      <c r="M146" s="141"/>
      <c r="N146" s="142"/>
      <c r="O146" s="142"/>
      <c r="P146" s="143">
        <f>SUM(P147:P254)</f>
        <v>0</v>
      </c>
      <c r="Q146" s="142"/>
      <c r="R146" s="143">
        <f>SUM(R147:R254)</f>
        <v>0</v>
      </c>
      <c r="S146" s="142"/>
      <c r="T146" s="144">
        <f>SUM(T147:T254)</f>
        <v>0</v>
      </c>
      <c r="AR146" s="138" t="s">
        <v>93</v>
      </c>
      <c r="AT146" s="145" t="s">
        <v>79</v>
      </c>
      <c r="AU146" s="145" t="s">
        <v>87</v>
      </c>
      <c r="AY146" s="138" t="s">
        <v>192</v>
      </c>
      <c r="BK146" s="146">
        <f>SUM(BK147:BK254)</f>
        <v>0</v>
      </c>
    </row>
    <row r="147" spans="1:65" s="2" customFormat="1" ht="33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794</v>
      </c>
      <c r="G147" s="153" t="s">
        <v>249</v>
      </c>
      <c r="H147" s="154">
        <v>96.16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297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297</v>
      </c>
      <c r="BM147" s="161" t="s">
        <v>745</v>
      </c>
    </row>
    <row r="148" spans="1:65" s="2" customFormat="1" ht="29.25">
      <c r="A148" s="32"/>
      <c r="B148" s="33"/>
      <c r="C148" s="32"/>
      <c r="D148" s="164" t="s">
        <v>565</v>
      </c>
      <c r="E148" s="32"/>
      <c r="F148" s="211" t="s">
        <v>566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93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795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728</v>
      </c>
      <c r="H150" s="174">
        <v>63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740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730</v>
      </c>
      <c r="H152" s="174">
        <v>13.14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796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572</v>
      </c>
      <c r="H154" s="174">
        <v>8.58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742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591</v>
      </c>
      <c r="H156" s="174">
        <v>10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797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594</v>
      </c>
      <c r="H158" s="174">
        <v>1.44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96.16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33" customHeight="1">
      <c r="A160" s="32"/>
      <c r="B160" s="149"/>
      <c r="C160" s="150" t="s">
        <v>200</v>
      </c>
      <c r="D160" s="150" t="s">
        <v>195</v>
      </c>
      <c r="E160" s="151" t="s">
        <v>595</v>
      </c>
      <c r="F160" s="152" t="s">
        <v>744</v>
      </c>
      <c r="G160" s="153" t="s">
        <v>198</v>
      </c>
      <c r="H160" s="154">
        <v>4.9980000000000002</v>
      </c>
      <c r="I160" s="155"/>
      <c r="J160" s="156">
        <f>ROUND(I160*H160,2)</f>
        <v>0</v>
      </c>
      <c r="K160" s="152" t="s">
        <v>250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297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297</v>
      </c>
      <c r="BM160" s="161" t="s">
        <v>725</v>
      </c>
    </row>
    <row r="161" spans="1:65" s="2" customFormat="1" ht="29.25">
      <c r="A161" s="32"/>
      <c r="B161" s="33"/>
      <c r="C161" s="32"/>
      <c r="D161" s="164" t="s">
        <v>565</v>
      </c>
      <c r="E161" s="32"/>
      <c r="F161" s="211" t="s">
        <v>566</v>
      </c>
      <c r="G161" s="32"/>
      <c r="H161" s="32"/>
      <c r="I161" s="212"/>
      <c r="J161" s="32"/>
      <c r="K161" s="32"/>
      <c r="L161" s="33"/>
      <c r="M161" s="187"/>
      <c r="N161" s="18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565</v>
      </c>
      <c r="AU161" s="17" t="s">
        <v>93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598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599</v>
      </c>
      <c r="H163" s="174">
        <v>4.4800000000000004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600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601</v>
      </c>
      <c r="H165" s="174">
        <v>0.51800000000000002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4.9980000000000002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33" customHeight="1">
      <c r="A167" s="32"/>
      <c r="B167" s="149"/>
      <c r="C167" s="150" t="s">
        <v>239</v>
      </c>
      <c r="D167" s="150" t="s">
        <v>195</v>
      </c>
      <c r="E167" s="151" t="s">
        <v>602</v>
      </c>
      <c r="F167" s="152" t="s">
        <v>749</v>
      </c>
      <c r="G167" s="153" t="s">
        <v>604</v>
      </c>
      <c r="H167" s="154">
        <v>4</v>
      </c>
      <c r="I167" s="155"/>
      <c r="J167" s="156">
        <f>ROUND(I167*H167,2)</f>
        <v>0</v>
      </c>
      <c r="K167" s="152" t="s">
        <v>250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93</v>
      </c>
    </row>
    <row r="168" spans="1:65" s="2" customFormat="1" ht="87.75">
      <c r="A168" s="32"/>
      <c r="B168" s="33"/>
      <c r="C168" s="32"/>
      <c r="D168" s="164" t="s">
        <v>565</v>
      </c>
      <c r="E168" s="32"/>
      <c r="F168" s="211" t="s">
        <v>606</v>
      </c>
      <c r="G168" s="32"/>
      <c r="H168" s="32"/>
      <c r="I168" s="212"/>
      <c r="J168" s="32"/>
      <c r="K168" s="32"/>
      <c r="L168" s="33"/>
      <c r="M168" s="187"/>
      <c r="N168" s="188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565</v>
      </c>
      <c r="AU168" s="17" t="s">
        <v>93</v>
      </c>
    </row>
    <row r="169" spans="1:65" s="13" customFormat="1" ht="33.75">
      <c r="B169" s="163"/>
      <c r="D169" s="164" t="s">
        <v>202</v>
      </c>
      <c r="E169" s="165" t="s">
        <v>1</v>
      </c>
      <c r="F169" s="166" t="s">
        <v>607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22.5">
      <c r="B170" s="163"/>
      <c r="D170" s="164" t="s">
        <v>202</v>
      </c>
      <c r="E170" s="165" t="s">
        <v>1</v>
      </c>
      <c r="F170" s="166" t="s">
        <v>608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3" customFormat="1" ht="22.5">
      <c r="B171" s="163"/>
      <c r="D171" s="164" t="s">
        <v>202</v>
      </c>
      <c r="E171" s="165" t="s">
        <v>1</v>
      </c>
      <c r="F171" s="166" t="s">
        <v>609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432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200</v>
      </c>
      <c r="H173" s="174">
        <v>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5" customFormat="1" ht="11.25">
      <c r="B174" s="179"/>
      <c r="D174" s="164" t="s">
        <v>202</v>
      </c>
      <c r="E174" s="180" t="s">
        <v>1</v>
      </c>
      <c r="F174" s="181" t="s">
        <v>206</v>
      </c>
      <c r="H174" s="182">
        <v>4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202</v>
      </c>
      <c r="AU174" s="180" t="s">
        <v>93</v>
      </c>
      <c r="AV174" s="15" t="s">
        <v>200</v>
      </c>
      <c r="AW174" s="15" t="s">
        <v>36</v>
      </c>
      <c r="AX174" s="15" t="s">
        <v>87</v>
      </c>
      <c r="AY174" s="180" t="s">
        <v>192</v>
      </c>
    </row>
    <row r="175" spans="1:65" s="2" customFormat="1" ht="33" customHeight="1">
      <c r="A175" s="32"/>
      <c r="B175" s="149"/>
      <c r="C175" s="150" t="s">
        <v>246</v>
      </c>
      <c r="D175" s="150" t="s">
        <v>195</v>
      </c>
      <c r="E175" s="151" t="s">
        <v>610</v>
      </c>
      <c r="F175" s="152" t="s">
        <v>750</v>
      </c>
      <c r="G175" s="153" t="s">
        <v>604</v>
      </c>
      <c r="H175" s="154">
        <v>24</v>
      </c>
      <c r="I175" s="155"/>
      <c r="J175" s="156">
        <f>ROUND(I175*H175,2)</f>
        <v>0</v>
      </c>
      <c r="K175" s="152" t="s">
        <v>250</v>
      </c>
      <c r="L175" s="33"/>
      <c r="M175" s="157" t="s">
        <v>1</v>
      </c>
      <c r="N175" s="158" t="s">
        <v>46</v>
      </c>
      <c r="O175" s="58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1" t="s">
        <v>200</v>
      </c>
      <c r="AT175" s="161" t="s">
        <v>195</v>
      </c>
      <c r="AU175" s="161" t="s">
        <v>93</v>
      </c>
      <c r="AY175" s="17" t="s">
        <v>192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93</v>
      </c>
      <c r="BK175" s="162">
        <f>ROUND(I175*H175,2)</f>
        <v>0</v>
      </c>
      <c r="BL175" s="17" t="s">
        <v>200</v>
      </c>
      <c r="BM175" s="161" t="s">
        <v>246</v>
      </c>
    </row>
    <row r="176" spans="1:65" s="2" customFormat="1" ht="87.75">
      <c r="A176" s="32"/>
      <c r="B176" s="33"/>
      <c r="C176" s="32"/>
      <c r="D176" s="164" t="s">
        <v>565</v>
      </c>
      <c r="E176" s="32"/>
      <c r="F176" s="211" t="s">
        <v>622</v>
      </c>
      <c r="G176" s="32"/>
      <c r="H176" s="32"/>
      <c r="I176" s="212"/>
      <c r="J176" s="32"/>
      <c r="K176" s="32"/>
      <c r="L176" s="33"/>
      <c r="M176" s="187"/>
      <c r="N176" s="18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565</v>
      </c>
      <c r="AU176" s="17" t="s">
        <v>93</v>
      </c>
    </row>
    <row r="177" spans="1:65" s="13" customFormat="1" ht="33.75">
      <c r="B177" s="163"/>
      <c r="D177" s="164" t="s">
        <v>202</v>
      </c>
      <c r="E177" s="165" t="s">
        <v>1</v>
      </c>
      <c r="F177" s="166" t="s">
        <v>607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202</v>
      </c>
      <c r="AU177" s="165" t="s">
        <v>93</v>
      </c>
      <c r="AV177" s="13" t="s">
        <v>87</v>
      </c>
      <c r="AW177" s="13" t="s">
        <v>36</v>
      </c>
      <c r="AX177" s="13" t="s">
        <v>80</v>
      </c>
      <c r="AY177" s="165" t="s">
        <v>192</v>
      </c>
    </row>
    <row r="178" spans="1:65" s="13" customFormat="1" ht="22.5">
      <c r="B178" s="163"/>
      <c r="D178" s="164" t="s">
        <v>202</v>
      </c>
      <c r="E178" s="165" t="s">
        <v>1</v>
      </c>
      <c r="F178" s="166" t="s">
        <v>608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3" customFormat="1" ht="22.5">
      <c r="B179" s="163"/>
      <c r="D179" s="164" t="s">
        <v>202</v>
      </c>
      <c r="E179" s="165" t="s">
        <v>1</v>
      </c>
      <c r="F179" s="166" t="s">
        <v>609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93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623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738</v>
      </c>
      <c r="H181" s="174">
        <v>24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5" customFormat="1" ht="11.25">
      <c r="B182" s="179"/>
      <c r="D182" s="164" t="s">
        <v>202</v>
      </c>
      <c r="E182" s="180" t="s">
        <v>1</v>
      </c>
      <c r="F182" s="181" t="s">
        <v>206</v>
      </c>
      <c r="H182" s="182">
        <v>24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202</v>
      </c>
      <c r="AU182" s="180" t="s">
        <v>93</v>
      </c>
      <c r="AV182" s="15" t="s">
        <v>200</v>
      </c>
      <c r="AW182" s="15" t="s">
        <v>36</v>
      </c>
      <c r="AX182" s="15" t="s">
        <v>87</v>
      </c>
      <c r="AY182" s="180" t="s">
        <v>192</v>
      </c>
    </row>
    <row r="183" spans="1:65" s="2" customFormat="1" ht="33" customHeight="1">
      <c r="A183" s="32"/>
      <c r="B183" s="149"/>
      <c r="C183" s="150" t="s">
        <v>267</v>
      </c>
      <c r="D183" s="150" t="s">
        <v>195</v>
      </c>
      <c r="E183" s="151" t="s">
        <v>613</v>
      </c>
      <c r="F183" s="152" t="s">
        <v>751</v>
      </c>
      <c r="G183" s="153" t="s">
        <v>604</v>
      </c>
      <c r="H183" s="154">
        <v>6</v>
      </c>
      <c r="I183" s="155"/>
      <c r="J183" s="156">
        <f>ROUND(I183*H183,2)</f>
        <v>0</v>
      </c>
      <c r="K183" s="152" t="s">
        <v>250</v>
      </c>
      <c r="L183" s="33"/>
      <c r="M183" s="157" t="s">
        <v>1</v>
      </c>
      <c r="N183" s="158" t="s">
        <v>46</v>
      </c>
      <c r="O183" s="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1" t="s">
        <v>200</v>
      </c>
      <c r="AT183" s="161" t="s">
        <v>195</v>
      </c>
      <c r="AU183" s="161" t="s">
        <v>93</v>
      </c>
      <c r="AY183" s="17" t="s">
        <v>192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93</v>
      </c>
      <c r="BK183" s="162">
        <f>ROUND(I183*H183,2)</f>
        <v>0</v>
      </c>
      <c r="BL183" s="17" t="s">
        <v>200</v>
      </c>
      <c r="BM183" s="161" t="s">
        <v>272</v>
      </c>
    </row>
    <row r="184" spans="1:65" s="2" customFormat="1" ht="87.75">
      <c r="A184" s="32"/>
      <c r="B184" s="33"/>
      <c r="C184" s="32"/>
      <c r="D184" s="164" t="s">
        <v>565</v>
      </c>
      <c r="E184" s="32"/>
      <c r="F184" s="211" t="s">
        <v>622</v>
      </c>
      <c r="G184" s="32"/>
      <c r="H184" s="32"/>
      <c r="I184" s="212"/>
      <c r="J184" s="32"/>
      <c r="K184" s="32"/>
      <c r="L184" s="33"/>
      <c r="M184" s="187"/>
      <c r="N184" s="188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565</v>
      </c>
      <c r="AU184" s="17" t="s">
        <v>93</v>
      </c>
    </row>
    <row r="185" spans="1:65" s="13" customFormat="1" ht="33.75">
      <c r="B185" s="163"/>
      <c r="D185" s="164" t="s">
        <v>202</v>
      </c>
      <c r="E185" s="165" t="s">
        <v>1</v>
      </c>
      <c r="F185" s="166" t="s">
        <v>607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202</v>
      </c>
      <c r="AU185" s="165" t="s">
        <v>93</v>
      </c>
      <c r="AV185" s="13" t="s">
        <v>87</v>
      </c>
      <c r="AW185" s="13" t="s">
        <v>36</v>
      </c>
      <c r="AX185" s="13" t="s">
        <v>80</v>
      </c>
      <c r="AY185" s="165" t="s">
        <v>192</v>
      </c>
    </row>
    <row r="186" spans="1:65" s="13" customFormat="1" ht="22.5">
      <c r="B186" s="163"/>
      <c r="D186" s="164" t="s">
        <v>202</v>
      </c>
      <c r="E186" s="165" t="s">
        <v>1</v>
      </c>
      <c r="F186" s="166" t="s">
        <v>608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609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93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623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246</v>
      </c>
      <c r="H189" s="174">
        <v>6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6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2" customFormat="1" ht="37.9" customHeight="1">
      <c r="A191" s="32"/>
      <c r="B191" s="149"/>
      <c r="C191" s="150" t="s">
        <v>272</v>
      </c>
      <c r="D191" s="150" t="s">
        <v>195</v>
      </c>
      <c r="E191" s="151" t="s">
        <v>616</v>
      </c>
      <c r="F191" s="152" t="s">
        <v>752</v>
      </c>
      <c r="G191" s="153" t="s">
        <v>604</v>
      </c>
      <c r="H191" s="154">
        <v>12</v>
      </c>
      <c r="I191" s="155"/>
      <c r="J191" s="156">
        <f>ROUND(I191*H191,2)</f>
        <v>0</v>
      </c>
      <c r="K191" s="152" t="s">
        <v>250</v>
      </c>
      <c r="L191" s="33"/>
      <c r="M191" s="157" t="s">
        <v>1</v>
      </c>
      <c r="N191" s="158" t="s">
        <v>46</v>
      </c>
      <c r="O191" s="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1" t="s">
        <v>200</v>
      </c>
      <c r="AT191" s="161" t="s">
        <v>195</v>
      </c>
      <c r="AU191" s="161" t="s">
        <v>93</v>
      </c>
      <c r="AY191" s="17" t="s">
        <v>192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93</v>
      </c>
      <c r="BK191" s="162">
        <f>ROUND(I191*H191,2)</f>
        <v>0</v>
      </c>
      <c r="BL191" s="17" t="s">
        <v>200</v>
      </c>
      <c r="BM191" s="161" t="s">
        <v>279</v>
      </c>
    </row>
    <row r="192" spans="1:65" s="2" customFormat="1" ht="97.5">
      <c r="A192" s="32"/>
      <c r="B192" s="33"/>
      <c r="C192" s="32"/>
      <c r="D192" s="164" t="s">
        <v>565</v>
      </c>
      <c r="E192" s="32"/>
      <c r="F192" s="211" t="s">
        <v>637</v>
      </c>
      <c r="G192" s="32"/>
      <c r="H192" s="32"/>
      <c r="I192" s="212"/>
      <c r="J192" s="32"/>
      <c r="K192" s="32"/>
      <c r="L192" s="33"/>
      <c r="M192" s="187"/>
      <c r="N192" s="188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565</v>
      </c>
      <c r="AU192" s="17" t="s">
        <v>93</v>
      </c>
    </row>
    <row r="193" spans="1:65" s="13" customFormat="1" ht="33.75">
      <c r="B193" s="163"/>
      <c r="D193" s="164" t="s">
        <v>202</v>
      </c>
      <c r="E193" s="165" t="s">
        <v>1</v>
      </c>
      <c r="F193" s="166" t="s">
        <v>607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202</v>
      </c>
      <c r="AU193" s="165" t="s">
        <v>93</v>
      </c>
      <c r="AV193" s="13" t="s">
        <v>87</v>
      </c>
      <c r="AW193" s="13" t="s">
        <v>36</v>
      </c>
      <c r="AX193" s="13" t="s">
        <v>80</v>
      </c>
      <c r="AY193" s="165" t="s">
        <v>192</v>
      </c>
    </row>
    <row r="194" spans="1:65" s="13" customFormat="1" ht="22.5">
      <c r="B194" s="163"/>
      <c r="D194" s="164" t="s">
        <v>202</v>
      </c>
      <c r="E194" s="165" t="s">
        <v>1</v>
      </c>
      <c r="F194" s="166" t="s">
        <v>608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609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93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623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8</v>
      </c>
      <c r="H197" s="174">
        <v>12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12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2" customFormat="1" ht="37.9" customHeight="1">
      <c r="A199" s="32"/>
      <c r="B199" s="149"/>
      <c r="C199" s="150" t="s">
        <v>193</v>
      </c>
      <c r="D199" s="150" t="s">
        <v>195</v>
      </c>
      <c r="E199" s="151" t="s">
        <v>619</v>
      </c>
      <c r="F199" s="152" t="s">
        <v>753</v>
      </c>
      <c r="G199" s="153" t="s">
        <v>604</v>
      </c>
      <c r="H199" s="154">
        <v>6</v>
      </c>
      <c r="I199" s="155"/>
      <c r="J199" s="156">
        <f>ROUND(I199*H199,2)</f>
        <v>0</v>
      </c>
      <c r="K199" s="152" t="s">
        <v>250</v>
      </c>
      <c r="L199" s="33"/>
      <c r="M199" s="157" t="s">
        <v>1</v>
      </c>
      <c r="N199" s="158" t="s">
        <v>46</v>
      </c>
      <c r="O199" s="58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93</v>
      </c>
      <c r="BK199" s="162">
        <f>ROUND(I199*H199,2)</f>
        <v>0</v>
      </c>
      <c r="BL199" s="17" t="s">
        <v>200</v>
      </c>
      <c r="BM199" s="161" t="s">
        <v>8</v>
      </c>
    </row>
    <row r="200" spans="1:65" s="2" customFormat="1" ht="97.5">
      <c r="A200" s="32"/>
      <c r="B200" s="33"/>
      <c r="C200" s="32"/>
      <c r="D200" s="164" t="s">
        <v>565</v>
      </c>
      <c r="E200" s="32"/>
      <c r="F200" s="211" t="s">
        <v>637</v>
      </c>
      <c r="G200" s="32"/>
      <c r="H200" s="32"/>
      <c r="I200" s="212"/>
      <c r="J200" s="32"/>
      <c r="K200" s="32"/>
      <c r="L200" s="33"/>
      <c r="M200" s="187"/>
      <c r="N200" s="188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565</v>
      </c>
      <c r="AU200" s="17" t="s">
        <v>93</v>
      </c>
    </row>
    <row r="201" spans="1:65" s="13" customFormat="1" ht="33.75">
      <c r="B201" s="163"/>
      <c r="D201" s="164" t="s">
        <v>202</v>
      </c>
      <c r="E201" s="165" t="s">
        <v>1</v>
      </c>
      <c r="F201" s="166" t="s">
        <v>607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22.5">
      <c r="B202" s="163"/>
      <c r="D202" s="164" t="s">
        <v>202</v>
      </c>
      <c r="E202" s="165" t="s">
        <v>1</v>
      </c>
      <c r="F202" s="166" t="s">
        <v>608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3" customFormat="1" ht="22.5">
      <c r="B203" s="163"/>
      <c r="D203" s="164" t="s">
        <v>202</v>
      </c>
      <c r="E203" s="165" t="s">
        <v>1</v>
      </c>
      <c r="F203" s="166" t="s">
        <v>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93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623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246</v>
      </c>
      <c r="H205" s="174">
        <v>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6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93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33" customHeight="1">
      <c r="A207" s="32"/>
      <c r="B207" s="149"/>
      <c r="C207" s="150" t="s">
        <v>279</v>
      </c>
      <c r="D207" s="150" t="s">
        <v>195</v>
      </c>
      <c r="E207" s="151" t="s">
        <v>625</v>
      </c>
      <c r="F207" s="152" t="s">
        <v>626</v>
      </c>
      <c r="G207" s="153" t="s">
        <v>604</v>
      </c>
      <c r="H207" s="154">
        <v>5</v>
      </c>
      <c r="I207" s="155"/>
      <c r="J207" s="156">
        <f>ROUND(I207*H207,2)</f>
        <v>0</v>
      </c>
      <c r="K207" s="152" t="s">
        <v>250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315</v>
      </c>
    </row>
    <row r="208" spans="1:65" s="2" customFormat="1" ht="87.75">
      <c r="A208" s="32"/>
      <c r="B208" s="33"/>
      <c r="C208" s="32"/>
      <c r="D208" s="164" t="s">
        <v>565</v>
      </c>
      <c r="E208" s="32"/>
      <c r="F208" s="211" t="s">
        <v>628</v>
      </c>
      <c r="G208" s="32"/>
      <c r="H208" s="32"/>
      <c r="I208" s="212"/>
      <c r="J208" s="32"/>
      <c r="K208" s="32"/>
      <c r="L208" s="33"/>
      <c r="M208" s="187"/>
      <c r="N208" s="188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565</v>
      </c>
      <c r="AU208" s="17" t="s">
        <v>93</v>
      </c>
    </row>
    <row r="209" spans="1:65" s="13" customFormat="1" ht="33.75">
      <c r="B209" s="163"/>
      <c r="D209" s="164" t="s">
        <v>202</v>
      </c>
      <c r="E209" s="165" t="s">
        <v>1</v>
      </c>
      <c r="F209" s="166" t="s">
        <v>607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1:65" s="13" customFormat="1" ht="22.5">
      <c r="B210" s="163"/>
      <c r="D210" s="164" t="s">
        <v>202</v>
      </c>
      <c r="E210" s="165" t="s">
        <v>1</v>
      </c>
      <c r="F210" s="166" t="s">
        <v>608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609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623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239</v>
      </c>
      <c r="H213" s="174">
        <v>5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5" customFormat="1" ht="11.25">
      <c r="B214" s="179"/>
      <c r="D214" s="164" t="s">
        <v>202</v>
      </c>
      <c r="E214" s="180" t="s">
        <v>1</v>
      </c>
      <c r="F214" s="181" t="s">
        <v>206</v>
      </c>
      <c r="H214" s="182">
        <v>5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202</v>
      </c>
      <c r="AU214" s="180" t="s">
        <v>93</v>
      </c>
      <c r="AV214" s="15" t="s">
        <v>200</v>
      </c>
      <c r="AW214" s="15" t="s">
        <v>36</v>
      </c>
      <c r="AX214" s="15" t="s">
        <v>87</v>
      </c>
      <c r="AY214" s="180" t="s">
        <v>192</v>
      </c>
    </row>
    <row r="215" spans="1:65" s="2" customFormat="1" ht="33" customHeight="1">
      <c r="A215" s="32"/>
      <c r="B215" s="149"/>
      <c r="C215" s="150" t="s">
        <v>283</v>
      </c>
      <c r="D215" s="150" t="s">
        <v>195</v>
      </c>
      <c r="E215" s="151" t="s">
        <v>629</v>
      </c>
      <c r="F215" s="152" t="s">
        <v>630</v>
      </c>
      <c r="G215" s="153" t="s">
        <v>604</v>
      </c>
      <c r="H215" s="154">
        <v>4</v>
      </c>
      <c r="I215" s="155"/>
      <c r="J215" s="156">
        <f>ROUND(I215*H215,2)</f>
        <v>0</v>
      </c>
      <c r="K215" s="152" t="s">
        <v>250</v>
      </c>
      <c r="L215" s="33"/>
      <c r="M215" s="157" t="s">
        <v>1</v>
      </c>
      <c r="N215" s="158" t="s">
        <v>46</v>
      </c>
      <c r="O215" s="58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1" t="s">
        <v>200</v>
      </c>
      <c r="AT215" s="161" t="s">
        <v>195</v>
      </c>
      <c r="AU215" s="161" t="s">
        <v>93</v>
      </c>
      <c r="AY215" s="17" t="s">
        <v>192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93</v>
      </c>
      <c r="BK215" s="162">
        <f>ROUND(I215*H215,2)</f>
        <v>0</v>
      </c>
      <c r="BL215" s="17" t="s">
        <v>200</v>
      </c>
      <c r="BM215" s="161" t="s">
        <v>297</v>
      </c>
    </row>
    <row r="216" spans="1:65" s="2" customFormat="1" ht="87.75">
      <c r="A216" s="32"/>
      <c r="B216" s="33"/>
      <c r="C216" s="32"/>
      <c r="D216" s="164" t="s">
        <v>565</v>
      </c>
      <c r="E216" s="32"/>
      <c r="F216" s="211" t="s">
        <v>798</v>
      </c>
      <c r="G216" s="32"/>
      <c r="H216" s="32"/>
      <c r="I216" s="212"/>
      <c r="J216" s="32"/>
      <c r="K216" s="32"/>
      <c r="L216" s="33"/>
      <c r="M216" s="187"/>
      <c r="N216" s="18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565</v>
      </c>
      <c r="AU216" s="17" t="s">
        <v>93</v>
      </c>
    </row>
    <row r="217" spans="1:65" s="13" customFormat="1" ht="33.75">
      <c r="B217" s="163"/>
      <c r="D217" s="164" t="s">
        <v>202</v>
      </c>
      <c r="E217" s="165" t="s">
        <v>1</v>
      </c>
      <c r="F217" s="166" t="s">
        <v>607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3" customFormat="1" ht="22.5">
      <c r="B218" s="163"/>
      <c r="D218" s="164" t="s">
        <v>202</v>
      </c>
      <c r="E218" s="165" t="s">
        <v>1</v>
      </c>
      <c r="F218" s="166" t="s">
        <v>608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3" customFormat="1" ht="22.5">
      <c r="B219" s="163"/>
      <c r="D219" s="164" t="s">
        <v>202</v>
      </c>
      <c r="E219" s="165" t="s">
        <v>1</v>
      </c>
      <c r="F219" s="166" t="s">
        <v>609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757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4" customFormat="1" ht="11.25">
      <c r="B221" s="171"/>
      <c r="D221" s="164" t="s">
        <v>202</v>
      </c>
      <c r="E221" s="172" t="s">
        <v>1</v>
      </c>
      <c r="F221" s="173" t="s">
        <v>200</v>
      </c>
      <c r="H221" s="174">
        <v>4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1:65" s="15" customFormat="1" ht="11.25">
      <c r="B222" s="179"/>
      <c r="D222" s="164" t="s">
        <v>202</v>
      </c>
      <c r="E222" s="180" t="s">
        <v>1</v>
      </c>
      <c r="F222" s="181" t="s">
        <v>206</v>
      </c>
      <c r="H222" s="182">
        <v>4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202</v>
      </c>
      <c r="AU222" s="180" t="s">
        <v>93</v>
      </c>
      <c r="AV222" s="15" t="s">
        <v>200</v>
      </c>
      <c r="AW222" s="15" t="s">
        <v>36</v>
      </c>
      <c r="AX222" s="15" t="s">
        <v>87</v>
      </c>
      <c r="AY222" s="180" t="s">
        <v>192</v>
      </c>
    </row>
    <row r="223" spans="1:65" s="2" customFormat="1" ht="33" customHeight="1">
      <c r="A223" s="32"/>
      <c r="B223" s="149"/>
      <c r="C223" s="150" t="s">
        <v>8</v>
      </c>
      <c r="D223" s="150" t="s">
        <v>195</v>
      </c>
      <c r="E223" s="151" t="s">
        <v>634</v>
      </c>
      <c r="F223" s="152" t="s">
        <v>758</v>
      </c>
      <c r="G223" s="153" t="s">
        <v>604</v>
      </c>
      <c r="H223" s="154">
        <v>6</v>
      </c>
      <c r="I223" s="155"/>
      <c r="J223" s="156">
        <f>ROUND(I223*H223,2)</f>
        <v>0</v>
      </c>
      <c r="K223" s="152" t="s">
        <v>250</v>
      </c>
      <c r="L223" s="33"/>
      <c r="M223" s="157" t="s">
        <v>1</v>
      </c>
      <c r="N223" s="158" t="s">
        <v>46</v>
      </c>
      <c r="O223" s="58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1" t="s">
        <v>200</v>
      </c>
      <c r="AT223" s="161" t="s">
        <v>195</v>
      </c>
      <c r="AU223" s="161" t="s">
        <v>93</v>
      </c>
      <c r="AY223" s="17" t="s">
        <v>192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93</v>
      </c>
      <c r="BK223" s="162">
        <f>ROUND(I223*H223,2)</f>
        <v>0</v>
      </c>
      <c r="BL223" s="17" t="s">
        <v>200</v>
      </c>
      <c r="BM223" s="161" t="s">
        <v>624</v>
      </c>
    </row>
    <row r="224" spans="1:65" s="2" customFormat="1" ht="87.75">
      <c r="A224" s="32"/>
      <c r="B224" s="33"/>
      <c r="C224" s="32"/>
      <c r="D224" s="164" t="s">
        <v>565</v>
      </c>
      <c r="E224" s="32"/>
      <c r="F224" s="211" t="s">
        <v>622</v>
      </c>
      <c r="G224" s="32"/>
      <c r="H224" s="32"/>
      <c r="I224" s="212"/>
      <c r="J224" s="32"/>
      <c r="K224" s="32"/>
      <c r="L224" s="33"/>
      <c r="M224" s="187"/>
      <c r="N224" s="188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565</v>
      </c>
      <c r="AU224" s="17" t="s">
        <v>93</v>
      </c>
    </row>
    <row r="225" spans="1:65" s="13" customFormat="1" ht="33.75">
      <c r="B225" s="163"/>
      <c r="D225" s="164" t="s">
        <v>202</v>
      </c>
      <c r="E225" s="165" t="s">
        <v>1</v>
      </c>
      <c r="F225" s="166" t="s">
        <v>607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93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3" customFormat="1" ht="22.5">
      <c r="B226" s="163"/>
      <c r="D226" s="164" t="s">
        <v>202</v>
      </c>
      <c r="E226" s="165" t="s">
        <v>1</v>
      </c>
      <c r="F226" s="166" t="s">
        <v>608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22.5">
      <c r="B227" s="163"/>
      <c r="D227" s="164" t="s">
        <v>202</v>
      </c>
      <c r="E227" s="165" t="s">
        <v>1</v>
      </c>
      <c r="F227" s="166" t="s">
        <v>609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623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246</v>
      </c>
      <c r="H229" s="174">
        <v>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5" customFormat="1" ht="11.25">
      <c r="B230" s="179"/>
      <c r="D230" s="164" t="s">
        <v>202</v>
      </c>
      <c r="E230" s="180" t="s">
        <v>1</v>
      </c>
      <c r="F230" s="181" t="s">
        <v>206</v>
      </c>
      <c r="H230" s="182">
        <v>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202</v>
      </c>
      <c r="AU230" s="180" t="s">
        <v>93</v>
      </c>
      <c r="AV230" s="15" t="s">
        <v>200</v>
      </c>
      <c r="AW230" s="15" t="s">
        <v>36</v>
      </c>
      <c r="AX230" s="15" t="s">
        <v>87</v>
      </c>
      <c r="AY230" s="180" t="s">
        <v>192</v>
      </c>
    </row>
    <row r="231" spans="1:65" s="2" customFormat="1" ht="33" customHeight="1">
      <c r="A231" s="32"/>
      <c r="B231" s="149"/>
      <c r="C231" s="150" t="s">
        <v>294</v>
      </c>
      <c r="D231" s="150" t="s">
        <v>195</v>
      </c>
      <c r="E231" s="151" t="s">
        <v>647</v>
      </c>
      <c r="F231" s="152" t="s">
        <v>648</v>
      </c>
      <c r="G231" s="153" t="s">
        <v>604</v>
      </c>
      <c r="H231" s="154">
        <v>6</v>
      </c>
      <c r="I231" s="155"/>
      <c r="J231" s="156">
        <f>ROUND(I231*H231,2)</f>
        <v>0</v>
      </c>
      <c r="K231" s="152" t="s">
        <v>250</v>
      </c>
      <c r="L231" s="33"/>
      <c r="M231" s="157" t="s">
        <v>1</v>
      </c>
      <c r="N231" s="158" t="s">
        <v>46</v>
      </c>
      <c r="O231" s="58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1" t="s">
        <v>200</v>
      </c>
      <c r="AT231" s="161" t="s">
        <v>195</v>
      </c>
      <c r="AU231" s="161" t="s">
        <v>93</v>
      </c>
      <c r="AY231" s="17" t="s">
        <v>192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93</v>
      </c>
      <c r="BK231" s="162">
        <f>ROUND(I231*H231,2)</f>
        <v>0</v>
      </c>
      <c r="BL231" s="17" t="s">
        <v>200</v>
      </c>
      <c r="BM231" s="161" t="s">
        <v>759</v>
      </c>
    </row>
    <row r="232" spans="1:65" s="2" customFormat="1" ht="97.5">
      <c r="A232" s="32"/>
      <c r="B232" s="33"/>
      <c r="C232" s="32"/>
      <c r="D232" s="164" t="s">
        <v>565</v>
      </c>
      <c r="E232" s="32"/>
      <c r="F232" s="211" t="s">
        <v>799</v>
      </c>
      <c r="G232" s="32"/>
      <c r="H232" s="32"/>
      <c r="I232" s="212"/>
      <c r="J232" s="32"/>
      <c r="K232" s="32"/>
      <c r="L232" s="33"/>
      <c r="M232" s="187"/>
      <c r="N232" s="188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565</v>
      </c>
      <c r="AU232" s="17" t="s">
        <v>93</v>
      </c>
    </row>
    <row r="233" spans="1:65" s="13" customFormat="1" ht="33.75">
      <c r="B233" s="163"/>
      <c r="D233" s="164" t="s">
        <v>202</v>
      </c>
      <c r="E233" s="165" t="s">
        <v>1</v>
      </c>
      <c r="F233" s="166" t="s">
        <v>607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3" customFormat="1" ht="22.5">
      <c r="B234" s="163"/>
      <c r="D234" s="164" t="s">
        <v>202</v>
      </c>
      <c r="E234" s="165" t="s">
        <v>1</v>
      </c>
      <c r="F234" s="166" t="s">
        <v>608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3" customFormat="1" ht="22.5">
      <c r="B235" s="163"/>
      <c r="D235" s="164" t="s">
        <v>202</v>
      </c>
      <c r="E235" s="165" t="s">
        <v>1</v>
      </c>
      <c r="F235" s="166" t="s">
        <v>609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651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246</v>
      </c>
      <c r="H237" s="174">
        <v>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5" customFormat="1" ht="11.25">
      <c r="B238" s="179"/>
      <c r="D238" s="164" t="s">
        <v>202</v>
      </c>
      <c r="E238" s="180" t="s">
        <v>1</v>
      </c>
      <c r="F238" s="181" t="s">
        <v>206</v>
      </c>
      <c r="H238" s="182">
        <v>6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202</v>
      </c>
      <c r="AU238" s="180" t="s">
        <v>93</v>
      </c>
      <c r="AV238" s="15" t="s">
        <v>200</v>
      </c>
      <c r="AW238" s="15" t="s">
        <v>36</v>
      </c>
      <c r="AX238" s="15" t="s">
        <v>87</v>
      </c>
      <c r="AY238" s="180" t="s">
        <v>192</v>
      </c>
    </row>
    <row r="239" spans="1:65" s="2" customFormat="1" ht="33" customHeight="1">
      <c r="A239" s="32"/>
      <c r="B239" s="149"/>
      <c r="C239" s="150" t="s">
        <v>315</v>
      </c>
      <c r="D239" s="150" t="s">
        <v>195</v>
      </c>
      <c r="E239" s="151" t="s">
        <v>652</v>
      </c>
      <c r="F239" s="152" t="s">
        <v>800</v>
      </c>
      <c r="G239" s="153" t="s">
        <v>604</v>
      </c>
      <c r="H239" s="154">
        <v>1</v>
      </c>
      <c r="I239" s="155"/>
      <c r="J239" s="156">
        <f>ROUND(I239*H239,2)</f>
        <v>0</v>
      </c>
      <c r="K239" s="152" t="s">
        <v>250</v>
      </c>
      <c r="L239" s="33"/>
      <c r="M239" s="157" t="s">
        <v>1</v>
      </c>
      <c r="N239" s="158" t="s">
        <v>46</v>
      </c>
      <c r="O239" s="58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1" t="s">
        <v>200</v>
      </c>
      <c r="AT239" s="161" t="s">
        <v>195</v>
      </c>
      <c r="AU239" s="161" t="s">
        <v>93</v>
      </c>
      <c r="AY239" s="17" t="s">
        <v>192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93</v>
      </c>
      <c r="BK239" s="162">
        <f>ROUND(I239*H239,2)</f>
        <v>0</v>
      </c>
      <c r="BL239" s="17" t="s">
        <v>200</v>
      </c>
      <c r="BM239" s="161" t="s">
        <v>760</v>
      </c>
    </row>
    <row r="240" spans="1:65" s="2" customFormat="1" ht="87.75">
      <c r="A240" s="32"/>
      <c r="B240" s="33"/>
      <c r="C240" s="32"/>
      <c r="D240" s="164" t="s">
        <v>565</v>
      </c>
      <c r="E240" s="32"/>
      <c r="F240" s="211" t="s">
        <v>606</v>
      </c>
      <c r="G240" s="32"/>
      <c r="H240" s="32"/>
      <c r="I240" s="212"/>
      <c r="J240" s="32"/>
      <c r="K240" s="32"/>
      <c r="L240" s="33"/>
      <c r="M240" s="187"/>
      <c r="N240" s="188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565</v>
      </c>
      <c r="AU240" s="17" t="s">
        <v>93</v>
      </c>
    </row>
    <row r="241" spans="1:65" s="13" customFormat="1" ht="33.75">
      <c r="B241" s="163"/>
      <c r="D241" s="164" t="s">
        <v>202</v>
      </c>
      <c r="E241" s="165" t="s">
        <v>1</v>
      </c>
      <c r="F241" s="166" t="s">
        <v>607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93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1:65" s="13" customFormat="1" ht="22.5">
      <c r="B242" s="163"/>
      <c r="D242" s="164" t="s">
        <v>202</v>
      </c>
      <c r="E242" s="165" t="s">
        <v>1</v>
      </c>
      <c r="F242" s="166" t="s">
        <v>608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3" customFormat="1" ht="22.5">
      <c r="B243" s="163"/>
      <c r="D243" s="164" t="s">
        <v>202</v>
      </c>
      <c r="E243" s="165" t="s">
        <v>1</v>
      </c>
      <c r="F243" s="166" t="s">
        <v>609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432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87</v>
      </c>
      <c r="H245" s="174">
        <v>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5" customFormat="1" ht="11.25">
      <c r="B246" s="179"/>
      <c r="D246" s="164" t="s">
        <v>202</v>
      </c>
      <c r="E246" s="180" t="s">
        <v>1</v>
      </c>
      <c r="F246" s="181" t="s">
        <v>206</v>
      </c>
      <c r="H246" s="182">
        <v>1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202</v>
      </c>
      <c r="AU246" s="180" t="s">
        <v>93</v>
      </c>
      <c r="AV246" s="15" t="s">
        <v>200</v>
      </c>
      <c r="AW246" s="15" t="s">
        <v>36</v>
      </c>
      <c r="AX246" s="15" t="s">
        <v>87</v>
      </c>
      <c r="AY246" s="180" t="s">
        <v>192</v>
      </c>
    </row>
    <row r="247" spans="1:65" s="2" customFormat="1" ht="33" customHeight="1">
      <c r="A247" s="32"/>
      <c r="B247" s="149"/>
      <c r="C247" s="150" t="s">
        <v>333</v>
      </c>
      <c r="D247" s="150" t="s">
        <v>195</v>
      </c>
      <c r="E247" s="151" t="s">
        <v>801</v>
      </c>
      <c r="F247" s="152" t="s">
        <v>802</v>
      </c>
      <c r="G247" s="153" t="s">
        <v>604</v>
      </c>
      <c r="H247" s="154">
        <v>2</v>
      </c>
      <c r="I247" s="155"/>
      <c r="J247" s="156">
        <f>ROUND(I247*H247,2)</f>
        <v>0</v>
      </c>
      <c r="K247" s="152" t="s">
        <v>250</v>
      </c>
      <c r="L247" s="33"/>
      <c r="M247" s="157" t="s">
        <v>1</v>
      </c>
      <c r="N247" s="158" t="s">
        <v>46</v>
      </c>
      <c r="O247" s="58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1" t="s">
        <v>200</v>
      </c>
      <c r="AT247" s="161" t="s">
        <v>195</v>
      </c>
      <c r="AU247" s="161" t="s">
        <v>93</v>
      </c>
      <c r="AY247" s="17" t="s">
        <v>192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7" t="s">
        <v>93</v>
      </c>
      <c r="BK247" s="162">
        <f>ROUND(I247*H247,2)</f>
        <v>0</v>
      </c>
      <c r="BL247" s="17" t="s">
        <v>200</v>
      </c>
      <c r="BM247" s="161" t="s">
        <v>738</v>
      </c>
    </row>
    <row r="248" spans="1:65" s="2" customFormat="1" ht="87.75">
      <c r="A248" s="32"/>
      <c r="B248" s="33"/>
      <c r="C248" s="32"/>
      <c r="D248" s="164" t="s">
        <v>565</v>
      </c>
      <c r="E248" s="32"/>
      <c r="F248" s="211" t="s">
        <v>606</v>
      </c>
      <c r="G248" s="32"/>
      <c r="H248" s="32"/>
      <c r="I248" s="212"/>
      <c r="J248" s="32"/>
      <c r="K248" s="32"/>
      <c r="L248" s="33"/>
      <c r="M248" s="187"/>
      <c r="N248" s="188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565</v>
      </c>
      <c r="AU248" s="17" t="s">
        <v>93</v>
      </c>
    </row>
    <row r="249" spans="1:65" s="13" customFormat="1" ht="33.75">
      <c r="B249" s="163"/>
      <c r="D249" s="164" t="s">
        <v>202</v>
      </c>
      <c r="E249" s="165" t="s">
        <v>1</v>
      </c>
      <c r="F249" s="166" t="s">
        <v>607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202</v>
      </c>
      <c r="AU249" s="165" t="s">
        <v>93</v>
      </c>
      <c r="AV249" s="13" t="s">
        <v>87</v>
      </c>
      <c r="AW249" s="13" t="s">
        <v>36</v>
      </c>
      <c r="AX249" s="13" t="s">
        <v>80</v>
      </c>
      <c r="AY249" s="165" t="s">
        <v>192</v>
      </c>
    </row>
    <row r="250" spans="1:65" s="13" customFormat="1" ht="22.5">
      <c r="B250" s="163"/>
      <c r="D250" s="164" t="s">
        <v>202</v>
      </c>
      <c r="E250" s="165" t="s">
        <v>1</v>
      </c>
      <c r="F250" s="166" t="s">
        <v>608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3" customFormat="1" ht="22.5">
      <c r="B251" s="163"/>
      <c r="D251" s="164" t="s">
        <v>202</v>
      </c>
      <c r="E251" s="165" t="s">
        <v>1</v>
      </c>
      <c r="F251" s="166" t="s">
        <v>609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432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93</v>
      </c>
      <c r="H253" s="174">
        <v>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5" customFormat="1" ht="11.25">
      <c r="B254" s="179"/>
      <c r="D254" s="164" t="s">
        <v>202</v>
      </c>
      <c r="E254" s="180" t="s">
        <v>1</v>
      </c>
      <c r="F254" s="181" t="s">
        <v>206</v>
      </c>
      <c r="H254" s="182">
        <v>2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202</v>
      </c>
      <c r="AU254" s="180" t="s">
        <v>93</v>
      </c>
      <c r="AV254" s="15" t="s">
        <v>200</v>
      </c>
      <c r="AW254" s="15" t="s">
        <v>36</v>
      </c>
      <c r="AX254" s="15" t="s">
        <v>87</v>
      </c>
      <c r="AY254" s="180" t="s">
        <v>192</v>
      </c>
    </row>
    <row r="255" spans="1:65" s="12" customFormat="1" ht="22.9" customHeight="1">
      <c r="B255" s="137"/>
      <c r="D255" s="138" t="s">
        <v>79</v>
      </c>
      <c r="E255" s="147" t="s">
        <v>655</v>
      </c>
      <c r="F255" s="147" t="s">
        <v>656</v>
      </c>
      <c r="I255" s="140"/>
      <c r="J255" s="148">
        <f>BK255</f>
        <v>0</v>
      </c>
      <c r="L255" s="137"/>
      <c r="M255" s="141"/>
      <c r="N255" s="142"/>
      <c r="O255" s="142"/>
      <c r="P255" s="143">
        <f>SUM(P256:P263)</f>
        <v>0</v>
      </c>
      <c r="Q255" s="142"/>
      <c r="R255" s="143">
        <f>SUM(R256:R263)</f>
        <v>0</v>
      </c>
      <c r="S255" s="142"/>
      <c r="T255" s="144">
        <f>SUM(T256:T263)</f>
        <v>0</v>
      </c>
      <c r="AR255" s="138" t="s">
        <v>93</v>
      </c>
      <c r="AT255" s="145" t="s">
        <v>79</v>
      </c>
      <c r="AU255" s="145" t="s">
        <v>87</v>
      </c>
      <c r="AY255" s="138" t="s">
        <v>192</v>
      </c>
      <c r="BK255" s="146">
        <f>SUM(BK256:BK263)</f>
        <v>0</v>
      </c>
    </row>
    <row r="256" spans="1:65" s="2" customFormat="1" ht="37.9" customHeight="1">
      <c r="A256" s="32"/>
      <c r="B256" s="149"/>
      <c r="C256" s="150" t="s">
        <v>297</v>
      </c>
      <c r="D256" s="150" t="s">
        <v>195</v>
      </c>
      <c r="E256" s="151" t="s">
        <v>803</v>
      </c>
      <c r="F256" s="152" t="s">
        <v>658</v>
      </c>
      <c r="G256" s="153" t="s">
        <v>604</v>
      </c>
      <c r="H256" s="154">
        <v>1</v>
      </c>
      <c r="I256" s="155"/>
      <c r="J256" s="156">
        <f>ROUND(I256*H256,2)</f>
        <v>0</v>
      </c>
      <c r="K256" s="152" t="s">
        <v>250</v>
      </c>
      <c r="L256" s="33"/>
      <c r="M256" s="157" t="s">
        <v>1</v>
      </c>
      <c r="N256" s="158" t="s">
        <v>46</v>
      </c>
      <c r="O256" s="58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1" t="s">
        <v>200</v>
      </c>
      <c r="AT256" s="161" t="s">
        <v>195</v>
      </c>
      <c r="AU256" s="161" t="s">
        <v>93</v>
      </c>
      <c r="AY256" s="17" t="s">
        <v>192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93</v>
      </c>
      <c r="BK256" s="162">
        <f>ROUND(I256*H256,2)</f>
        <v>0</v>
      </c>
      <c r="BL256" s="17" t="s">
        <v>200</v>
      </c>
      <c r="BM256" s="161" t="s">
        <v>200</v>
      </c>
    </row>
    <row r="257" spans="1:63" s="2" customFormat="1" ht="107.25">
      <c r="A257" s="32"/>
      <c r="B257" s="33"/>
      <c r="C257" s="32"/>
      <c r="D257" s="164" t="s">
        <v>565</v>
      </c>
      <c r="E257" s="32"/>
      <c r="F257" s="211" t="s">
        <v>660</v>
      </c>
      <c r="G257" s="32"/>
      <c r="H257" s="32"/>
      <c r="I257" s="212"/>
      <c r="J257" s="32"/>
      <c r="K257" s="32"/>
      <c r="L257" s="33"/>
      <c r="M257" s="187"/>
      <c r="N257" s="188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565</v>
      </c>
      <c r="AU257" s="17" t="s">
        <v>93</v>
      </c>
    </row>
    <row r="258" spans="1:63" s="13" customFormat="1" ht="33.75">
      <c r="B258" s="163"/>
      <c r="D258" s="164" t="s">
        <v>202</v>
      </c>
      <c r="E258" s="165" t="s">
        <v>1</v>
      </c>
      <c r="F258" s="166" t="s">
        <v>607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3" s="13" customFormat="1" ht="22.5">
      <c r="B259" s="163"/>
      <c r="D259" s="164" t="s">
        <v>202</v>
      </c>
      <c r="E259" s="165" t="s">
        <v>1</v>
      </c>
      <c r="F259" s="166" t="s">
        <v>608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202</v>
      </c>
      <c r="AU259" s="165" t="s">
        <v>93</v>
      </c>
      <c r="AV259" s="13" t="s">
        <v>87</v>
      </c>
      <c r="AW259" s="13" t="s">
        <v>36</v>
      </c>
      <c r="AX259" s="13" t="s">
        <v>80</v>
      </c>
      <c r="AY259" s="165" t="s">
        <v>192</v>
      </c>
    </row>
    <row r="260" spans="1:63" s="13" customFormat="1" ht="22.5">
      <c r="B260" s="163"/>
      <c r="D260" s="164" t="s">
        <v>202</v>
      </c>
      <c r="E260" s="165" t="s">
        <v>1</v>
      </c>
      <c r="F260" s="166" t="s">
        <v>609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93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3" s="13" customFormat="1" ht="11.25">
      <c r="B261" s="163"/>
      <c r="D261" s="164" t="s">
        <v>202</v>
      </c>
      <c r="E261" s="165" t="s">
        <v>1</v>
      </c>
      <c r="F261" s="166" t="s">
        <v>661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202</v>
      </c>
      <c r="AU261" s="165" t="s">
        <v>93</v>
      </c>
      <c r="AV261" s="13" t="s">
        <v>87</v>
      </c>
      <c r="AW261" s="13" t="s">
        <v>36</v>
      </c>
      <c r="AX261" s="13" t="s">
        <v>80</v>
      </c>
      <c r="AY261" s="165" t="s">
        <v>192</v>
      </c>
    </row>
    <row r="262" spans="1:63" s="14" customFormat="1" ht="11.25">
      <c r="B262" s="171"/>
      <c r="D262" s="164" t="s">
        <v>202</v>
      </c>
      <c r="E262" s="172" t="s">
        <v>1</v>
      </c>
      <c r="F262" s="173" t="s">
        <v>87</v>
      </c>
      <c r="H262" s="174">
        <v>1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202</v>
      </c>
      <c r="AU262" s="172" t="s">
        <v>93</v>
      </c>
      <c r="AV262" s="14" t="s">
        <v>93</v>
      </c>
      <c r="AW262" s="14" t="s">
        <v>36</v>
      </c>
      <c r="AX262" s="14" t="s">
        <v>80</v>
      </c>
      <c r="AY262" s="172" t="s">
        <v>192</v>
      </c>
    </row>
    <row r="263" spans="1:63" s="15" customFormat="1" ht="11.25">
      <c r="B263" s="179"/>
      <c r="D263" s="164" t="s">
        <v>202</v>
      </c>
      <c r="E263" s="180" t="s">
        <v>1</v>
      </c>
      <c r="F263" s="181" t="s">
        <v>206</v>
      </c>
      <c r="H263" s="182">
        <v>1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202</v>
      </c>
      <c r="AU263" s="180" t="s">
        <v>93</v>
      </c>
      <c r="AV263" s="15" t="s">
        <v>200</v>
      </c>
      <c r="AW263" s="15" t="s">
        <v>36</v>
      </c>
      <c r="AX263" s="15" t="s">
        <v>87</v>
      </c>
      <c r="AY263" s="180" t="s">
        <v>192</v>
      </c>
    </row>
    <row r="264" spans="1:63" s="2" customFormat="1" ht="49.9" customHeight="1">
      <c r="A264" s="32"/>
      <c r="B264" s="33"/>
      <c r="C264" s="32"/>
      <c r="D264" s="32"/>
      <c r="E264" s="139" t="s">
        <v>347</v>
      </c>
      <c r="F264" s="139" t="s">
        <v>348</v>
      </c>
      <c r="G264" s="32"/>
      <c r="H264" s="32"/>
      <c r="I264" s="32"/>
      <c r="J264" s="126">
        <f t="shared" ref="J264:J269" si="0">BK264</f>
        <v>0</v>
      </c>
      <c r="K264" s="32"/>
      <c r="L264" s="33"/>
      <c r="M264" s="187"/>
      <c r="N264" s="188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79</v>
      </c>
      <c r="AU264" s="17" t="s">
        <v>80</v>
      </c>
      <c r="AY264" s="17" t="s">
        <v>349</v>
      </c>
      <c r="BK264" s="162">
        <f>SUM(BK265:BK269)</f>
        <v>0</v>
      </c>
    </row>
    <row r="265" spans="1:63" s="2" customFormat="1" ht="16.350000000000001" customHeight="1">
      <c r="A265" s="32"/>
      <c r="B265" s="33"/>
      <c r="C265" s="189" t="s">
        <v>1</v>
      </c>
      <c r="D265" s="189" t="s">
        <v>195</v>
      </c>
      <c r="E265" s="190" t="s">
        <v>1</v>
      </c>
      <c r="F265" s="191" t="s">
        <v>1</v>
      </c>
      <c r="G265" s="192" t="s">
        <v>1</v>
      </c>
      <c r="H265" s="193"/>
      <c r="I265" s="194"/>
      <c r="J265" s="195">
        <f t="shared" si="0"/>
        <v>0</v>
      </c>
      <c r="K265" s="196"/>
      <c r="L265" s="33"/>
      <c r="M265" s="197" t="s">
        <v>1</v>
      </c>
      <c r="N265" s="198" t="s">
        <v>46</v>
      </c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349</v>
      </c>
      <c r="AU265" s="17" t="s">
        <v>87</v>
      </c>
      <c r="AY265" s="17" t="s">
        <v>349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7" t="s">
        <v>93</v>
      </c>
      <c r="BK265" s="162">
        <f>I265*H265</f>
        <v>0</v>
      </c>
    </row>
    <row r="266" spans="1:63" s="2" customFormat="1" ht="16.350000000000001" customHeight="1">
      <c r="A266" s="32"/>
      <c r="B266" s="33"/>
      <c r="C266" s="189" t="s">
        <v>1</v>
      </c>
      <c r="D266" s="189" t="s">
        <v>195</v>
      </c>
      <c r="E266" s="190" t="s">
        <v>1</v>
      </c>
      <c r="F266" s="191" t="s">
        <v>1</v>
      </c>
      <c r="G266" s="192" t="s">
        <v>1</v>
      </c>
      <c r="H266" s="193"/>
      <c r="I266" s="194"/>
      <c r="J266" s="195">
        <f t="shared" si="0"/>
        <v>0</v>
      </c>
      <c r="K266" s="196"/>
      <c r="L266" s="33"/>
      <c r="M266" s="197" t="s">
        <v>1</v>
      </c>
      <c r="N266" s="198" t="s">
        <v>46</v>
      </c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349</v>
      </c>
      <c r="AU266" s="17" t="s">
        <v>87</v>
      </c>
      <c r="AY266" s="17" t="s">
        <v>349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93</v>
      </c>
      <c r="BK266" s="162">
        <f>I266*H266</f>
        <v>0</v>
      </c>
    </row>
    <row r="267" spans="1:63" s="2" customFormat="1" ht="16.350000000000001" customHeight="1">
      <c r="A267" s="32"/>
      <c r="B267" s="33"/>
      <c r="C267" s="189" t="s">
        <v>1</v>
      </c>
      <c r="D267" s="189" t="s">
        <v>195</v>
      </c>
      <c r="E267" s="190" t="s">
        <v>1</v>
      </c>
      <c r="F267" s="191" t="s">
        <v>1</v>
      </c>
      <c r="G267" s="192" t="s">
        <v>1</v>
      </c>
      <c r="H267" s="193"/>
      <c r="I267" s="194"/>
      <c r="J267" s="195">
        <f t="shared" si="0"/>
        <v>0</v>
      </c>
      <c r="K267" s="196"/>
      <c r="L267" s="33"/>
      <c r="M267" s="197" t="s">
        <v>1</v>
      </c>
      <c r="N267" s="198" t="s">
        <v>46</v>
      </c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349</v>
      </c>
      <c r="AU267" s="17" t="s">
        <v>87</v>
      </c>
      <c r="AY267" s="17" t="s">
        <v>349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93</v>
      </c>
      <c r="BK267" s="162">
        <f>I267*H267</f>
        <v>0</v>
      </c>
    </row>
    <row r="268" spans="1:63" s="2" customFormat="1" ht="16.350000000000001" customHeight="1">
      <c r="A268" s="32"/>
      <c r="B268" s="33"/>
      <c r="C268" s="189" t="s">
        <v>1</v>
      </c>
      <c r="D268" s="189" t="s">
        <v>195</v>
      </c>
      <c r="E268" s="190" t="s">
        <v>1</v>
      </c>
      <c r="F268" s="191" t="s">
        <v>1</v>
      </c>
      <c r="G268" s="192" t="s">
        <v>1</v>
      </c>
      <c r="H268" s="193"/>
      <c r="I268" s="194"/>
      <c r="J268" s="195">
        <f t="shared" si="0"/>
        <v>0</v>
      </c>
      <c r="K268" s="196"/>
      <c r="L268" s="33"/>
      <c r="M268" s="197" t="s">
        <v>1</v>
      </c>
      <c r="N268" s="198" t="s">
        <v>46</v>
      </c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349</v>
      </c>
      <c r="AU268" s="17" t="s">
        <v>87</v>
      </c>
      <c r="AY268" s="17" t="s">
        <v>349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93</v>
      </c>
      <c r="BK268" s="162">
        <f>I268*H268</f>
        <v>0</v>
      </c>
    </row>
    <row r="269" spans="1:63" s="2" customFormat="1" ht="16.350000000000001" customHeight="1">
      <c r="A269" s="32"/>
      <c r="B269" s="33"/>
      <c r="C269" s="189" t="s">
        <v>1</v>
      </c>
      <c r="D269" s="189" t="s">
        <v>195</v>
      </c>
      <c r="E269" s="190" t="s">
        <v>1</v>
      </c>
      <c r="F269" s="191" t="s">
        <v>1</v>
      </c>
      <c r="G269" s="192" t="s">
        <v>1</v>
      </c>
      <c r="H269" s="193"/>
      <c r="I269" s="194"/>
      <c r="J269" s="195">
        <f t="shared" si="0"/>
        <v>0</v>
      </c>
      <c r="K269" s="196"/>
      <c r="L269" s="33"/>
      <c r="M269" s="197" t="s">
        <v>1</v>
      </c>
      <c r="N269" s="198" t="s">
        <v>46</v>
      </c>
      <c r="O269" s="199"/>
      <c r="P269" s="199"/>
      <c r="Q269" s="199"/>
      <c r="R269" s="199"/>
      <c r="S269" s="199"/>
      <c r="T269" s="20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349</v>
      </c>
      <c r="AU269" s="17" t="s">
        <v>87</v>
      </c>
      <c r="AY269" s="17" t="s">
        <v>349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93</v>
      </c>
      <c r="BK269" s="162">
        <f>I269*H269</f>
        <v>0</v>
      </c>
    </row>
    <row r="270" spans="1:63" s="2" customFormat="1" ht="6.95" customHeight="1">
      <c r="A270" s="32"/>
      <c r="B270" s="47"/>
      <c r="C270" s="48"/>
      <c r="D270" s="48"/>
      <c r="E270" s="48"/>
      <c r="F270" s="48"/>
      <c r="G270" s="48"/>
      <c r="H270" s="48"/>
      <c r="I270" s="48"/>
      <c r="J270" s="48"/>
      <c r="K270" s="48"/>
      <c r="L270" s="33"/>
      <c r="M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</row>
  </sheetData>
  <autoFilter ref="C124:K26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65:D270">
      <formula1>"K, M"</formula1>
    </dataValidation>
    <dataValidation type="list" allowBlank="1" showInputMessage="1" showErrorMessage="1" error="Povoleny jsou hodnoty základní, snížená, zákl. přenesená, sníž. přenesená, nulová." sqref="N265:N270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123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804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805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ROUND((ROUND((SUM(BE128:BE274)),  2) + SUM(BE276:BE280)), 2)</f>
        <v>0</v>
      </c>
      <c r="G35" s="32"/>
      <c r="H35" s="32"/>
      <c r="I35" s="105">
        <v>0.21</v>
      </c>
      <c r="J35" s="104">
        <f>ROUND((ROUND(((SUM(BE128:BE274))*I35),  2) + (SUM(BE276:BE280)*I35)),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ROUND((ROUND((SUM(BF128:BF274)),  2) + SUM(BF276:BF280)), 2)</f>
        <v>0</v>
      </c>
      <c r="G36" s="32"/>
      <c r="H36" s="32"/>
      <c r="I36" s="105">
        <v>0.12</v>
      </c>
      <c r="J36" s="104">
        <f>ROUND((ROUND(((SUM(BF128:BF274))*I36),  2) + (SUM(BF276:BF280)*I36)),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ROUND((ROUND((SUM(BG128:BG274)),  2) + SUM(BG276:BG280)),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ROUND((ROUND((SUM(BH128:BH274)),  2) + SUM(BH276:BH280)),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ROUND((ROUND((SUM(BI128:BI274)),  2) + SUM(BI276:BI280)),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804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60.01 -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J191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J198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J199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J225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J245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J275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804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60.01 -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P129+P198+P275</f>
        <v>0</v>
      </c>
      <c r="Q128" s="66"/>
      <c r="R128" s="134">
        <f>R129+R198+R275</f>
        <v>0</v>
      </c>
      <c r="S128" s="66"/>
      <c r="T128" s="135">
        <f>T129+T198+T275</f>
        <v>8.6117600999999997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BK129+BK198+BK275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P130+P191</f>
        <v>0</v>
      </c>
      <c r="Q129" s="142"/>
      <c r="R129" s="143">
        <f>R130+R191</f>
        <v>0</v>
      </c>
      <c r="S129" s="142"/>
      <c r="T129" s="144">
        <f>T130+T191</f>
        <v>7.6845090000000003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BK130+BK191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SUM(P131:P190)</f>
        <v>0</v>
      </c>
      <c r="Q130" s="142"/>
      <c r="R130" s="143">
        <f>SUM(R131:R190)</f>
        <v>0</v>
      </c>
      <c r="S130" s="142"/>
      <c r="T130" s="144">
        <f>SUM(T131:T190)</f>
        <v>7.6845090000000003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SUM(BK131:BK190)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664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8.5920000000000005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0.35227200000000003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665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363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666</v>
      </c>
      <c r="H139" s="174">
        <v>6.202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374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220</v>
      </c>
      <c r="H141" s="174">
        <v>2.39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5" customFormat="1" ht="11.25">
      <c r="B142" s="179"/>
      <c r="D142" s="164" t="s">
        <v>202</v>
      </c>
      <c r="E142" s="180" t="s">
        <v>1</v>
      </c>
      <c r="F142" s="181" t="s">
        <v>206</v>
      </c>
      <c r="H142" s="182">
        <v>8.5920000000000005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202</v>
      </c>
      <c r="AU142" s="180" t="s">
        <v>93</v>
      </c>
      <c r="AV142" s="15" t="s">
        <v>200</v>
      </c>
      <c r="AW142" s="15" t="s">
        <v>36</v>
      </c>
      <c r="AX142" s="15" t="s">
        <v>87</v>
      </c>
      <c r="AY142" s="180" t="s">
        <v>192</v>
      </c>
    </row>
    <row r="143" spans="1:65" s="2" customFormat="1" ht="24.2" customHeight="1">
      <c r="A143" s="32"/>
      <c r="B143" s="149"/>
      <c r="C143" s="150" t="s">
        <v>221</v>
      </c>
      <c r="D143" s="150" t="s">
        <v>195</v>
      </c>
      <c r="E143" s="151" t="s">
        <v>222</v>
      </c>
      <c r="F143" s="152" t="s">
        <v>223</v>
      </c>
      <c r="G143" s="153" t="s">
        <v>198</v>
      </c>
      <c r="H143" s="154">
        <v>87.25</v>
      </c>
      <c r="I143" s="155"/>
      <c r="J143" s="156">
        <f>ROUND(I143*H143,2)</f>
        <v>0</v>
      </c>
      <c r="K143" s="152" t="s">
        <v>199</v>
      </c>
      <c r="L143" s="33"/>
      <c r="M143" s="157" t="s">
        <v>1</v>
      </c>
      <c r="N143" s="158" t="s">
        <v>46</v>
      </c>
      <c r="O143" s="58"/>
      <c r="P143" s="159">
        <f>O143*H143</f>
        <v>0</v>
      </c>
      <c r="Q143" s="159">
        <v>0</v>
      </c>
      <c r="R143" s="159">
        <f>Q143*H143</f>
        <v>0</v>
      </c>
      <c r="S143" s="159">
        <v>2.7E-2</v>
      </c>
      <c r="T143" s="160">
        <f>S143*H143</f>
        <v>2.35575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1" t="s">
        <v>200</v>
      </c>
      <c r="AT143" s="161" t="s">
        <v>195</v>
      </c>
      <c r="AU143" s="161" t="s">
        <v>93</v>
      </c>
      <c r="AY143" s="17" t="s">
        <v>192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93</v>
      </c>
      <c r="BK143" s="162">
        <f>ROUND(I143*H143,2)</f>
        <v>0</v>
      </c>
      <c r="BL143" s="17" t="s">
        <v>200</v>
      </c>
      <c r="BM143" s="161" t="s">
        <v>667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210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367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93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668</v>
      </c>
      <c r="H146" s="174">
        <v>55.8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93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372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93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669</v>
      </c>
      <c r="H148" s="174">
        <v>20.367000000000001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93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373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670</v>
      </c>
      <c r="H150" s="174">
        <v>11.083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5" customFormat="1" ht="11.25">
      <c r="B151" s="179"/>
      <c r="D151" s="164" t="s">
        <v>202</v>
      </c>
      <c r="E151" s="180" t="s">
        <v>1</v>
      </c>
      <c r="F151" s="181" t="s">
        <v>206</v>
      </c>
      <c r="H151" s="182">
        <v>87.25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202</v>
      </c>
      <c r="AU151" s="180" t="s">
        <v>93</v>
      </c>
      <c r="AV151" s="15" t="s">
        <v>200</v>
      </c>
      <c r="AW151" s="15" t="s">
        <v>36</v>
      </c>
      <c r="AX151" s="15" t="s">
        <v>87</v>
      </c>
      <c r="AY151" s="180" t="s">
        <v>192</v>
      </c>
    </row>
    <row r="152" spans="1:65" s="2" customFormat="1" ht="24.2" customHeight="1">
      <c r="A152" s="32"/>
      <c r="B152" s="149"/>
      <c r="C152" s="150" t="s">
        <v>200</v>
      </c>
      <c r="D152" s="150" t="s">
        <v>195</v>
      </c>
      <c r="E152" s="151" t="s">
        <v>233</v>
      </c>
      <c r="F152" s="152" t="s">
        <v>234</v>
      </c>
      <c r="G152" s="153" t="s">
        <v>198</v>
      </c>
      <c r="H152" s="154">
        <v>95.04</v>
      </c>
      <c r="I152" s="155"/>
      <c r="J152" s="156">
        <f>ROUND(I152*H152,2)</f>
        <v>0</v>
      </c>
      <c r="K152" s="152" t="s">
        <v>199</v>
      </c>
      <c r="L152" s="33"/>
      <c r="M152" s="157" t="s">
        <v>1</v>
      </c>
      <c r="N152" s="158" t="s">
        <v>46</v>
      </c>
      <c r="O152" s="58"/>
      <c r="P152" s="159">
        <f>O152*H152</f>
        <v>0</v>
      </c>
      <c r="Q152" s="159">
        <v>0</v>
      </c>
      <c r="R152" s="159">
        <f>Q152*H152</f>
        <v>0</v>
      </c>
      <c r="S152" s="159">
        <v>2.3E-2</v>
      </c>
      <c r="T152" s="160">
        <f>S152*H152</f>
        <v>2.1859200000000003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1" t="s">
        <v>200</v>
      </c>
      <c r="AT152" s="161" t="s">
        <v>195</v>
      </c>
      <c r="AU152" s="161" t="s">
        <v>93</v>
      </c>
      <c r="AY152" s="17" t="s">
        <v>192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93</v>
      </c>
      <c r="BK152" s="162">
        <f>ROUND(I152*H152,2)</f>
        <v>0</v>
      </c>
      <c r="BL152" s="17" t="s">
        <v>200</v>
      </c>
      <c r="BM152" s="161" t="s">
        <v>671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210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3" customFormat="1" ht="11.25">
      <c r="B154" s="163"/>
      <c r="D154" s="164" t="s">
        <v>202</v>
      </c>
      <c r="E154" s="165" t="s">
        <v>1</v>
      </c>
      <c r="F154" s="166" t="s">
        <v>371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202</v>
      </c>
      <c r="AU154" s="165" t="s">
        <v>93</v>
      </c>
      <c r="AV154" s="13" t="s">
        <v>87</v>
      </c>
      <c r="AW154" s="13" t="s">
        <v>36</v>
      </c>
      <c r="AX154" s="13" t="s">
        <v>80</v>
      </c>
      <c r="AY154" s="165" t="s">
        <v>192</v>
      </c>
    </row>
    <row r="155" spans="1:65" s="14" customFormat="1" ht="11.25">
      <c r="B155" s="171"/>
      <c r="D155" s="164" t="s">
        <v>202</v>
      </c>
      <c r="E155" s="172" t="s">
        <v>1</v>
      </c>
      <c r="F155" s="173" t="s">
        <v>672</v>
      </c>
      <c r="H155" s="174">
        <v>63.36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202</v>
      </c>
      <c r="AU155" s="172" t="s">
        <v>93</v>
      </c>
      <c r="AV155" s="14" t="s">
        <v>93</v>
      </c>
      <c r="AW155" s="14" t="s">
        <v>36</v>
      </c>
      <c r="AX155" s="14" t="s">
        <v>80</v>
      </c>
      <c r="AY155" s="172" t="s">
        <v>192</v>
      </c>
    </row>
    <row r="156" spans="1:65" s="13" customFormat="1" ht="11.25">
      <c r="B156" s="163"/>
      <c r="D156" s="164" t="s">
        <v>202</v>
      </c>
      <c r="E156" s="165" t="s">
        <v>1</v>
      </c>
      <c r="F156" s="166" t="s">
        <v>371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202</v>
      </c>
      <c r="AU156" s="165" t="s">
        <v>93</v>
      </c>
      <c r="AV156" s="13" t="s">
        <v>87</v>
      </c>
      <c r="AW156" s="13" t="s">
        <v>36</v>
      </c>
      <c r="AX156" s="13" t="s">
        <v>80</v>
      </c>
      <c r="AY156" s="165" t="s">
        <v>192</v>
      </c>
    </row>
    <row r="157" spans="1:65" s="14" customFormat="1" ht="11.25">
      <c r="B157" s="171"/>
      <c r="D157" s="164" t="s">
        <v>202</v>
      </c>
      <c r="E157" s="172" t="s">
        <v>1</v>
      </c>
      <c r="F157" s="173" t="s">
        <v>238</v>
      </c>
      <c r="H157" s="174">
        <v>31.68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202</v>
      </c>
      <c r="AU157" s="172" t="s">
        <v>93</v>
      </c>
      <c r="AV157" s="14" t="s">
        <v>93</v>
      </c>
      <c r="AW157" s="14" t="s">
        <v>36</v>
      </c>
      <c r="AX157" s="14" t="s">
        <v>80</v>
      </c>
      <c r="AY157" s="172" t="s">
        <v>192</v>
      </c>
    </row>
    <row r="158" spans="1:65" s="15" customFormat="1" ht="11.25">
      <c r="B158" s="179"/>
      <c r="D158" s="164" t="s">
        <v>202</v>
      </c>
      <c r="E158" s="180" t="s">
        <v>1</v>
      </c>
      <c r="F158" s="181" t="s">
        <v>206</v>
      </c>
      <c r="H158" s="182">
        <v>95.04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202</v>
      </c>
      <c r="AU158" s="180" t="s">
        <v>93</v>
      </c>
      <c r="AV158" s="15" t="s">
        <v>200</v>
      </c>
      <c r="AW158" s="15" t="s">
        <v>36</v>
      </c>
      <c r="AX158" s="15" t="s">
        <v>87</v>
      </c>
      <c r="AY158" s="180" t="s">
        <v>192</v>
      </c>
    </row>
    <row r="159" spans="1:65" s="2" customFormat="1" ht="21.75" customHeight="1">
      <c r="A159" s="32"/>
      <c r="B159" s="149"/>
      <c r="C159" s="150" t="s">
        <v>239</v>
      </c>
      <c r="D159" s="150" t="s">
        <v>195</v>
      </c>
      <c r="E159" s="151" t="s">
        <v>240</v>
      </c>
      <c r="F159" s="152" t="s">
        <v>241</v>
      </c>
      <c r="G159" s="153" t="s">
        <v>198</v>
      </c>
      <c r="H159" s="154">
        <v>10.009</v>
      </c>
      <c r="I159" s="155"/>
      <c r="J159" s="156">
        <f>ROUND(I159*H159,2)</f>
        <v>0</v>
      </c>
      <c r="K159" s="152" t="s">
        <v>199</v>
      </c>
      <c r="L159" s="33"/>
      <c r="M159" s="157" t="s">
        <v>1</v>
      </c>
      <c r="N159" s="158" t="s">
        <v>46</v>
      </c>
      <c r="O159" s="58"/>
      <c r="P159" s="159">
        <f>O159*H159</f>
        <v>0</v>
      </c>
      <c r="Q159" s="159">
        <v>0</v>
      </c>
      <c r="R159" s="159">
        <f>Q159*H159</f>
        <v>0</v>
      </c>
      <c r="S159" s="159">
        <v>6.3E-2</v>
      </c>
      <c r="T159" s="160">
        <f>S159*H159</f>
        <v>0.63056699999999999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1" t="s">
        <v>200</v>
      </c>
      <c r="AT159" s="161" t="s">
        <v>195</v>
      </c>
      <c r="AU159" s="161" t="s">
        <v>93</v>
      </c>
      <c r="AY159" s="17" t="s">
        <v>192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93</v>
      </c>
      <c r="BK159" s="162">
        <f>ROUND(I159*H159,2)</f>
        <v>0</v>
      </c>
      <c r="BL159" s="17" t="s">
        <v>200</v>
      </c>
      <c r="BM159" s="161" t="s">
        <v>673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243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93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1:65" s="13" customFormat="1" ht="11.25">
      <c r="B161" s="163"/>
      <c r="D161" s="164" t="s">
        <v>202</v>
      </c>
      <c r="E161" s="165" t="s">
        <v>1</v>
      </c>
      <c r="F161" s="166" t="s">
        <v>366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202</v>
      </c>
      <c r="AU161" s="165" t="s">
        <v>93</v>
      </c>
      <c r="AV161" s="13" t="s">
        <v>87</v>
      </c>
      <c r="AW161" s="13" t="s">
        <v>36</v>
      </c>
      <c r="AX161" s="13" t="s">
        <v>80</v>
      </c>
      <c r="AY161" s="165" t="s">
        <v>192</v>
      </c>
    </row>
    <row r="162" spans="1:65" s="14" customFormat="1" ht="11.25">
      <c r="B162" s="171"/>
      <c r="D162" s="164" t="s">
        <v>202</v>
      </c>
      <c r="E162" s="172" t="s">
        <v>1</v>
      </c>
      <c r="F162" s="173" t="s">
        <v>245</v>
      </c>
      <c r="H162" s="174">
        <v>4.3570000000000002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202</v>
      </c>
      <c r="AU162" s="172" t="s">
        <v>93</v>
      </c>
      <c r="AV162" s="14" t="s">
        <v>93</v>
      </c>
      <c r="AW162" s="14" t="s">
        <v>36</v>
      </c>
      <c r="AX162" s="14" t="s">
        <v>80</v>
      </c>
      <c r="AY162" s="172" t="s">
        <v>192</v>
      </c>
    </row>
    <row r="163" spans="1:65" s="13" customFormat="1" ht="11.25">
      <c r="B163" s="163"/>
      <c r="D163" s="164" t="s">
        <v>202</v>
      </c>
      <c r="E163" s="165" t="s">
        <v>1</v>
      </c>
      <c r="F163" s="166" t="s">
        <v>806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202</v>
      </c>
      <c r="AU163" s="165" t="s">
        <v>93</v>
      </c>
      <c r="AV163" s="13" t="s">
        <v>87</v>
      </c>
      <c r="AW163" s="13" t="s">
        <v>36</v>
      </c>
      <c r="AX163" s="13" t="s">
        <v>80</v>
      </c>
      <c r="AY163" s="165" t="s">
        <v>192</v>
      </c>
    </row>
    <row r="164" spans="1:65" s="14" customFormat="1" ht="11.25">
      <c r="B164" s="171"/>
      <c r="D164" s="164" t="s">
        <v>202</v>
      </c>
      <c r="E164" s="172" t="s">
        <v>1</v>
      </c>
      <c r="F164" s="173" t="s">
        <v>807</v>
      </c>
      <c r="H164" s="174">
        <v>5.6520000000000001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202</v>
      </c>
      <c r="AU164" s="172" t="s">
        <v>93</v>
      </c>
      <c r="AV164" s="14" t="s">
        <v>93</v>
      </c>
      <c r="AW164" s="14" t="s">
        <v>36</v>
      </c>
      <c r="AX164" s="14" t="s">
        <v>80</v>
      </c>
      <c r="AY164" s="172" t="s">
        <v>192</v>
      </c>
    </row>
    <row r="165" spans="1:65" s="15" customFormat="1" ht="11.25">
      <c r="B165" s="179"/>
      <c r="D165" s="164" t="s">
        <v>202</v>
      </c>
      <c r="E165" s="180" t="s">
        <v>1</v>
      </c>
      <c r="F165" s="181" t="s">
        <v>206</v>
      </c>
      <c r="H165" s="182">
        <v>10.009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202</v>
      </c>
      <c r="AU165" s="180" t="s">
        <v>93</v>
      </c>
      <c r="AV165" s="15" t="s">
        <v>200</v>
      </c>
      <c r="AW165" s="15" t="s">
        <v>36</v>
      </c>
      <c r="AX165" s="15" t="s">
        <v>87</v>
      </c>
      <c r="AY165" s="180" t="s">
        <v>192</v>
      </c>
    </row>
    <row r="166" spans="1:65" s="2" customFormat="1" ht="33" customHeight="1">
      <c r="A166" s="32"/>
      <c r="B166" s="149"/>
      <c r="C166" s="150" t="s">
        <v>246</v>
      </c>
      <c r="D166" s="150" t="s">
        <v>195</v>
      </c>
      <c r="E166" s="151" t="s">
        <v>247</v>
      </c>
      <c r="F166" s="152" t="s">
        <v>248</v>
      </c>
      <c r="G166" s="153" t="s">
        <v>249</v>
      </c>
      <c r="H166" s="154">
        <v>371.41500000000002</v>
      </c>
      <c r="I166" s="155"/>
      <c r="J166" s="156">
        <f>ROUND(I166*H166,2)</f>
        <v>0</v>
      </c>
      <c r="K166" s="152" t="s">
        <v>250</v>
      </c>
      <c r="L166" s="33"/>
      <c r="M166" s="157" t="s">
        <v>1</v>
      </c>
      <c r="N166" s="158" t="s">
        <v>46</v>
      </c>
      <c r="O166" s="58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1" t="s">
        <v>200</v>
      </c>
      <c r="AT166" s="161" t="s">
        <v>195</v>
      </c>
      <c r="AU166" s="161" t="s">
        <v>93</v>
      </c>
      <c r="AY166" s="17" t="s">
        <v>192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93</v>
      </c>
      <c r="BK166" s="162">
        <f>ROUND(I166*H166,2)</f>
        <v>0</v>
      </c>
      <c r="BL166" s="17" t="s">
        <v>200</v>
      </c>
      <c r="BM166" s="161" t="s">
        <v>808</v>
      </c>
    </row>
    <row r="167" spans="1:65" s="13" customFormat="1" ht="11.25">
      <c r="B167" s="163"/>
      <c r="D167" s="164" t="s">
        <v>202</v>
      </c>
      <c r="E167" s="165" t="s">
        <v>1</v>
      </c>
      <c r="F167" s="166" t="s">
        <v>252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202</v>
      </c>
      <c r="AU167" s="165" t="s">
        <v>93</v>
      </c>
      <c r="AV167" s="13" t="s">
        <v>87</v>
      </c>
      <c r="AW167" s="13" t="s">
        <v>36</v>
      </c>
      <c r="AX167" s="13" t="s">
        <v>80</v>
      </c>
      <c r="AY167" s="165" t="s">
        <v>192</v>
      </c>
    </row>
    <row r="168" spans="1:65" s="13" customFormat="1" ht="11.25">
      <c r="B168" s="163"/>
      <c r="D168" s="164" t="s">
        <v>202</v>
      </c>
      <c r="E168" s="165" t="s">
        <v>1</v>
      </c>
      <c r="F168" s="166" t="s">
        <v>363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93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1:65" s="14" customFormat="1" ht="11.25">
      <c r="B169" s="171"/>
      <c r="D169" s="164" t="s">
        <v>202</v>
      </c>
      <c r="E169" s="172" t="s">
        <v>1</v>
      </c>
      <c r="F169" s="173" t="s">
        <v>677</v>
      </c>
      <c r="H169" s="174">
        <v>20.32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93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1:65" s="13" customFormat="1" ht="11.25">
      <c r="B170" s="163"/>
      <c r="D170" s="164" t="s">
        <v>202</v>
      </c>
      <c r="E170" s="165" t="s">
        <v>1</v>
      </c>
      <c r="F170" s="166" t="s">
        <v>366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4" customFormat="1" ht="11.25">
      <c r="B171" s="171"/>
      <c r="D171" s="164" t="s">
        <v>202</v>
      </c>
      <c r="E171" s="172" t="s">
        <v>1</v>
      </c>
      <c r="F171" s="173" t="s">
        <v>257</v>
      </c>
      <c r="H171" s="174">
        <v>6.2949999999999999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93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367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679</v>
      </c>
      <c r="H173" s="174">
        <v>110.4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372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680</v>
      </c>
      <c r="H175" s="174">
        <v>31.74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371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681</v>
      </c>
      <c r="H177" s="174">
        <v>84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259</v>
      </c>
      <c r="H179" s="174">
        <v>42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368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410</v>
      </c>
      <c r="H181" s="174">
        <v>18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368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411</v>
      </c>
      <c r="H183" s="174">
        <v>14.4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373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682</v>
      </c>
      <c r="H185" s="174">
        <v>22.65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374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262</v>
      </c>
      <c r="H187" s="174">
        <v>12.84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806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809</v>
      </c>
      <c r="H189" s="174">
        <v>8.77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371.41500000000002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12" customFormat="1" ht="22.9" customHeight="1">
      <c r="B191" s="137"/>
      <c r="D191" s="138" t="s">
        <v>79</v>
      </c>
      <c r="E191" s="147" t="s">
        <v>265</v>
      </c>
      <c r="F191" s="147" t="s">
        <v>266</v>
      </c>
      <c r="I191" s="140"/>
      <c r="J191" s="148">
        <f>BK191</f>
        <v>0</v>
      </c>
      <c r="L191" s="137"/>
      <c r="M191" s="141"/>
      <c r="N191" s="142"/>
      <c r="O191" s="142"/>
      <c r="P191" s="143">
        <f>SUM(P192:P197)</f>
        <v>0</v>
      </c>
      <c r="Q191" s="142"/>
      <c r="R191" s="143">
        <f>SUM(R192:R197)</f>
        <v>0</v>
      </c>
      <c r="S191" s="142"/>
      <c r="T191" s="144">
        <f>SUM(T192:T197)</f>
        <v>0</v>
      </c>
      <c r="AR191" s="138" t="s">
        <v>87</v>
      </c>
      <c r="AT191" s="145" t="s">
        <v>79</v>
      </c>
      <c r="AU191" s="145" t="s">
        <v>87</v>
      </c>
      <c r="AY191" s="138" t="s">
        <v>192</v>
      </c>
      <c r="BK191" s="146">
        <f>SUM(BK192:BK197)</f>
        <v>0</v>
      </c>
    </row>
    <row r="192" spans="1:65" s="2" customFormat="1" ht="16.5" customHeight="1">
      <c r="A192" s="32"/>
      <c r="B192" s="149"/>
      <c r="C192" s="150" t="s">
        <v>267</v>
      </c>
      <c r="D192" s="150" t="s">
        <v>195</v>
      </c>
      <c r="E192" s="151" t="s">
        <v>268</v>
      </c>
      <c r="F192" s="152" t="s">
        <v>269</v>
      </c>
      <c r="G192" s="153" t="s">
        <v>270</v>
      </c>
      <c r="H192" s="154">
        <v>8.6120000000000001</v>
      </c>
      <c r="I192" s="155"/>
      <c r="J192" s="156">
        <f t="shared" ref="J192:J197" si="0">ROUND(I192*H192,2)</f>
        <v>0</v>
      </c>
      <c r="K192" s="152" t="s">
        <v>199</v>
      </c>
      <c r="L192" s="33"/>
      <c r="M192" s="157" t="s">
        <v>1</v>
      </c>
      <c r="N192" s="158" t="s">
        <v>46</v>
      </c>
      <c r="O192" s="58"/>
      <c r="P192" s="159">
        <f t="shared" ref="P192:P197" si="1">O192*H192</f>
        <v>0</v>
      </c>
      <c r="Q192" s="159">
        <v>0</v>
      </c>
      <c r="R192" s="159">
        <f t="shared" ref="R192:R197" si="2">Q192*H192</f>
        <v>0</v>
      </c>
      <c r="S192" s="159">
        <v>0</v>
      </c>
      <c r="T192" s="160">
        <f t="shared" ref="T192:T197" si="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1" t="s">
        <v>200</v>
      </c>
      <c r="AT192" s="161" t="s">
        <v>195</v>
      </c>
      <c r="AU192" s="161" t="s">
        <v>93</v>
      </c>
      <c r="AY192" s="17" t="s">
        <v>192</v>
      </c>
      <c r="BE192" s="162">
        <f t="shared" ref="BE192:BE197" si="4">IF(N192="základní",J192,0)</f>
        <v>0</v>
      </c>
      <c r="BF192" s="162">
        <f t="shared" ref="BF192:BF197" si="5">IF(N192="snížená",J192,0)</f>
        <v>0</v>
      </c>
      <c r="BG192" s="162">
        <f t="shared" ref="BG192:BG197" si="6">IF(N192="zákl. přenesená",J192,0)</f>
        <v>0</v>
      </c>
      <c r="BH192" s="162">
        <f t="shared" ref="BH192:BH197" si="7">IF(N192="sníž. přenesená",J192,0)</f>
        <v>0</v>
      </c>
      <c r="BI192" s="162">
        <f t="shared" ref="BI192:BI197" si="8">IF(N192="nulová",J192,0)</f>
        <v>0</v>
      </c>
      <c r="BJ192" s="17" t="s">
        <v>93</v>
      </c>
      <c r="BK192" s="162">
        <f t="shared" ref="BK192:BK197" si="9">ROUND(I192*H192,2)</f>
        <v>0</v>
      </c>
      <c r="BL192" s="17" t="s">
        <v>200</v>
      </c>
      <c r="BM192" s="161" t="s">
        <v>683</v>
      </c>
    </row>
    <row r="193" spans="1:65" s="2" customFormat="1" ht="16.5" customHeight="1">
      <c r="A193" s="32"/>
      <c r="B193" s="149"/>
      <c r="C193" s="150" t="s">
        <v>272</v>
      </c>
      <c r="D193" s="150" t="s">
        <v>195</v>
      </c>
      <c r="E193" s="151" t="s">
        <v>273</v>
      </c>
      <c r="F193" s="152" t="s">
        <v>274</v>
      </c>
      <c r="G193" s="153" t="s">
        <v>270</v>
      </c>
      <c r="H193" s="154">
        <v>8.6120000000000001</v>
      </c>
      <c r="I193" s="155"/>
      <c r="J193" s="156">
        <f t="shared" si="0"/>
        <v>0</v>
      </c>
      <c r="K193" s="152" t="s">
        <v>199</v>
      </c>
      <c r="L193" s="33"/>
      <c r="M193" s="157" t="s">
        <v>1</v>
      </c>
      <c r="N193" s="158" t="s">
        <v>46</v>
      </c>
      <c r="O193" s="58"/>
      <c r="P193" s="159">
        <f t="shared" si="1"/>
        <v>0</v>
      </c>
      <c r="Q193" s="159">
        <v>0</v>
      </c>
      <c r="R193" s="159">
        <f t="shared" si="2"/>
        <v>0</v>
      </c>
      <c r="S193" s="159">
        <v>0</v>
      </c>
      <c r="T193" s="160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1" t="s">
        <v>200</v>
      </c>
      <c r="AT193" s="161" t="s">
        <v>195</v>
      </c>
      <c r="AU193" s="161" t="s">
        <v>93</v>
      </c>
      <c r="AY193" s="17" t="s">
        <v>192</v>
      </c>
      <c r="BE193" s="162">
        <f t="shared" si="4"/>
        <v>0</v>
      </c>
      <c r="BF193" s="162">
        <f t="shared" si="5"/>
        <v>0</v>
      </c>
      <c r="BG193" s="162">
        <f t="shared" si="6"/>
        <v>0</v>
      </c>
      <c r="BH193" s="162">
        <f t="shared" si="7"/>
        <v>0</v>
      </c>
      <c r="BI193" s="162">
        <f t="shared" si="8"/>
        <v>0</v>
      </c>
      <c r="BJ193" s="17" t="s">
        <v>93</v>
      </c>
      <c r="BK193" s="162">
        <f t="shared" si="9"/>
        <v>0</v>
      </c>
      <c r="BL193" s="17" t="s">
        <v>200</v>
      </c>
      <c r="BM193" s="161" t="s">
        <v>684</v>
      </c>
    </row>
    <row r="194" spans="1:65" s="2" customFormat="1" ht="24.2" customHeight="1">
      <c r="A194" s="32"/>
      <c r="B194" s="149"/>
      <c r="C194" s="150" t="s">
        <v>193</v>
      </c>
      <c r="D194" s="150" t="s">
        <v>195</v>
      </c>
      <c r="E194" s="151" t="s">
        <v>276</v>
      </c>
      <c r="F194" s="152" t="s">
        <v>277</v>
      </c>
      <c r="G194" s="153" t="s">
        <v>270</v>
      </c>
      <c r="H194" s="154">
        <v>8.6120000000000001</v>
      </c>
      <c r="I194" s="155"/>
      <c r="J194" s="156">
        <f t="shared" si="0"/>
        <v>0</v>
      </c>
      <c r="K194" s="152" t="s">
        <v>199</v>
      </c>
      <c r="L194" s="33"/>
      <c r="M194" s="157" t="s">
        <v>1</v>
      </c>
      <c r="N194" s="158" t="s">
        <v>46</v>
      </c>
      <c r="O194" s="58"/>
      <c r="P194" s="159">
        <f t="shared" si="1"/>
        <v>0</v>
      </c>
      <c r="Q194" s="159">
        <v>0</v>
      </c>
      <c r="R194" s="159">
        <f t="shared" si="2"/>
        <v>0</v>
      </c>
      <c r="S194" s="159">
        <v>0</v>
      </c>
      <c r="T194" s="160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1" t="s">
        <v>200</v>
      </c>
      <c r="AT194" s="161" t="s">
        <v>195</v>
      </c>
      <c r="AU194" s="161" t="s">
        <v>93</v>
      </c>
      <c r="AY194" s="17" t="s">
        <v>192</v>
      </c>
      <c r="BE194" s="162">
        <f t="shared" si="4"/>
        <v>0</v>
      </c>
      <c r="BF194" s="162">
        <f t="shared" si="5"/>
        <v>0</v>
      </c>
      <c r="BG194" s="162">
        <f t="shared" si="6"/>
        <v>0</v>
      </c>
      <c r="BH194" s="162">
        <f t="shared" si="7"/>
        <v>0</v>
      </c>
      <c r="BI194" s="162">
        <f t="shared" si="8"/>
        <v>0</v>
      </c>
      <c r="BJ194" s="17" t="s">
        <v>93</v>
      </c>
      <c r="BK194" s="162">
        <f t="shared" si="9"/>
        <v>0</v>
      </c>
      <c r="BL194" s="17" t="s">
        <v>200</v>
      </c>
      <c r="BM194" s="161" t="s">
        <v>685</v>
      </c>
    </row>
    <row r="195" spans="1:65" s="2" customFormat="1" ht="24.2" customHeight="1">
      <c r="A195" s="32"/>
      <c r="B195" s="149"/>
      <c r="C195" s="150" t="s">
        <v>279</v>
      </c>
      <c r="D195" s="150" t="s">
        <v>195</v>
      </c>
      <c r="E195" s="151" t="s">
        <v>280</v>
      </c>
      <c r="F195" s="152" t="s">
        <v>281</v>
      </c>
      <c r="G195" s="153" t="s">
        <v>270</v>
      </c>
      <c r="H195" s="154">
        <v>8.6120000000000001</v>
      </c>
      <c r="I195" s="155"/>
      <c r="J195" s="156">
        <f t="shared" si="0"/>
        <v>0</v>
      </c>
      <c r="K195" s="152" t="s">
        <v>199</v>
      </c>
      <c r="L195" s="33"/>
      <c r="M195" s="157" t="s">
        <v>1</v>
      </c>
      <c r="N195" s="158" t="s">
        <v>46</v>
      </c>
      <c r="O195" s="58"/>
      <c r="P195" s="159">
        <f t="shared" si="1"/>
        <v>0</v>
      </c>
      <c r="Q195" s="159">
        <v>0</v>
      </c>
      <c r="R195" s="159">
        <f t="shared" si="2"/>
        <v>0</v>
      </c>
      <c r="S195" s="159">
        <v>0</v>
      </c>
      <c r="T195" s="160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1" t="s">
        <v>200</v>
      </c>
      <c r="AT195" s="161" t="s">
        <v>195</v>
      </c>
      <c r="AU195" s="161" t="s">
        <v>93</v>
      </c>
      <c r="AY195" s="17" t="s">
        <v>192</v>
      </c>
      <c r="BE195" s="162">
        <f t="shared" si="4"/>
        <v>0</v>
      </c>
      <c r="BF195" s="162">
        <f t="shared" si="5"/>
        <v>0</v>
      </c>
      <c r="BG195" s="162">
        <f t="shared" si="6"/>
        <v>0</v>
      </c>
      <c r="BH195" s="162">
        <f t="shared" si="7"/>
        <v>0</v>
      </c>
      <c r="BI195" s="162">
        <f t="shared" si="8"/>
        <v>0</v>
      </c>
      <c r="BJ195" s="17" t="s">
        <v>93</v>
      </c>
      <c r="BK195" s="162">
        <f t="shared" si="9"/>
        <v>0</v>
      </c>
      <c r="BL195" s="17" t="s">
        <v>200</v>
      </c>
      <c r="BM195" s="161" t="s">
        <v>686</v>
      </c>
    </row>
    <row r="196" spans="1:65" s="2" customFormat="1" ht="24.2" customHeight="1">
      <c r="A196" s="32"/>
      <c r="B196" s="149"/>
      <c r="C196" s="150" t="s">
        <v>283</v>
      </c>
      <c r="D196" s="150" t="s">
        <v>195</v>
      </c>
      <c r="E196" s="151" t="s">
        <v>284</v>
      </c>
      <c r="F196" s="152" t="s">
        <v>285</v>
      </c>
      <c r="G196" s="153" t="s">
        <v>270</v>
      </c>
      <c r="H196" s="154">
        <v>8.6120000000000001</v>
      </c>
      <c r="I196" s="155"/>
      <c r="J196" s="156">
        <f t="shared" si="0"/>
        <v>0</v>
      </c>
      <c r="K196" s="152" t="s">
        <v>199</v>
      </c>
      <c r="L196" s="33"/>
      <c r="M196" s="157" t="s">
        <v>1</v>
      </c>
      <c r="N196" s="158" t="s">
        <v>46</v>
      </c>
      <c r="O196" s="58"/>
      <c r="P196" s="159">
        <f t="shared" si="1"/>
        <v>0</v>
      </c>
      <c r="Q196" s="159">
        <v>0</v>
      </c>
      <c r="R196" s="159">
        <f t="shared" si="2"/>
        <v>0</v>
      </c>
      <c r="S196" s="159">
        <v>0</v>
      </c>
      <c r="T196" s="160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1" t="s">
        <v>200</v>
      </c>
      <c r="AT196" s="161" t="s">
        <v>195</v>
      </c>
      <c r="AU196" s="161" t="s">
        <v>93</v>
      </c>
      <c r="AY196" s="17" t="s">
        <v>192</v>
      </c>
      <c r="BE196" s="162">
        <f t="shared" si="4"/>
        <v>0</v>
      </c>
      <c r="BF196" s="162">
        <f t="shared" si="5"/>
        <v>0</v>
      </c>
      <c r="BG196" s="162">
        <f t="shared" si="6"/>
        <v>0</v>
      </c>
      <c r="BH196" s="162">
        <f t="shared" si="7"/>
        <v>0</v>
      </c>
      <c r="BI196" s="162">
        <f t="shared" si="8"/>
        <v>0</v>
      </c>
      <c r="BJ196" s="17" t="s">
        <v>93</v>
      </c>
      <c r="BK196" s="162">
        <f t="shared" si="9"/>
        <v>0</v>
      </c>
      <c r="BL196" s="17" t="s">
        <v>200</v>
      </c>
      <c r="BM196" s="161" t="s">
        <v>687</v>
      </c>
    </row>
    <row r="197" spans="1:65" s="2" customFormat="1" ht="44.25" customHeight="1">
      <c r="A197" s="32"/>
      <c r="B197" s="149"/>
      <c r="C197" s="150" t="s">
        <v>8</v>
      </c>
      <c r="D197" s="150" t="s">
        <v>195</v>
      </c>
      <c r="E197" s="151" t="s">
        <v>287</v>
      </c>
      <c r="F197" s="152" t="s">
        <v>288</v>
      </c>
      <c r="G197" s="153" t="s">
        <v>270</v>
      </c>
      <c r="H197" s="154">
        <v>8.6120000000000001</v>
      </c>
      <c r="I197" s="155"/>
      <c r="J197" s="156">
        <f t="shared" si="0"/>
        <v>0</v>
      </c>
      <c r="K197" s="152" t="s">
        <v>199</v>
      </c>
      <c r="L197" s="33"/>
      <c r="M197" s="157" t="s">
        <v>1</v>
      </c>
      <c r="N197" s="158" t="s">
        <v>46</v>
      </c>
      <c r="O197" s="58"/>
      <c r="P197" s="159">
        <f t="shared" si="1"/>
        <v>0</v>
      </c>
      <c r="Q197" s="159">
        <v>0</v>
      </c>
      <c r="R197" s="159">
        <f t="shared" si="2"/>
        <v>0</v>
      </c>
      <c r="S197" s="159">
        <v>0</v>
      </c>
      <c r="T197" s="160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1" t="s">
        <v>200</v>
      </c>
      <c r="AT197" s="161" t="s">
        <v>195</v>
      </c>
      <c r="AU197" s="161" t="s">
        <v>93</v>
      </c>
      <c r="AY197" s="17" t="s">
        <v>192</v>
      </c>
      <c r="BE197" s="162">
        <f t="shared" si="4"/>
        <v>0</v>
      </c>
      <c r="BF197" s="162">
        <f t="shared" si="5"/>
        <v>0</v>
      </c>
      <c r="BG197" s="162">
        <f t="shared" si="6"/>
        <v>0</v>
      </c>
      <c r="BH197" s="162">
        <f t="shared" si="7"/>
        <v>0</v>
      </c>
      <c r="BI197" s="162">
        <f t="shared" si="8"/>
        <v>0</v>
      </c>
      <c r="BJ197" s="17" t="s">
        <v>93</v>
      </c>
      <c r="BK197" s="162">
        <f t="shared" si="9"/>
        <v>0</v>
      </c>
      <c r="BL197" s="17" t="s">
        <v>200</v>
      </c>
      <c r="BM197" s="161" t="s">
        <v>688</v>
      </c>
    </row>
    <row r="198" spans="1:65" s="12" customFormat="1" ht="25.9" customHeight="1">
      <c r="B198" s="137"/>
      <c r="D198" s="138" t="s">
        <v>79</v>
      </c>
      <c r="E198" s="139" t="s">
        <v>290</v>
      </c>
      <c r="F198" s="139" t="s">
        <v>291</v>
      </c>
      <c r="I198" s="140"/>
      <c r="J198" s="126">
        <f>BK198</f>
        <v>0</v>
      </c>
      <c r="L198" s="137"/>
      <c r="M198" s="141"/>
      <c r="N198" s="142"/>
      <c r="O198" s="142"/>
      <c r="P198" s="143">
        <f>P199+P225+P245</f>
        <v>0</v>
      </c>
      <c r="Q198" s="142"/>
      <c r="R198" s="143">
        <f>R199+R225+R245</f>
        <v>0</v>
      </c>
      <c r="S198" s="142"/>
      <c r="T198" s="144">
        <f>T199+T225+T245</f>
        <v>0.92725109999999988</v>
      </c>
      <c r="AR198" s="138" t="s">
        <v>93</v>
      </c>
      <c r="AT198" s="145" t="s">
        <v>79</v>
      </c>
      <c r="AU198" s="145" t="s">
        <v>80</v>
      </c>
      <c r="AY198" s="138" t="s">
        <v>192</v>
      </c>
      <c r="BK198" s="146">
        <f>BK199+BK225+BK245</f>
        <v>0</v>
      </c>
    </row>
    <row r="199" spans="1:65" s="12" customFormat="1" ht="22.9" customHeight="1">
      <c r="B199" s="137"/>
      <c r="D199" s="138" t="s">
        <v>79</v>
      </c>
      <c r="E199" s="147" t="s">
        <v>292</v>
      </c>
      <c r="F199" s="147" t="s">
        <v>293</v>
      </c>
      <c r="I199" s="140"/>
      <c r="J199" s="148">
        <f>BK199</f>
        <v>0</v>
      </c>
      <c r="L199" s="137"/>
      <c r="M199" s="141"/>
      <c r="N199" s="142"/>
      <c r="O199" s="142"/>
      <c r="P199" s="143">
        <f>SUM(P200:P224)</f>
        <v>0</v>
      </c>
      <c r="Q199" s="142"/>
      <c r="R199" s="143">
        <f>SUM(R200:R224)</f>
        <v>0</v>
      </c>
      <c r="S199" s="142"/>
      <c r="T199" s="144">
        <f>SUM(T200:T224)</f>
        <v>0.33427800000000002</v>
      </c>
      <c r="AR199" s="138" t="s">
        <v>93</v>
      </c>
      <c r="AT199" s="145" t="s">
        <v>79</v>
      </c>
      <c r="AU199" s="145" t="s">
        <v>87</v>
      </c>
      <c r="AY199" s="138" t="s">
        <v>192</v>
      </c>
      <c r="BK199" s="146">
        <f>SUM(BK200:BK224)</f>
        <v>0</v>
      </c>
    </row>
    <row r="200" spans="1:65" s="2" customFormat="1" ht="24.2" customHeight="1">
      <c r="A200" s="32"/>
      <c r="B200" s="149"/>
      <c r="C200" s="150" t="s">
        <v>294</v>
      </c>
      <c r="D200" s="150" t="s">
        <v>195</v>
      </c>
      <c r="E200" s="151" t="s">
        <v>295</v>
      </c>
      <c r="F200" s="152" t="s">
        <v>296</v>
      </c>
      <c r="G200" s="153" t="s">
        <v>198</v>
      </c>
      <c r="H200" s="154">
        <v>55.713000000000001</v>
      </c>
      <c r="I200" s="155"/>
      <c r="J200" s="156">
        <f>ROUND(I200*H200,2)</f>
        <v>0</v>
      </c>
      <c r="K200" s="152" t="s">
        <v>199</v>
      </c>
      <c r="L200" s="33"/>
      <c r="M200" s="157" t="s">
        <v>1</v>
      </c>
      <c r="N200" s="158" t="s">
        <v>46</v>
      </c>
      <c r="O200" s="58"/>
      <c r="P200" s="159">
        <f>O200*H200</f>
        <v>0</v>
      </c>
      <c r="Q200" s="159">
        <v>0</v>
      </c>
      <c r="R200" s="159">
        <f>Q200*H200</f>
        <v>0</v>
      </c>
      <c r="S200" s="159">
        <v>6.0000000000000001E-3</v>
      </c>
      <c r="T200" s="160">
        <f>S200*H200</f>
        <v>0.33427800000000002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1" t="s">
        <v>297</v>
      </c>
      <c r="AT200" s="161" t="s">
        <v>195</v>
      </c>
      <c r="AU200" s="161" t="s">
        <v>93</v>
      </c>
      <c r="AY200" s="17" t="s">
        <v>192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93</v>
      </c>
      <c r="BK200" s="162">
        <f>ROUND(I200*H200,2)</f>
        <v>0</v>
      </c>
      <c r="BL200" s="17" t="s">
        <v>297</v>
      </c>
      <c r="BM200" s="161" t="s">
        <v>810</v>
      </c>
    </row>
    <row r="201" spans="1:65" s="13" customFormat="1" ht="22.5">
      <c r="B201" s="163"/>
      <c r="D201" s="164" t="s">
        <v>202</v>
      </c>
      <c r="E201" s="165" t="s">
        <v>1</v>
      </c>
      <c r="F201" s="166" t="s">
        <v>299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11.25">
      <c r="B202" s="163"/>
      <c r="D202" s="164" t="s">
        <v>202</v>
      </c>
      <c r="E202" s="165" t="s">
        <v>1</v>
      </c>
      <c r="F202" s="166" t="s">
        <v>363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4" customFormat="1" ht="11.25">
      <c r="B203" s="171"/>
      <c r="D203" s="164" t="s">
        <v>202</v>
      </c>
      <c r="E203" s="172" t="s">
        <v>1</v>
      </c>
      <c r="F203" s="173" t="s">
        <v>690</v>
      </c>
      <c r="H203" s="174">
        <v>3.048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93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366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305</v>
      </c>
      <c r="H205" s="174">
        <v>0.94399999999999995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3" customFormat="1" ht="11.25">
      <c r="B206" s="163"/>
      <c r="D206" s="164" t="s">
        <v>202</v>
      </c>
      <c r="E206" s="165" t="s">
        <v>1</v>
      </c>
      <c r="F206" s="166" t="s">
        <v>367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93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1:65" s="14" customFormat="1" ht="11.25">
      <c r="B207" s="171"/>
      <c r="D207" s="164" t="s">
        <v>202</v>
      </c>
      <c r="E207" s="172" t="s">
        <v>1</v>
      </c>
      <c r="F207" s="173" t="s">
        <v>692</v>
      </c>
      <c r="H207" s="174">
        <v>16.559999999999999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93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372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93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4" customFormat="1" ht="11.25">
      <c r="B209" s="171"/>
      <c r="D209" s="164" t="s">
        <v>202</v>
      </c>
      <c r="E209" s="172" t="s">
        <v>1</v>
      </c>
      <c r="F209" s="173" t="s">
        <v>693</v>
      </c>
      <c r="H209" s="174">
        <v>4.7610000000000001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93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371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694</v>
      </c>
      <c r="H211" s="174">
        <v>12.6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93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371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307</v>
      </c>
      <c r="H213" s="174">
        <v>6.3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368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93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382</v>
      </c>
      <c r="H215" s="174">
        <v>2.7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93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368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93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383</v>
      </c>
      <c r="H217" s="174">
        <v>2.16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93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373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695</v>
      </c>
      <c r="H219" s="174">
        <v>3.3980000000000001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93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374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310</v>
      </c>
      <c r="H221" s="174">
        <v>1.9259999999999999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806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93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811</v>
      </c>
      <c r="H223" s="174">
        <v>1.3160000000000001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93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5" customFormat="1" ht="11.25">
      <c r="B224" s="179"/>
      <c r="D224" s="164" t="s">
        <v>202</v>
      </c>
      <c r="E224" s="180" t="s">
        <v>1</v>
      </c>
      <c r="F224" s="181" t="s">
        <v>206</v>
      </c>
      <c r="H224" s="182">
        <v>55.713000000000001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202</v>
      </c>
      <c r="AU224" s="180" t="s">
        <v>93</v>
      </c>
      <c r="AV224" s="15" t="s">
        <v>200</v>
      </c>
      <c r="AW224" s="15" t="s">
        <v>36</v>
      </c>
      <c r="AX224" s="15" t="s">
        <v>87</v>
      </c>
      <c r="AY224" s="180" t="s">
        <v>192</v>
      </c>
    </row>
    <row r="225" spans="1:65" s="12" customFormat="1" ht="22.9" customHeight="1">
      <c r="B225" s="137"/>
      <c r="D225" s="138" t="s">
        <v>79</v>
      </c>
      <c r="E225" s="147" t="s">
        <v>313</v>
      </c>
      <c r="F225" s="147" t="s">
        <v>314</v>
      </c>
      <c r="I225" s="140"/>
      <c r="J225" s="148">
        <f>BK225</f>
        <v>0</v>
      </c>
      <c r="L225" s="137"/>
      <c r="M225" s="141"/>
      <c r="N225" s="142"/>
      <c r="O225" s="142"/>
      <c r="P225" s="143">
        <f>SUM(P226:P244)</f>
        <v>0</v>
      </c>
      <c r="Q225" s="142"/>
      <c r="R225" s="143">
        <f>SUM(R226:R244)</f>
        <v>0</v>
      </c>
      <c r="S225" s="142"/>
      <c r="T225" s="144">
        <f>SUM(T226:T244)</f>
        <v>0.20863310000000002</v>
      </c>
      <c r="AR225" s="138" t="s">
        <v>93</v>
      </c>
      <c r="AT225" s="145" t="s">
        <v>79</v>
      </c>
      <c r="AU225" s="145" t="s">
        <v>87</v>
      </c>
      <c r="AY225" s="138" t="s">
        <v>192</v>
      </c>
      <c r="BK225" s="146">
        <f>SUM(BK226:BK244)</f>
        <v>0</v>
      </c>
    </row>
    <row r="226" spans="1:65" s="2" customFormat="1" ht="16.5" customHeight="1">
      <c r="A226" s="32"/>
      <c r="B226" s="149"/>
      <c r="C226" s="150" t="s">
        <v>315</v>
      </c>
      <c r="D226" s="150" t="s">
        <v>195</v>
      </c>
      <c r="E226" s="151" t="s">
        <v>316</v>
      </c>
      <c r="F226" s="152" t="s">
        <v>317</v>
      </c>
      <c r="G226" s="153" t="s">
        <v>249</v>
      </c>
      <c r="H226" s="154">
        <v>124.93</v>
      </c>
      <c r="I226" s="155"/>
      <c r="J226" s="156">
        <f>ROUND(I226*H226,2)</f>
        <v>0</v>
      </c>
      <c r="K226" s="152" t="s">
        <v>199</v>
      </c>
      <c r="L226" s="33"/>
      <c r="M226" s="157" t="s">
        <v>1</v>
      </c>
      <c r="N226" s="158" t="s">
        <v>46</v>
      </c>
      <c r="O226" s="58"/>
      <c r="P226" s="159">
        <f>O226*H226</f>
        <v>0</v>
      </c>
      <c r="Q226" s="159">
        <v>0</v>
      </c>
      <c r="R226" s="159">
        <f>Q226*H226</f>
        <v>0</v>
      </c>
      <c r="S226" s="159">
        <v>1.67E-3</v>
      </c>
      <c r="T226" s="160">
        <f>S226*H226</f>
        <v>0.20863310000000002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1" t="s">
        <v>297</v>
      </c>
      <c r="AT226" s="161" t="s">
        <v>195</v>
      </c>
      <c r="AU226" s="161" t="s">
        <v>93</v>
      </c>
      <c r="AY226" s="17" t="s">
        <v>192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7" t="s">
        <v>93</v>
      </c>
      <c r="BK226" s="162">
        <f>ROUND(I226*H226,2)</f>
        <v>0</v>
      </c>
      <c r="BL226" s="17" t="s">
        <v>297</v>
      </c>
      <c r="BM226" s="161" t="s">
        <v>696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319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363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697</v>
      </c>
      <c r="H229" s="174">
        <v>8.16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3" customFormat="1" ht="11.25">
      <c r="B230" s="163"/>
      <c r="D230" s="164" t="s">
        <v>202</v>
      </c>
      <c r="E230" s="165" t="s">
        <v>1</v>
      </c>
      <c r="F230" s="166" t="s">
        <v>367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202</v>
      </c>
      <c r="AU230" s="165" t="s">
        <v>93</v>
      </c>
      <c r="AV230" s="13" t="s">
        <v>87</v>
      </c>
      <c r="AW230" s="13" t="s">
        <v>36</v>
      </c>
      <c r="AX230" s="13" t="s">
        <v>80</v>
      </c>
      <c r="AY230" s="165" t="s">
        <v>192</v>
      </c>
    </row>
    <row r="231" spans="1:65" s="14" customFormat="1" ht="11.25">
      <c r="B231" s="171"/>
      <c r="D231" s="164" t="s">
        <v>202</v>
      </c>
      <c r="E231" s="172" t="s">
        <v>1</v>
      </c>
      <c r="F231" s="173" t="s">
        <v>700</v>
      </c>
      <c r="H231" s="174">
        <v>36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202</v>
      </c>
      <c r="AU231" s="172" t="s">
        <v>93</v>
      </c>
      <c r="AV231" s="14" t="s">
        <v>93</v>
      </c>
      <c r="AW231" s="14" t="s">
        <v>36</v>
      </c>
      <c r="AX231" s="14" t="s">
        <v>80</v>
      </c>
      <c r="AY231" s="172" t="s">
        <v>192</v>
      </c>
    </row>
    <row r="232" spans="1:65" s="13" customFormat="1" ht="11.25">
      <c r="B232" s="163"/>
      <c r="D232" s="164" t="s">
        <v>202</v>
      </c>
      <c r="E232" s="165" t="s">
        <v>1</v>
      </c>
      <c r="F232" s="166" t="s">
        <v>372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202</v>
      </c>
      <c r="AU232" s="165" t="s">
        <v>93</v>
      </c>
      <c r="AV232" s="13" t="s">
        <v>87</v>
      </c>
      <c r="AW232" s="13" t="s">
        <v>36</v>
      </c>
      <c r="AX232" s="13" t="s">
        <v>80</v>
      </c>
      <c r="AY232" s="165" t="s">
        <v>192</v>
      </c>
    </row>
    <row r="233" spans="1:65" s="14" customFormat="1" ht="11.25">
      <c r="B233" s="171"/>
      <c r="D233" s="164" t="s">
        <v>202</v>
      </c>
      <c r="E233" s="172" t="s">
        <v>1</v>
      </c>
      <c r="F233" s="173" t="s">
        <v>701</v>
      </c>
      <c r="H233" s="174">
        <v>13.14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93</v>
      </c>
      <c r="AV233" s="14" t="s">
        <v>93</v>
      </c>
      <c r="AW233" s="14" t="s">
        <v>36</v>
      </c>
      <c r="AX233" s="14" t="s">
        <v>80</v>
      </c>
      <c r="AY233" s="172" t="s">
        <v>192</v>
      </c>
    </row>
    <row r="234" spans="1:65" s="13" customFormat="1" ht="11.25">
      <c r="B234" s="163"/>
      <c r="D234" s="164" t="s">
        <v>202</v>
      </c>
      <c r="E234" s="165" t="s">
        <v>1</v>
      </c>
      <c r="F234" s="166" t="s">
        <v>371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4" customFormat="1" ht="11.25">
      <c r="B235" s="171"/>
      <c r="D235" s="164" t="s">
        <v>202</v>
      </c>
      <c r="E235" s="172" t="s">
        <v>1</v>
      </c>
      <c r="F235" s="173" t="s">
        <v>702</v>
      </c>
      <c r="H235" s="174">
        <v>26.4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202</v>
      </c>
      <c r="AU235" s="172" t="s">
        <v>93</v>
      </c>
      <c r="AV235" s="14" t="s">
        <v>93</v>
      </c>
      <c r="AW235" s="14" t="s">
        <v>36</v>
      </c>
      <c r="AX235" s="14" t="s">
        <v>80</v>
      </c>
      <c r="AY235" s="172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371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325</v>
      </c>
      <c r="H237" s="174">
        <v>13.2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373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93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703</v>
      </c>
      <c r="H239" s="174">
        <v>7.15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93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374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93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1:65" s="14" customFormat="1" ht="11.25">
      <c r="B241" s="171"/>
      <c r="D241" s="164" t="s">
        <v>202</v>
      </c>
      <c r="E241" s="172" t="s">
        <v>1</v>
      </c>
      <c r="F241" s="173" t="s">
        <v>328</v>
      </c>
      <c r="H241" s="174">
        <v>2.88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93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1:65" s="13" customFormat="1" ht="11.25">
      <c r="B242" s="163"/>
      <c r="D242" s="164" t="s">
        <v>202</v>
      </c>
      <c r="E242" s="165" t="s">
        <v>1</v>
      </c>
      <c r="F242" s="166" t="s">
        <v>204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4" customFormat="1" ht="11.25">
      <c r="B243" s="171"/>
      <c r="D243" s="164" t="s">
        <v>202</v>
      </c>
      <c r="E243" s="172" t="s">
        <v>1</v>
      </c>
      <c r="F243" s="173" t="s">
        <v>330</v>
      </c>
      <c r="H243" s="174">
        <v>18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93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1:65" s="15" customFormat="1" ht="11.25">
      <c r="B244" s="179"/>
      <c r="D244" s="164" t="s">
        <v>202</v>
      </c>
      <c r="E244" s="180" t="s">
        <v>1</v>
      </c>
      <c r="F244" s="181" t="s">
        <v>206</v>
      </c>
      <c r="H244" s="182">
        <v>124.93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202</v>
      </c>
      <c r="AU244" s="180" t="s">
        <v>93</v>
      </c>
      <c r="AV244" s="15" t="s">
        <v>200</v>
      </c>
      <c r="AW244" s="15" t="s">
        <v>36</v>
      </c>
      <c r="AX244" s="15" t="s">
        <v>87</v>
      </c>
      <c r="AY244" s="180" t="s">
        <v>192</v>
      </c>
    </row>
    <row r="245" spans="1:65" s="12" customFormat="1" ht="22.9" customHeight="1">
      <c r="B245" s="137"/>
      <c r="D245" s="138" t="s">
        <v>79</v>
      </c>
      <c r="E245" s="147" t="s">
        <v>331</v>
      </c>
      <c r="F245" s="147" t="s">
        <v>332</v>
      </c>
      <c r="I245" s="140"/>
      <c r="J245" s="148">
        <f>BK245</f>
        <v>0</v>
      </c>
      <c r="L245" s="137"/>
      <c r="M245" s="141"/>
      <c r="N245" s="142"/>
      <c r="O245" s="142"/>
      <c r="P245" s="143">
        <f>SUM(P246:P274)</f>
        <v>0</v>
      </c>
      <c r="Q245" s="142"/>
      <c r="R245" s="143">
        <f>SUM(R246:R274)</f>
        <v>0</v>
      </c>
      <c r="S245" s="142"/>
      <c r="T245" s="144">
        <f>SUM(T246:T274)</f>
        <v>0.38433999999999996</v>
      </c>
      <c r="AR245" s="138" t="s">
        <v>93</v>
      </c>
      <c r="AT245" s="145" t="s">
        <v>79</v>
      </c>
      <c r="AU245" s="145" t="s">
        <v>87</v>
      </c>
      <c r="AY245" s="138" t="s">
        <v>192</v>
      </c>
      <c r="BK245" s="146">
        <f>SUM(BK246:BK274)</f>
        <v>0</v>
      </c>
    </row>
    <row r="246" spans="1:65" s="2" customFormat="1" ht="24.2" customHeight="1">
      <c r="A246" s="32"/>
      <c r="B246" s="149"/>
      <c r="C246" s="150" t="s">
        <v>333</v>
      </c>
      <c r="D246" s="150" t="s">
        <v>195</v>
      </c>
      <c r="E246" s="151" t="s">
        <v>334</v>
      </c>
      <c r="F246" s="152" t="s">
        <v>335</v>
      </c>
      <c r="G246" s="153" t="s">
        <v>249</v>
      </c>
      <c r="H246" s="154">
        <v>98.77</v>
      </c>
      <c r="I246" s="155"/>
      <c r="J246" s="156">
        <f>ROUND(I246*H246,2)</f>
        <v>0</v>
      </c>
      <c r="K246" s="152" t="s">
        <v>199</v>
      </c>
      <c r="L246" s="33"/>
      <c r="M246" s="157" t="s">
        <v>1</v>
      </c>
      <c r="N246" s="158" t="s">
        <v>46</v>
      </c>
      <c r="O246" s="58"/>
      <c r="P246" s="159">
        <f>O246*H246</f>
        <v>0</v>
      </c>
      <c r="Q246" s="159">
        <v>0</v>
      </c>
      <c r="R246" s="159">
        <f>Q246*H246</f>
        <v>0</v>
      </c>
      <c r="S246" s="159">
        <v>2E-3</v>
      </c>
      <c r="T246" s="160">
        <f>S246*H246</f>
        <v>0.19753999999999999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1" t="s">
        <v>297</v>
      </c>
      <c r="AT246" s="161" t="s">
        <v>195</v>
      </c>
      <c r="AU246" s="161" t="s">
        <v>93</v>
      </c>
      <c r="AY246" s="17" t="s">
        <v>192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7" t="s">
        <v>93</v>
      </c>
      <c r="BK246" s="162">
        <f>ROUND(I246*H246,2)</f>
        <v>0</v>
      </c>
      <c r="BL246" s="17" t="s">
        <v>297</v>
      </c>
      <c r="BM246" s="161" t="s">
        <v>704</v>
      </c>
    </row>
    <row r="247" spans="1:65" s="13" customFormat="1" ht="11.25">
      <c r="B247" s="163"/>
      <c r="D247" s="164" t="s">
        <v>202</v>
      </c>
      <c r="E247" s="165" t="s">
        <v>1</v>
      </c>
      <c r="F247" s="166" t="s">
        <v>337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202</v>
      </c>
      <c r="AU247" s="165" t="s">
        <v>93</v>
      </c>
      <c r="AV247" s="13" t="s">
        <v>87</v>
      </c>
      <c r="AW247" s="13" t="s">
        <v>36</v>
      </c>
      <c r="AX247" s="13" t="s">
        <v>80</v>
      </c>
      <c r="AY247" s="165" t="s">
        <v>192</v>
      </c>
    </row>
    <row r="248" spans="1:65" s="13" customFormat="1" ht="11.25">
      <c r="B248" s="163"/>
      <c r="D248" s="164" t="s">
        <v>202</v>
      </c>
      <c r="E248" s="165" t="s">
        <v>1</v>
      </c>
      <c r="F248" s="166" t="s">
        <v>367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93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1:65" s="14" customFormat="1" ht="11.25">
      <c r="B249" s="171"/>
      <c r="D249" s="164" t="s">
        <v>202</v>
      </c>
      <c r="E249" s="172" t="s">
        <v>1</v>
      </c>
      <c r="F249" s="173" t="s">
        <v>700</v>
      </c>
      <c r="H249" s="174">
        <v>36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93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1:65" s="13" customFormat="1" ht="11.25">
      <c r="B250" s="163"/>
      <c r="D250" s="164" t="s">
        <v>202</v>
      </c>
      <c r="E250" s="165" t="s">
        <v>1</v>
      </c>
      <c r="F250" s="166" t="s">
        <v>372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4" customFormat="1" ht="11.25">
      <c r="B251" s="171"/>
      <c r="D251" s="164" t="s">
        <v>202</v>
      </c>
      <c r="E251" s="172" t="s">
        <v>1</v>
      </c>
      <c r="F251" s="173" t="s">
        <v>701</v>
      </c>
      <c r="H251" s="174">
        <v>13.14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93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371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702</v>
      </c>
      <c r="H253" s="174">
        <v>26.4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371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93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325</v>
      </c>
      <c r="H255" s="174">
        <v>13.2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93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3" customFormat="1" ht="11.25">
      <c r="B256" s="163"/>
      <c r="D256" s="164" t="s">
        <v>202</v>
      </c>
      <c r="E256" s="165" t="s">
        <v>1</v>
      </c>
      <c r="F256" s="166" t="s">
        <v>373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93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703</v>
      </c>
      <c r="H257" s="174">
        <v>7.15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93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374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328</v>
      </c>
      <c r="H259" s="174">
        <v>2.88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93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5" customFormat="1" ht="11.25">
      <c r="B260" s="179"/>
      <c r="D260" s="164" t="s">
        <v>202</v>
      </c>
      <c r="E260" s="180" t="s">
        <v>1</v>
      </c>
      <c r="F260" s="181" t="s">
        <v>206</v>
      </c>
      <c r="H260" s="182">
        <v>98.77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202</v>
      </c>
      <c r="AU260" s="180" t="s">
        <v>93</v>
      </c>
      <c r="AV260" s="15" t="s">
        <v>200</v>
      </c>
      <c r="AW260" s="15" t="s">
        <v>36</v>
      </c>
      <c r="AX260" s="15" t="s">
        <v>87</v>
      </c>
      <c r="AY260" s="180" t="s">
        <v>192</v>
      </c>
    </row>
    <row r="261" spans="1:65" s="2" customFormat="1" ht="24.2" customHeight="1">
      <c r="A261" s="32"/>
      <c r="B261" s="149"/>
      <c r="C261" s="150" t="s">
        <v>297</v>
      </c>
      <c r="D261" s="150" t="s">
        <v>195</v>
      </c>
      <c r="E261" s="151" t="s">
        <v>338</v>
      </c>
      <c r="F261" s="152" t="s">
        <v>339</v>
      </c>
      <c r="G261" s="153" t="s">
        <v>249</v>
      </c>
      <c r="H261" s="154">
        <v>26.16</v>
      </c>
      <c r="I261" s="155"/>
      <c r="J261" s="156">
        <f>ROUND(I261*H261,2)</f>
        <v>0</v>
      </c>
      <c r="K261" s="152" t="s">
        <v>199</v>
      </c>
      <c r="L261" s="33"/>
      <c r="M261" s="157" t="s">
        <v>1</v>
      </c>
      <c r="N261" s="158" t="s">
        <v>46</v>
      </c>
      <c r="O261" s="58"/>
      <c r="P261" s="159">
        <f>O261*H261</f>
        <v>0</v>
      </c>
      <c r="Q261" s="159">
        <v>0</v>
      </c>
      <c r="R261" s="159">
        <f>Q261*H261</f>
        <v>0</v>
      </c>
      <c r="S261" s="159">
        <v>5.0000000000000001E-3</v>
      </c>
      <c r="T261" s="160">
        <f>S261*H261</f>
        <v>0.1308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1" t="s">
        <v>297</v>
      </c>
      <c r="AT261" s="161" t="s">
        <v>195</v>
      </c>
      <c r="AU261" s="161" t="s">
        <v>93</v>
      </c>
      <c r="AY261" s="17" t="s">
        <v>192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93</v>
      </c>
      <c r="BK261" s="162">
        <f>ROUND(I261*H261,2)</f>
        <v>0</v>
      </c>
      <c r="BL261" s="17" t="s">
        <v>297</v>
      </c>
      <c r="BM261" s="161" t="s">
        <v>705</v>
      </c>
    </row>
    <row r="262" spans="1:65" s="13" customFormat="1" ht="11.25">
      <c r="B262" s="163"/>
      <c r="D262" s="164" t="s">
        <v>202</v>
      </c>
      <c r="E262" s="165" t="s">
        <v>1</v>
      </c>
      <c r="F262" s="166" t="s">
        <v>337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93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1:65" s="13" customFormat="1" ht="11.25">
      <c r="B263" s="163"/>
      <c r="D263" s="164" t="s">
        <v>202</v>
      </c>
      <c r="E263" s="165" t="s">
        <v>1</v>
      </c>
      <c r="F263" s="166" t="s">
        <v>363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202</v>
      </c>
      <c r="AU263" s="165" t="s">
        <v>93</v>
      </c>
      <c r="AV263" s="13" t="s">
        <v>87</v>
      </c>
      <c r="AW263" s="13" t="s">
        <v>36</v>
      </c>
      <c r="AX263" s="13" t="s">
        <v>80</v>
      </c>
      <c r="AY263" s="165" t="s">
        <v>192</v>
      </c>
    </row>
    <row r="264" spans="1:65" s="14" customFormat="1" ht="11.25">
      <c r="B264" s="171"/>
      <c r="D264" s="164" t="s">
        <v>202</v>
      </c>
      <c r="E264" s="172" t="s">
        <v>1</v>
      </c>
      <c r="F264" s="173" t="s">
        <v>697</v>
      </c>
      <c r="H264" s="174">
        <v>8.16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202</v>
      </c>
      <c r="AU264" s="172" t="s">
        <v>93</v>
      </c>
      <c r="AV264" s="14" t="s">
        <v>93</v>
      </c>
      <c r="AW264" s="14" t="s">
        <v>36</v>
      </c>
      <c r="AX264" s="14" t="s">
        <v>80</v>
      </c>
      <c r="AY264" s="172" t="s">
        <v>192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204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4" customFormat="1" ht="11.25">
      <c r="B266" s="171"/>
      <c r="D266" s="164" t="s">
        <v>202</v>
      </c>
      <c r="E266" s="172" t="s">
        <v>1</v>
      </c>
      <c r="F266" s="173" t="s">
        <v>330</v>
      </c>
      <c r="H266" s="174">
        <v>18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202</v>
      </c>
      <c r="AU266" s="172" t="s">
        <v>93</v>
      </c>
      <c r="AV266" s="14" t="s">
        <v>93</v>
      </c>
      <c r="AW266" s="14" t="s">
        <v>36</v>
      </c>
      <c r="AX266" s="14" t="s">
        <v>80</v>
      </c>
      <c r="AY266" s="172" t="s">
        <v>192</v>
      </c>
    </row>
    <row r="267" spans="1:65" s="15" customFormat="1" ht="11.25">
      <c r="B267" s="179"/>
      <c r="D267" s="164" t="s">
        <v>202</v>
      </c>
      <c r="E267" s="180" t="s">
        <v>1</v>
      </c>
      <c r="F267" s="181" t="s">
        <v>206</v>
      </c>
      <c r="H267" s="182">
        <v>26.16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202</v>
      </c>
      <c r="AU267" s="180" t="s">
        <v>93</v>
      </c>
      <c r="AV267" s="15" t="s">
        <v>200</v>
      </c>
      <c r="AW267" s="15" t="s">
        <v>36</v>
      </c>
      <c r="AX267" s="15" t="s">
        <v>87</v>
      </c>
      <c r="AY267" s="180" t="s">
        <v>192</v>
      </c>
    </row>
    <row r="268" spans="1:65" s="2" customFormat="1" ht="24.2" customHeight="1">
      <c r="A268" s="32"/>
      <c r="B268" s="149"/>
      <c r="C268" s="150" t="s">
        <v>341</v>
      </c>
      <c r="D268" s="150" t="s">
        <v>195</v>
      </c>
      <c r="E268" s="151" t="s">
        <v>342</v>
      </c>
      <c r="F268" s="152" t="s">
        <v>343</v>
      </c>
      <c r="G268" s="153" t="s">
        <v>344</v>
      </c>
      <c r="H268" s="154">
        <v>2</v>
      </c>
      <c r="I268" s="155"/>
      <c r="J268" s="156">
        <f>ROUND(I268*H268,2)</f>
        <v>0</v>
      </c>
      <c r="K268" s="152" t="s">
        <v>199</v>
      </c>
      <c r="L268" s="33"/>
      <c r="M268" s="157" t="s">
        <v>1</v>
      </c>
      <c r="N268" s="158" t="s">
        <v>46</v>
      </c>
      <c r="O268" s="58"/>
      <c r="P268" s="159">
        <f>O268*H268</f>
        <v>0</v>
      </c>
      <c r="Q268" s="159">
        <v>0</v>
      </c>
      <c r="R268" s="159">
        <f>Q268*H268</f>
        <v>0</v>
      </c>
      <c r="S268" s="159">
        <v>2.8000000000000001E-2</v>
      </c>
      <c r="T268" s="160">
        <f>S268*H268</f>
        <v>5.6000000000000001E-2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1" t="s">
        <v>297</v>
      </c>
      <c r="AT268" s="161" t="s">
        <v>195</v>
      </c>
      <c r="AU268" s="161" t="s">
        <v>93</v>
      </c>
      <c r="AY268" s="17" t="s">
        <v>192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93</v>
      </c>
      <c r="BK268" s="162">
        <f>ROUND(I268*H268,2)</f>
        <v>0</v>
      </c>
      <c r="BL268" s="17" t="s">
        <v>297</v>
      </c>
      <c r="BM268" s="161" t="s">
        <v>706</v>
      </c>
    </row>
    <row r="269" spans="1:65" s="13" customFormat="1" ht="11.25">
      <c r="B269" s="163"/>
      <c r="D269" s="164" t="s">
        <v>202</v>
      </c>
      <c r="E269" s="165" t="s">
        <v>1</v>
      </c>
      <c r="F269" s="166" t="s">
        <v>346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93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3" customFormat="1" ht="11.25">
      <c r="B270" s="163"/>
      <c r="D270" s="164" t="s">
        <v>202</v>
      </c>
      <c r="E270" s="165" t="s">
        <v>1</v>
      </c>
      <c r="F270" s="166" t="s">
        <v>244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93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4" customFormat="1" ht="11.25">
      <c r="B271" s="171"/>
      <c r="D271" s="164" t="s">
        <v>202</v>
      </c>
      <c r="E271" s="172" t="s">
        <v>1</v>
      </c>
      <c r="F271" s="173" t="s">
        <v>87</v>
      </c>
      <c r="H271" s="174">
        <v>1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93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1:65" s="13" customFormat="1" ht="11.25">
      <c r="B272" s="163"/>
      <c r="D272" s="164" t="s">
        <v>202</v>
      </c>
      <c r="E272" s="165" t="s">
        <v>1</v>
      </c>
      <c r="F272" s="166" t="s">
        <v>806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93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3" s="14" customFormat="1" ht="11.25">
      <c r="B273" s="171"/>
      <c r="D273" s="164" t="s">
        <v>202</v>
      </c>
      <c r="E273" s="172" t="s">
        <v>1</v>
      </c>
      <c r="F273" s="173" t="s">
        <v>87</v>
      </c>
      <c r="H273" s="174">
        <v>1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93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1:63" s="15" customFormat="1" ht="11.25">
      <c r="B274" s="179"/>
      <c r="D274" s="164" t="s">
        <v>202</v>
      </c>
      <c r="E274" s="180" t="s">
        <v>1</v>
      </c>
      <c r="F274" s="181" t="s">
        <v>206</v>
      </c>
      <c r="H274" s="182">
        <v>2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202</v>
      </c>
      <c r="AU274" s="180" t="s">
        <v>93</v>
      </c>
      <c r="AV274" s="15" t="s">
        <v>200</v>
      </c>
      <c r="AW274" s="15" t="s">
        <v>36</v>
      </c>
      <c r="AX274" s="15" t="s">
        <v>87</v>
      </c>
      <c r="AY274" s="180" t="s">
        <v>192</v>
      </c>
    </row>
    <row r="275" spans="1:63" s="2" customFormat="1" ht="49.9" customHeight="1">
      <c r="A275" s="32"/>
      <c r="B275" s="33"/>
      <c r="C275" s="32"/>
      <c r="D275" s="32"/>
      <c r="E275" s="139" t="s">
        <v>347</v>
      </c>
      <c r="F275" s="139" t="s">
        <v>348</v>
      </c>
      <c r="G275" s="32"/>
      <c r="H275" s="32"/>
      <c r="I275" s="32"/>
      <c r="J275" s="126">
        <f t="shared" ref="J275:J280" si="10">BK275</f>
        <v>0</v>
      </c>
      <c r="K275" s="32"/>
      <c r="L275" s="33"/>
      <c r="M275" s="187"/>
      <c r="N275" s="188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79</v>
      </c>
      <c r="AU275" s="17" t="s">
        <v>80</v>
      </c>
      <c r="AY275" s="17" t="s">
        <v>349</v>
      </c>
      <c r="BK275" s="162">
        <f>SUM(BK276:BK280)</f>
        <v>0</v>
      </c>
    </row>
    <row r="276" spans="1:63" s="2" customFormat="1" ht="16.350000000000001" customHeight="1">
      <c r="A276" s="32"/>
      <c r="B276" s="33"/>
      <c r="C276" s="189" t="s">
        <v>1</v>
      </c>
      <c r="D276" s="189" t="s">
        <v>195</v>
      </c>
      <c r="E276" s="190" t="s">
        <v>1</v>
      </c>
      <c r="F276" s="191" t="s">
        <v>1</v>
      </c>
      <c r="G276" s="192" t="s">
        <v>1</v>
      </c>
      <c r="H276" s="193"/>
      <c r="I276" s="194"/>
      <c r="J276" s="195">
        <f t="shared" si="10"/>
        <v>0</v>
      </c>
      <c r="K276" s="196"/>
      <c r="L276" s="33"/>
      <c r="M276" s="197" t="s">
        <v>1</v>
      </c>
      <c r="N276" s="198" t="s">
        <v>46</v>
      </c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349</v>
      </c>
      <c r="AU276" s="17" t="s">
        <v>87</v>
      </c>
      <c r="AY276" s="17" t="s">
        <v>349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93</v>
      </c>
      <c r="BK276" s="162">
        <f>I276*H276</f>
        <v>0</v>
      </c>
    </row>
    <row r="277" spans="1:63" s="2" customFormat="1" ht="16.350000000000001" customHeight="1">
      <c r="A277" s="32"/>
      <c r="B277" s="33"/>
      <c r="C277" s="189" t="s">
        <v>1</v>
      </c>
      <c r="D277" s="189" t="s">
        <v>195</v>
      </c>
      <c r="E277" s="190" t="s">
        <v>1</v>
      </c>
      <c r="F277" s="191" t="s">
        <v>1</v>
      </c>
      <c r="G277" s="192" t="s">
        <v>1</v>
      </c>
      <c r="H277" s="193"/>
      <c r="I277" s="194"/>
      <c r="J277" s="195">
        <f t="shared" si="10"/>
        <v>0</v>
      </c>
      <c r="K277" s="196"/>
      <c r="L277" s="33"/>
      <c r="M277" s="197" t="s">
        <v>1</v>
      </c>
      <c r="N277" s="198" t="s">
        <v>46</v>
      </c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349</v>
      </c>
      <c r="AU277" s="17" t="s">
        <v>87</v>
      </c>
      <c r="AY277" s="17" t="s">
        <v>349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93</v>
      </c>
      <c r="BK277" s="162">
        <f>I277*H277</f>
        <v>0</v>
      </c>
    </row>
    <row r="278" spans="1:63" s="2" customFormat="1" ht="16.350000000000001" customHeight="1">
      <c r="A278" s="32"/>
      <c r="B278" s="33"/>
      <c r="C278" s="189" t="s">
        <v>1</v>
      </c>
      <c r="D278" s="189" t="s">
        <v>195</v>
      </c>
      <c r="E278" s="190" t="s">
        <v>1</v>
      </c>
      <c r="F278" s="191" t="s">
        <v>1</v>
      </c>
      <c r="G278" s="192" t="s">
        <v>1</v>
      </c>
      <c r="H278" s="193"/>
      <c r="I278" s="194"/>
      <c r="J278" s="195">
        <f t="shared" si="10"/>
        <v>0</v>
      </c>
      <c r="K278" s="196"/>
      <c r="L278" s="33"/>
      <c r="M278" s="197" t="s">
        <v>1</v>
      </c>
      <c r="N278" s="198" t="s">
        <v>46</v>
      </c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349</v>
      </c>
      <c r="AU278" s="17" t="s">
        <v>87</v>
      </c>
      <c r="AY278" s="17" t="s">
        <v>349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7" t="s">
        <v>93</v>
      </c>
      <c r="BK278" s="162">
        <f>I278*H278</f>
        <v>0</v>
      </c>
    </row>
    <row r="279" spans="1:63" s="2" customFormat="1" ht="16.350000000000001" customHeight="1">
      <c r="A279" s="32"/>
      <c r="B279" s="33"/>
      <c r="C279" s="189" t="s">
        <v>1</v>
      </c>
      <c r="D279" s="189" t="s">
        <v>195</v>
      </c>
      <c r="E279" s="190" t="s">
        <v>1</v>
      </c>
      <c r="F279" s="191" t="s">
        <v>1</v>
      </c>
      <c r="G279" s="192" t="s">
        <v>1</v>
      </c>
      <c r="H279" s="193"/>
      <c r="I279" s="194"/>
      <c r="J279" s="195">
        <f t="shared" si="10"/>
        <v>0</v>
      </c>
      <c r="K279" s="196"/>
      <c r="L279" s="33"/>
      <c r="M279" s="197" t="s">
        <v>1</v>
      </c>
      <c r="N279" s="198" t="s">
        <v>46</v>
      </c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349</v>
      </c>
      <c r="AU279" s="17" t="s">
        <v>87</v>
      </c>
      <c r="AY279" s="17" t="s">
        <v>349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93</v>
      </c>
      <c r="BK279" s="162">
        <f>I279*H279</f>
        <v>0</v>
      </c>
    </row>
    <row r="280" spans="1:63" s="2" customFormat="1" ht="16.350000000000001" customHeight="1">
      <c r="A280" s="32"/>
      <c r="B280" s="33"/>
      <c r="C280" s="189" t="s">
        <v>1</v>
      </c>
      <c r="D280" s="189" t="s">
        <v>195</v>
      </c>
      <c r="E280" s="190" t="s">
        <v>1</v>
      </c>
      <c r="F280" s="191" t="s">
        <v>1</v>
      </c>
      <c r="G280" s="192" t="s">
        <v>1</v>
      </c>
      <c r="H280" s="193"/>
      <c r="I280" s="194"/>
      <c r="J280" s="195">
        <f t="shared" si="10"/>
        <v>0</v>
      </c>
      <c r="K280" s="196"/>
      <c r="L280" s="33"/>
      <c r="M280" s="197" t="s">
        <v>1</v>
      </c>
      <c r="N280" s="198" t="s">
        <v>46</v>
      </c>
      <c r="O280" s="199"/>
      <c r="P280" s="199"/>
      <c r="Q280" s="199"/>
      <c r="R280" s="199"/>
      <c r="S280" s="199"/>
      <c r="T280" s="20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349</v>
      </c>
      <c r="AU280" s="17" t="s">
        <v>87</v>
      </c>
      <c r="AY280" s="17" t="s">
        <v>349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I280*H280</f>
        <v>0</v>
      </c>
    </row>
    <row r="281" spans="1:63" s="2" customFormat="1" ht="6.95" customHeight="1">
      <c r="A281" s="32"/>
      <c r="B281" s="47"/>
      <c r="C281" s="48"/>
      <c r="D281" s="48"/>
      <c r="E281" s="48"/>
      <c r="F281" s="48"/>
      <c r="G281" s="48"/>
      <c r="H281" s="48"/>
      <c r="I281" s="48"/>
      <c r="J281" s="48"/>
      <c r="K281" s="48"/>
      <c r="L281" s="33"/>
      <c r="M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</row>
  </sheetData>
  <autoFilter ref="C127:K280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76:D281">
      <formula1>"K, M"</formula1>
    </dataValidation>
    <dataValidation type="list" allowBlank="1" showInputMessage="1" showErrorMessage="1" error="Povoleny jsou hodnoty základní, snížená, zákl. přenesená, sníž. přenesená, nulová." sqref="N276:N281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125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804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812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ROUND((ROUND((SUM(BE127:BE316)),  2) + SUM(BE318:BE322)), 2)</f>
        <v>0</v>
      </c>
      <c r="G35" s="32"/>
      <c r="H35" s="32"/>
      <c r="I35" s="105">
        <v>0.21</v>
      </c>
      <c r="J35" s="104">
        <f>ROUND((ROUND(((SUM(BE127:BE316))*I35),  2) + (SUM(BE318:BE322)*I35)),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ROUND((ROUND((SUM(BF127:BF316)),  2) + SUM(BF318:BF322)), 2)</f>
        <v>0</v>
      </c>
      <c r="G36" s="32"/>
      <c r="H36" s="32"/>
      <c r="I36" s="105">
        <v>0.12</v>
      </c>
      <c r="J36" s="104">
        <f>ROUND((ROUND(((SUM(BF127:BF316))*I36),  2) + (SUM(BF318:BF322)*I36)),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ROUND((ROUND((SUM(BG127:BG316)),  2) + SUM(BG318:BG322)),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ROUND((ROUND((SUM(BH127:BH316)),  2) + SUM(BH318:BH322)),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ROUND((ROUND((SUM(BI127:BI316)),  2) + SUM(BI318:BI322)),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804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60.02 -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J259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J261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J262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J317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804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60.02 -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P128+P261+P317</f>
        <v>0</v>
      </c>
      <c r="Q127" s="66"/>
      <c r="R127" s="134">
        <f>R128+R261+R317</f>
        <v>2.4829668600000003</v>
      </c>
      <c r="S127" s="66"/>
      <c r="T127" s="135">
        <f>T128+T261+T317</f>
        <v>2.568426E-2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BK128+BK261+BK317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P129+P259</f>
        <v>0</v>
      </c>
      <c r="Q128" s="142"/>
      <c r="R128" s="143">
        <f>R129+R259</f>
        <v>2.0174668600000003</v>
      </c>
      <c r="S128" s="142"/>
      <c r="T128" s="144">
        <f>T129+T259</f>
        <v>1.291746E-2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BK129+BK259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2.0174668600000003</v>
      </c>
      <c r="S129" s="142"/>
      <c r="T129" s="144">
        <f>T130</f>
        <v>1.291746E-2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SUM(P131:P258)</f>
        <v>0</v>
      </c>
      <c r="Q130" s="142"/>
      <c r="R130" s="143">
        <f>SUM(R131:R258)</f>
        <v>2.0174668600000003</v>
      </c>
      <c r="S130" s="142"/>
      <c r="T130" s="144">
        <f>SUM(T131:T258)</f>
        <v>1.291746E-2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SUM(BK131:BK258)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215.291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2.368201E-2</v>
      </c>
      <c r="S131" s="159">
        <v>6.0000000000000002E-5</v>
      </c>
      <c r="T131" s="160">
        <f>S131*H131</f>
        <v>1.291746E-2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363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666</v>
      </c>
      <c r="H134" s="174">
        <v>6.202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366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245</v>
      </c>
      <c r="H136" s="174">
        <v>4.3570000000000002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367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668</v>
      </c>
      <c r="H138" s="174">
        <v>55.8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372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669</v>
      </c>
      <c r="H140" s="174">
        <v>20.367000000000001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371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672</v>
      </c>
      <c r="H142" s="174">
        <v>63.36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371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238</v>
      </c>
      <c r="H144" s="174">
        <v>31.68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368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369</v>
      </c>
      <c r="H146" s="174">
        <v>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368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370</v>
      </c>
      <c r="H148" s="174">
        <v>6.4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373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670</v>
      </c>
      <c r="H150" s="174">
        <v>11.083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374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220</v>
      </c>
      <c r="H152" s="174">
        <v>2.39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806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813</v>
      </c>
      <c r="H154" s="174">
        <v>5.6520000000000001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5" customFormat="1" ht="11.25">
      <c r="B155" s="179"/>
      <c r="D155" s="164" t="s">
        <v>202</v>
      </c>
      <c r="E155" s="180" t="s">
        <v>1</v>
      </c>
      <c r="F155" s="181" t="s">
        <v>206</v>
      </c>
      <c r="H155" s="182">
        <v>215.291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202</v>
      </c>
      <c r="AU155" s="180" t="s">
        <v>221</v>
      </c>
      <c r="AV155" s="15" t="s">
        <v>200</v>
      </c>
      <c r="AW155" s="15" t="s">
        <v>36</v>
      </c>
      <c r="AX155" s="15" t="s">
        <v>87</v>
      </c>
      <c r="AY155" s="180" t="s">
        <v>192</v>
      </c>
    </row>
    <row r="156" spans="1:65" s="2" customFormat="1" ht="24.2" customHeight="1">
      <c r="A156" s="32"/>
      <c r="B156" s="149"/>
      <c r="C156" s="150" t="s">
        <v>93</v>
      </c>
      <c r="D156" s="150" t="s">
        <v>195</v>
      </c>
      <c r="E156" s="151" t="s">
        <v>376</v>
      </c>
      <c r="F156" s="152" t="s">
        <v>377</v>
      </c>
      <c r="G156" s="153" t="s">
        <v>198</v>
      </c>
      <c r="H156" s="154">
        <v>55.713000000000001</v>
      </c>
      <c r="I156" s="155"/>
      <c r="J156" s="156">
        <f>ROUND(I156*H156,2)</f>
        <v>0</v>
      </c>
      <c r="K156" s="152" t="s">
        <v>199</v>
      </c>
      <c r="L156" s="33"/>
      <c r="M156" s="157" t="s">
        <v>1</v>
      </c>
      <c r="N156" s="158" t="s">
        <v>46</v>
      </c>
      <c r="O156" s="58"/>
      <c r="P156" s="159">
        <f>O156*H156</f>
        <v>0</v>
      </c>
      <c r="Q156" s="159">
        <v>7.3499999999999998E-3</v>
      </c>
      <c r="R156" s="159">
        <f>Q156*H156</f>
        <v>0.40949055000000001</v>
      </c>
      <c r="S156" s="159">
        <v>0</v>
      </c>
      <c r="T156" s="16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1" t="s">
        <v>200</v>
      </c>
      <c r="AT156" s="161" t="s">
        <v>195</v>
      </c>
      <c r="AU156" s="161" t="s">
        <v>221</v>
      </c>
      <c r="AY156" s="17" t="s">
        <v>192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93</v>
      </c>
      <c r="BK156" s="162">
        <f>ROUND(I156*H156,2)</f>
        <v>0</v>
      </c>
      <c r="BL156" s="17" t="s">
        <v>200</v>
      </c>
      <c r="BM156" s="161" t="s">
        <v>378</v>
      </c>
    </row>
    <row r="157" spans="1:65" s="13" customFormat="1" ht="22.5">
      <c r="B157" s="163"/>
      <c r="D157" s="164" t="s">
        <v>202</v>
      </c>
      <c r="E157" s="165" t="s">
        <v>1</v>
      </c>
      <c r="F157" s="166" t="s">
        <v>379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221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3" customFormat="1" ht="11.25">
      <c r="B158" s="163"/>
      <c r="D158" s="164" t="s">
        <v>202</v>
      </c>
      <c r="E158" s="165" t="s">
        <v>1</v>
      </c>
      <c r="F158" s="166" t="s">
        <v>363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202</v>
      </c>
      <c r="AU158" s="165" t="s">
        <v>221</v>
      </c>
      <c r="AV158" s="13" t="s">
        <v>87</v>
      </c>
      <c r="AW158" s="13" t="s">
        <v>36</v>
      </c>
      <c r="AX158" s="13" t="s">
        <v>80</v>
      </c>
      <c r="AY158" s="165" t="s">
        <v>192</v>
      </c>
    </row>
    <row r="159" spans="1:65" s="14" customFormat="1" ht="11.25">
      <c r="B159" s="171"/>
      <c r="D159" s="164" t="s">
        <v>202</v>
      </c>
      <c r="E159" s="172" t="s">
        <v>1</v>
      </c>
      <c r="F159" s="173" t="s">
        <v>690</v>
      </c>
      <c r="H159" s="174">
        <v>3.048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202</v>
      </c>
      <c r="AU159" s="172" t="s">
        <v>221</v>
      </c>
      <c r="AV159" s="14" t="s">
        <v>93</v>
      </c>
      <c r="AW159" s="14" t="s">
        <v>36</v>
      </c>
      <c r="AX159" s="14" t="s">
        <v>80</v>
      </c>
      <c r="AY159" s="172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366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221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2:51" s="14" customFormat="1" ht="11.25">
      <c r="B161" s="171"/>
      <c r="D161" s="164" t="s">
        <v>202</v>
      </c>
      <c r="E161" s="172" t="s">
        <v>1</v>
      </c>
      <c r="F161" s="173" t="s">
        <v>305</v>
      </c>
      <c r="H161" s="174">
        <v>0.94399999999999995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221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2:51" s="13" customFormat="1" ht="11.25">
      <c r="B162" s="163"/>
      <c r="D162" s="164" t="s">
        <v>202</v>
      </c>
      <c r="E162" s="165" t="s">
        <v>1</v>
      </c>
      <c r="F162" s="166" t="s">
        <v>367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221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2:51" s="14" customFormat="1" ht="11.25">
      <c r="B163" s="171"/>
      <c r="D163" s="164" t="s">
        <v>202</v>
      </c>
      <c r="E163" s="172" t="s">
        <v>1</v>
      </c>
      <c r="F163" s="173" t="s">
        <v>692</v>
      </c>
      <c r="H163" s="174">
        <v>16.559999999999999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221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2:51" s="13" customFormat="1" ht="11.25">
      <c r="B164" s="163"/>
      <c r="D164" s="164" t="s">
        <v>202</v>
      </c>
      <c r="E164" s="165" t="s">
        <v>1</v>
      </c>
      <c r="F164" s="166" t="s">
        <v>372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2:51" s="14" customFormat="1" ht="11.25">
      <c r="B165" s="171"/>
      <c r="D165" s="164" t="s">
        <v>202</v>
      </c>
      <c r="E165" s="172" t="s">
        <v>1</v>
      </c>
      <c r="F165" s="173" t="s">
        <v>693</v>
      </c>
      <c r="H165" s="174">
        <v>4.7610000000000001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2:51" s="13" customFormat="1" ht="11.25">
      <c r="B166" s="163"/>
      <c r="D166" s="164" t="s">
        <v>202</v>
      </c>
      <c r="E166" s="165" t="s">
        <v>1</v>
      </c>
      <c r="F166" s="166" t="s">
        <v>371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2:51" s="14" customFormat="1" ht="11.25">
      <c r="B167" s="171"/>
      <c r="D167" s="164" t="s">
        <v>202</v>
      </c>
      <c r="E167" s="172" t="s">
        <v>1</v>
      </c>
      <c r="F167" s="173" t="s">
        <v>694</v>
      </c>
      <c r="H167" s="174">
        <v>12.6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2:51" s="13" customFormat="1" ht="11.25">
      <c r="B168" s="163"/>
      <c r="D168" s="164" t="s">
        <v>202</v>
      </c>
      <c r="E168" s="165" t="s">
        <v>1</v>
      </c>
      <c r="F168" s="166" t="s">
        <v>371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2:51" s="14" customFormat="1" ht="11.25">
      <c r="B169" s="171"/>
      <c r="D169" s="164" t="s">
        <v>202</v>
      </c>
      <c r="E169" s="172" t="s">
        <v>1</v>
      </c>
      <c r="F169" s="173" t="s">
        <v>307</v>
      </c>
      <c r="H169" s="174">
        <v>6.3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2:51" s="13" customFormat="1" ht="11.25">
      <c r="B170" s="163"/>
      <c r="D170" s="164" t="s">
        <v>202</v>
      </c>
      <c r="E170" s="165" t="s">
        <v>1</v>
      </c>
      <c r="F170" s="166" t="s">
        <v>368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2:51" s="14" customFormat="1" ht="11.25">
      <c r="B171" s="171"/>
      <c r="D171" s="164" t="s">
        <v>202</v>
      </c>
      <c r="E171" s="172" t="s">
        <v>1</v>
      </c>
      <c r="F171" s="173" t="s">
        <v>382</v>
      </c>
      <c r="H171" s="174">
        <v>2.7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2:51" s="13" customFormat="1" ht="11.25">
      <c r="B172" s="163"/>
      <c r="D172" s="164" t="s">
        <v>202</v>
      </c>
      <c r="E172" s="165" t="s">
        <v>1</v>
      </c>
      <c r="F172" s="166" t="s">
        <v>368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2:51" s="14" customFormat="1" ht="11.25">
      <c r="B173" s="171"/>
      <c r="D173" s="164" t="s">
        <v>202</v>
      </c>
      <c r="E173" s="172" t="s">
        <v>1</v>
      </c>
      <c r="F173" s="173" t="s">
        <v>383</v>
      </c>
      <c r="H173" s="174">
        <v>2.16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2:51" s="13" customFormat="1" ht="11.25">
      <c r="B174" s="163"/>
      <c r="D174" s="164" t="s">
        <v>202</v>
      </c>
      <c r="E174" s="165" t="s">
        <v>1</v>
      </c>
      <c r="F174" s="166" t="s">
        <v>373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2:51" s="14" customFormat="1" ht="11.25">
      <c r="B175" s="171"/>
      <c r="D175" s="164" t="s">
        <v>202</v>
      </c>
      <c r="E175" s="172" t="s">
        <v>1</v>
      </c>
      <c r="F175" s="173" t="s">
        <v>695</v>
      </c>
      <c r="H175" s="174">
        <v>3.3980000000000001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2:51" s="13" customFormat="1" ht="11.25">
      <c r="B176" s="163"/>
      <c r="D176" s="164" t="s">
        <v>202</v>
      </c>
      <c r="E176" s="165" t="s">
        <v>1</v>
      </c>
      <c r="F176" s="166" t="s">
        <v>374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310</v>
      </c>
      <c r="H177" s="174">
        <v>1.9259999999999999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806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811</v>
      </c>
      <c r="H179" s="174">
        <v>1.3160000000000001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5" customFormat="1" ht="11.25">
      <c r="B180" s="179"/>
      <c r="D180" s="164" t="s">
        <v>202</v>
      </c>
      <c r="E180" s="180" t="s">
        <v>1</v>
      </c>
      <c r="F180" s="181" t="s">
        <v>206</v>
      </c>
      <c r="H180" s="182">
        <v>55.713000000000001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202</v>
      </c>
      <c r="AU180" s="180" t="s">
        <v>221</v>
      </c>
      <c r="AV180" s="15" t="s">
        <v>200</v>
      </c>
      <c r="AW180" s="15" t="s">
        <v>36</v>
      </c>
      <c r="AX180" s="15" t="s">
        <v>87</v>
      </c>
      <c r="AY180" s="180" t="s">
        <v>192</v>
      </c>
    </row>
    <row r="181" spans="1:65" s="2" customFormat="1" ht="24.2" customHeight="1">
      <c r="A181" s="32"/>
      <c r="B181" s="149"/>
      <c r="C181" s="150" t="s">
        <v>221</v>
      </c>
      <c r="D181" s="150" t="s">
        <v>195</v>
      </c>
      <c r="E181" s="151" t="s">
        <v>384</v>
      </c>
      <c r="F181" s="152" t="s">
        <v>385</v>
      </c>
      <c r="G181" s="153" t="s">
        <v>198</v>
      </c>
      <c r="H181" s="154">
        <v>55.713000000000001</v>
      </c>
      <c r="I181" s="155"/>
      <c r="J181" s="156">
        <f>ROUND(I181*H181,2)</f>
        <v>0</v>
      </c>
      <c r="K181" s="152" t="s">
        <v>199</v>
      </c>
      <c r="L181" s="33"/>
      <c r="M181" s="157" t="s">
        <v>1</v>
      </c>
      <c r="N181" s="158" t="s">
        <v>46</v>
      </c>
      <c r="O181" s="58"/>
      <c r="P181" s="159">
        <f>O181*H181</f>
        <v>0</v>
      </c>
      <c r="Q181" s="159">
        <v>1.54E-2</v>
      </c>
      <c r="R181" s="159">
        <f>Q181*H181</f>
        <v>0.85798020000000008</v>
      </c>
      <c r="S181" s="159">
        <v>0</v>
      </c>
      <c r="T181" s="160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1" t="s">
        <v>200</v>
      </c>
      <c r="AT181" s="161" t="s">
        <v>195</v>
      </c>
      <c r="AU181" s="161" t="s">
        <v>221</v>
      </c>
      <c r="AY181" s="17" t="s">
        <v>192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93</v>
      </c>
      <c r="BK181" s="162">
        <f>ROUND(I181*H181,2)</f>
        <v>0</v>
      </c>
      <c r="BL181" s="17" t="s">
        <v>200</v>
      </c>
      <c r="BM181" s="161" t="s">
        <v>708</v>
      </c>
    </row>
    <row r="182" spans="1:65" s="2" customFormat="1" ht="21.75" customHeight="1">
      <c r="A182" s="32"/>
      <c r="B182" s="149"/>
      <c r="C182" s="150" t="s">
        <v>200</v>
      </c>
      <c r="D182" s="150" t="s">
        <v>195</v>
      </c>
      <c r="E182" s="151" t="s">
        <v>387</v>
      </c>
      <c r="F182" s="152" t="s">
        <v>388</v>
      </c>
      <c r="G182" s="153" t="s">
        <v>198</v>
      </c>
      <c r="H182" s="154">
        <v>201.249</v>
      </c>
      <c r="I182" s="155"/>
      <c r="J182" s="156">
        <f>ROUND(I182*H182,2)</f>
        <v>0</v>
      </c>
      <c r="K182" s="152" t="s">
        <v>199</v>
      </c>
      <c r="L182" s="33"/>
      <c r="M182" s="157" t="s">
        <v>1</v>
      </c>
      <c r="N182" s="158" t="s">
        <v>46</v>
      </c>
      <c r="O182" s="58"/>
      <c r="P182" s="159">
        <f>O182*H182</f>
        <v>0</v>
      </c>
      <c r="Q182" s="159">
        <v>3.0000000000000001E-3</v>
      </c>
      <c r="R182" s="159">
        <f>Q182*H182</f>
        <v>0.60374700000000003</v>
      </c>
      <c r="S182" s="159">
        <v>0</v>
      </c>
      <c r="T182" s="160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1" t="s">
        <v>200</v>
      </c>
      <c r="AT182" s="161" t="s">
        <v>195</v>
      </c>
      <c r="AU182" s="161" t="s">
        <v>221</v>
      </c>
      <c r="AY182" s="17" t="s">
        <v>192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93</v>
      </c>
      <c r="BK182" s="162">
        <f>ROUND(I182*H182,2)</f>
        <v>0</v>
      </c>
      <c r="BL182" s="17" t="s">
        <v>200</v>
      </c>
      <c r="BM182" s="161" t="s">
        <v>709</v>
      </c>
    </row>
    <row r="183" spans="1:65" s="13" customFormat="1" ht="22.5">
      <c r="B183" s="163"/>
      <c r="D183" s="164" t="s">
        <v>202</v>
      </c>
      <c r="E183" s="165" t="s">
        <v>1</v>
      </c>
      <c r="F183" s="166" t="s">
        <v>390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202</v>
      </c>
      <c r="AU183" s="165" t="s">
        <v>221</v>
      </c>
      <c r="AV183" s="13" t="s">
        <v>87</v>
      </c>
      <c r="AW183" s="13" t="s">
        <v>36</v>
      </c>
      <c r="AX183" s="13" t="s">
        <v>80</v>
      </c>
      <c r="AY183" s="165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363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221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814</v>
      </c>
      <c r="H185" s="174">
        <v>10.16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221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366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221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395</v>
      </c>
      <c r="H187" s="174">
        <v>1.448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221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367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221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815</v>
      </c>
      <c r="H189" s="174">
        <v>60.72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221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3" customFormat="1" ht="11.25">
      <c r="B190" s="163"/>
      <c r="D190" s="164" t="s">
        <v>202</v>
      </c>
      <c r="E190" s="165" t="s">
        <v>1</v>
      </c>
      <c r="F190" s="166" t="s">
        <v>372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221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1:65" s="14" customFormat="1" ht="11.25">
      <c r="B191" s="171"/>
      <c r="D191" s="164" t="s">
        <v>202</v>
      </c>
      <c r="E191" s="172" t="s">
        <v>1</v>
      </c>
      <c r="F191" s="173" t="s">
        <v>816</v>
      </c>
      <c r="H191" s="174">
        <v>17.457000000000001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221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1:65" s="13" customFormat="1" ht="11.25">
      <c r="B192" s="163"/>
      <c r="D192" s="164" t="s">
        <v>202</v>
      </c>
      <c r="E192" s="165" t="s">
        <v>1</v>
      </c>
      <c r="F192" s="166" t="s">
        <v>371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221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1:65" s="14" customFormat="1" ht="11.25">
      <c r="B193" s="171"/>
      <c r="D193" s="164" t="s">
        <v>202</v>
      </c>
      <c r="E193" s="172" t="s">
        <v>1</v>
      </c>
      <c r="F193" s="173" t="s">
        <v>817</v>
      </c>
      <c r="H193" s="174">
        <v>46.2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221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1:65" s="13" customFormat="1" ht="11.25">
      <c r="B194" s="163"/>
      <c r="D194" s="164" t="s">
        <v>202</v>
      </c>
      <c r="E194" s="165" t="s">
        <v>1</v>
      </c>
      <c r="F194" s="166" t="s">
        <v>371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221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4" customFormat="1" ht="11.25">
      <c r="B195" s="171"/>
      <c r="D195" s="164" t="s">
        <v>202</v>
      </c>
      <c r="E195" s="172" t="s">
        <v>1</v>
      </c>
      <c r="F195" s="173" t="s">
        <v>818</v>
      </c>
      <c r="H195" s="174">
        <v>23.1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221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368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819</v>
      </c>
      <c r="H197" s="174">
        <v>9.9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3" customFormat="1" ht="11.25">
      <c r="B198" s="163"/>
      <c r="D198" s="164" t="s">
        <v>202</v>
      </c>
      <c r="E198" s="165" t="s">
        <v>1</v>
      </c>
      <c r="F198" s="166" t="s">
        <v>368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1:65" s="14" customFormat="1" ht="11.25">
      <c r="B199" s="171"/>
      <c r="D199" s="164" t="s">
        <v>202</v>
      </c>
      <c r="E199" s="172" t="s">
        <v>1</v>
      </c>
      <c r="F199" s="173" t="s">
        <v>820</v>
      </c>
      <c r="H199" s="174">
        <v>7.92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1:65" s="13" customFormat="1" ht="11.25">
      <c r="B200" s="163"/>
      <c r="D200" s="164" t="s">
        <v>202</v>
      </c>
      <c r="E200" s="165" t="s">
        <v>1</v>
      </c>
      <c r="F200" s="166" t="s">
        <v>373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1:65" s="14" customFormat="1" ht="11.25">
      <c r="B201" s="171"/>
      <c r="D201" s="164" t="s">
        <v>202</v>
      </c>
      <c r="E201" s="172" t="s">
        <v>1</v>
      </c>
      <c r="F201" s="173" t="s">
        <v>821</v>
      </c>
      <c r="H201" s="174">
        <v>12.458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1:65" s="13" customFormat="1" ht="11.25">
      <c r="B202" s="163"/>
      <c r="D202" s="164" t="s">
        <v>202</v>
      </c>
      <c r="E202" s="165" t="s">
        <v>1</v>
      </c>
      <c r="F202" s="166" t="s">
        <v>374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4" customFormat="1" ht="11.25">
      <c r="B203" s="171"/>
      <c r="D203" s="164" t="s">
        <v>202</v>
      </c>
      <c r="E203" s="172" t="s">
        <v>1</v>
      </c>
      <c r="F203" s="173" t="s">
        <v>822</v>
      </c>
      <c r="H203" s="174">
        <v>7.0620000000000003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806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823</v>
      </c>
      <c r="H205" s="174">
        <v>4.8239999999999998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201.249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221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24.2" customHeight="1">
      <c r="A207" s="32"/>
      <c r="B207" s="149"/>
      <c r="C207" s="150" t="s">
        <v>239</v>
      </c>
      <c r="D207" s="150" t="s">
        <v>195</v>
      </c>
      <c r="E207" s="151" t="s">
        <v>404</v>
      </c>
      <c r="F207" s="152" t="s">
        <v>405</v>
      </c>
      <c r="G207" s="153" t="s">
        <v>249</v>
      </c>
      <c r="H207" s="154">
        <v>371.41500000000002</v>
      </c>
      <c r="I207" s="155"/>
      <c r="J207" s="156">
        <f>ROUND(I207*H207,2)</f>
        <v>0</v>
      </c>
      <c r="K207" s="152" t="s">
        <v>199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221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406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407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3" customFormat="1" ht="11.25">
      <c r="B209" s="163"/>
      <c r="D209" s="164" t="s">
        <v>202</v>
      </c>
      <c r="E209" s="165" t="s">
        <v>1</v>
      </c>
      <c r="F209" s="166" t="s">
        <v>363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221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2:51" s="14" customFormat="1" ht="11.25">
      <c r="B210" s="171"/>
      <c r="D210" s="164" t="s">
        <v>202</v>
      </c>
      <c r="E210" s="172" t="s">
        <v>1</v>
      </c>
      <c r="F210" s="173" t="s">
        <v>677</v>
      </c>
      <c r="H210" s="174">
        <v>20.32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202</v>
      </c>
      <c r="AU210" s="172" t="s">
        <v>221</v>
      </c>
      <c r="AV210" s="14" t="s">
        <v>93</v>
      </c>
      <c r="AW210" s="14" t="s">
        <v>36</v>
      </c>
      <c r="AX210" s="14" t="s">
        <v>80</v>
      </c>
      <c r="AY210" s="172" t="s">
        <v>192</v>
      </c>
    </row>
    <row r="211" spans="2:51" s="13" customFormat="1" ht="11.25">
      <c r="B211" s="163"/>
      <c r="D211" s="164" t="s">
        <v>202</v>
      </c>
      <c r="E211" s="165" t="s">
        <v>1</v>
      </c>
      <c r="F211" s="166" t="s">
        <v>366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221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2:51" s="14" customFormat="1" ht="11.25">
      <c r="B212" s="171"/>
      <c r="D212" s="164" t="s">
        <v>202</v>
      </c>
      <c r="E212" s="172" t="s">
        <v>1</v>
      </c>
      <c r="F212" s="173" t="s">
        <v>257</v>
      </c>
      <c r="H212" s="174">
        <v>6.2949999999999999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202</v>
      </c>
      <c r="AU212" s="172" t="s">
        <v>221</v>
      </c>
      <c r="AV212" s="14" t="s">
        <v>93</v>
      </c>
      <c r="AW212" s="14" t="s">
        <v>36</v>
      </c>
      <c r="AX212" s="14" t="s">
        <v>80</v>
      </c>
      <c r="AY212" s="172" t="s">
        <v>192</v>
      </c>
    </row>
    <row r="213" spans="2:51" s="13" customFormat="1" ht="11.25">
      <c r="B213" s="163"/>
      <c r="D213" s="164" t="s">
        <v>202</v>
      </c>
      <c r="E213" s="165" t="s">
        <v>1</v>
      </c>
      <c r="F213" s="166" t="s">
        <v>367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202</v>
      </c>
      <c r="AU213" s="165" t="s">
        <v>221</v>
      </c>
      <c r="AV213" s="13" t="s">
        <v>87</v>
      </c>
      <c r="AW213" s="13" t="s">
        <v>36</v>
      </c>
      <c r="AX213" s="13" t="s">
        <v>80</v>
      </c>
      <c r="AY213" s="165" t="s">
        <v>192</v>
      </c>
    </row>
    <row r="214" spans="2:51" s="14" customFormat="1" ht="11.25">
      <c r="B214" s="171"/>
      <c r="D214" s="164" t="s">
        <v>202</v>
      </c>
      <c r="E214" s="172" t="s">
        <v>1</v>
      </c>
      <c r="F214" s="173" t="s">
        <v>679</v>
      </c>
      <c r="H214" s="174">
        <v>110.4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202</v>
      </c>
      <c r="AU214" s="172" t="s">
        <v>221</v>
      </c>
      <c r="AV214" s="14" t="s">
        <v>93</v>
      </c>
      <c r="AW214" s="14" t="s">
        <v>36</v>
      </c>
      <c r="AX214" s="14" t="s">
        <v>80</v>
      </c>
      <c r="AY214" s="172" t="s">
        <v>192</v>
      </c>
    </row>
    <row r="215" spans="2:51" s="13" customFormat="1" ht="11.25">
      <c r="B215" s="163"/>
      <c r="D215" s="164" t="s">
        <v>202</v>
      </c>
      <c r="E215" s="165" t="s">
        <v>1</v>
      </c>
      <c r="F215" s="166" t="s">
        <v>372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202</v>
      </c>
      <c r="AU215" s="165" t="s">
        <v>221</v>
      </c>
      <c r="AV215" s="13" t="s">
        <v>87</v>
      </c>
      <c r="AW215" s="13" t="s">
        <v>36</v>
      </c>
      <c r="AX215" s="13" t="s">
        <v>80</v>
      </c>
      <c r="AY215" s="165" t="s">
        <v>192</v>
      </c>
    </row>
    <row r="216" spans="2:51" s="14" customFormat="1" ht="11.25">
      <c r="B216" s="171"/>
      <c r="D216" s="164" t="s">
        <v>202</v>
      </c>
      <c r="E216" s="172" t="s">
        <v>1</v>
      </c>
      <c r="F216" s="173" t="s">
        <v>680</v>
      </c>
      <c r="H216" s="174">
        <v>31.74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202</v>
      </c>
      <c r="AU216" s="172" t="s">
        <v>221</v>
      </c>
      <c r="AV216" s="14" t="s">
        <v>93</v>
      </c>
      <c r="AW216" s="14" t="s">
        <v>36</v>
      </c>
      <c r="AX216" s="14" t="s">
        <v>80</v>
      </c>
      <c r="AY216" s="172" t="s">
        <v>192</v>
      </c>
    </row>
    <row r="217" spans="2:51" s="13" customFormat="1" ht="11.25">
      <c r="B217" s="163"/>
      <c r="D217" s="164" t="s">
        <v>202</v>
      </c>
      <c r="E217" s="165" t="s">
        <v>1</v>
      </c>
      <c r="F217" s="166" t="s">
        <v>371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221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2:51" s="14" customFormat="1" ht="11.25">
      <c r="B218" s="171"/>
      <c r="D218" s="164" t="s">
        <v>202</v>
      </c>
      <c r="E218" s="172" t="s">
        <v>1</v>
      </c>
      <c r="F218" s="173" t="s">
        <v>681</v>
      </c>
      <c r="H218" s="174">
        <v>84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202</v>
      </c>
      <c r="AU218" s="172" t="s">
        <v>221</v>
      </c>
      <c r="AV218" s="14" t="s">
        <v>93</v>
      </c>
      <c r="AW218" s="14" t="s">
        <v>36</v>
      </c>
      <c r="AX218" s="14" t="s">
        <v>80</v>
      </c>
      <c r="AY218" s="172" t="s">
        <v>192</v>
      </c>
    </row>
    <row r="219" spans="2:51" s="13" customFormat="1" ht="11.25">
      <c r="B219" s="163"/>
      <c r="D219" s="164" t="s">
        <v>202</v>
      </c>
      <c r="E219" s="165" t="s">
        <v>1</v>
      </c>
      <c r="F219" s="166" t="s">
        <v>371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221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2:51" s="14" customFormat="1" ht="11.25">
      <c r="B220" s="171"/>
      <c r="D220" s="164" t="s">
        <v>202</v>
      </c>
      <c r="E220" s="172" t="s">
        <v>1</v>
      </c>
      <c r="F220" s="173" t="s">
        <v>259</v>
      </c>
      <c r="H220" s="174">
        <v>42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202</v>
      </c>
      <c r="AU220" s="172" t="s">
        <v>221</v>
      </c>
      <c r="AV220" s="14" t="s">
        <v>93</v>
      </c>
      <c r="AW220" s="14" t="s">
        <v>36</v>
      </c>
      <c r="AX220" s="14" t="s">
        <v>80</v>
      </c>
      <c r="AY220" s="172" t="s">
        <v>192</v>
      </c>
    </row>
    <row r="221" spans="2:51" s="13" customFormat="1" ht="11.25">
      <c r="B221" s="163"/>
      <c r="D221" s="164" t="s">
        <v>202</v>
      </c>
      <c r="E221" s="165" t="s">
        <v>1</v>
      </c>
      <c r="F221" s="166" t="s">
        <v>368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221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2:51" s="14" customFormat="1" ht="11.25">
      <c r="B222" s="171"/>
      <c r="D222" s="164" t="s">
        <v>202</v>
      </c>
      <c r="E222" s="172" t="s">
        <v>1</v>
      </c>
      <c r="F222" s="173" t="s">
        <v>410</v>
      </c>
      <c r="H222" s="174">
        <v>18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202</v>
      </c>
      <c r="AU222" s="172" t="s">
        <v>221</v>
      </c>
      <c r="AV222" s="14" t="s">
        <v>93</v>
      </c>
      <c r="AW222" s="14" t="s">
        <v>36</v>
      </c>
      <c r="AX222" s="14" t="s">
        <v>80</v>
      </c>
      <c r="AY222" s="172" t="s">
        <v>192</v>
      </c>
    </row>
    <row r="223" spans="2:51" s="13" customFormat="1" ht="11.25">
      <c r="B223" s="163"/>
      <c r="D223" s="164" t="s">
        <v>202</v>
      </c>
      <c r="E223" s="165" t="s">
        <v>1</v>
      </c>
      <c r="F223" s="166" t="s">
        <v>368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221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2:51" s="14" customFormat="1" ht="11.25">
      <c r="B224" s="171"/>
      <c r="D224" s="164" t="s">
        <v>202</v>
      </c>
      <c r="E224" s="172" t="s">
        <v>1</v>
      </c>
      <c r="F224" s="173" t="s">
        <v>411</v>
      </c>
      <c r="H224" s="174">
        <v>14.4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221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1:65" s="13" customFormat="1" ht="11.25">
      <c r="B225" s="163"/>
      <c r="D225" s="164" t="s">
        <v>202</v>
      </c>
      <c r="E225" s="165" t="s">
        <v>1</v>
      </c>
      <c r="F225" s="166" t="s">
        <v>373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221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4" customFormat="1" ht="11.25">
      <c r="B226" s="171"/>
      <c r="D226" s="164" t="s">
        <v>202</v>
      </c>
      <c r="E226" s="172" t="s">
        <v>1</v>
      </c>
      <c r="F226" s="173" t="s">
        <v>682</v>
      </c>
      <c r="H226" s="174">
        <v>22.65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221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374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4" customFormat="1" ht="11.25">
      <c r="B228" s="171"/>
      <c r="D228" s="164" t="s">
        <v>202</v>
      </c>
      <c r="E228" s="172" t="s">
        <v>1</v>
      </c>
      <c r="F228" s="173" t="s">
        <v>262</v>
      </c>
      <c r="H228" s="174">
        <v>12.84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1:65" s="13" customFormat="1" ht="11.25">
      <c r="B229" s="163"/>
      <c r="D229" s="164" t="s">
        <v>202</v>
      </c>
      <c r="E229" s="165" t="s">
        <v>1</v>
      </c>
      <c r="F229" s="166" t="s">
        <v>806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4" customFormat="1" ht="11.25">
      <c r="B230" s="171"/>
      <c r="D230" s="164" t="s">
        <v>202</v>
      </c>
      <c r="E230" s="172" t="s">
        <v>1</v>
      </c>
      <c r="F230" s="173" t="s">
        <v>809</v>
      </c>
      <c r="H230" s="174">
        <v>8.77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1:65" s="15" customFormat="1" ht="11.25">
      <c r="B231" s="179"/>
      <c r="D231" s="164" t="s">
        <v>202</v>
      </c>
      <c r="E231" s="180" t="s">
        <v>1</v>
      </c>
      <c r="F231" s="181" t="s">
        <v>206</v>
      </c>
      <c r="H231" s="182">
        <v>371.41500000000002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202</v>
      </c>
      <c r="AU231" s="180" t="s">
        <v>221</v>
      </c>
      <c r="AV231" s="15" t="s">
        <v>200</v>
      </c>
      <c r="AW231" s="15" t="s">
        <v>36</v>
      </c>
      <c r="AX231" s="15" t="s">
        <v>87</v>
      </c>
      <c r="AY231" s="180" t="s">
        <v>192</v>
      </c>
    </row>
    <row r="232" spans="1:65" s="2" customFormat="1" ht="16.5" customHeight="1">
      <c r="A232" s="32"/>
      <c r="B232" s="149"/>
      <c r="C232" s="201" t="s">
        <v>246</v>
      </c>
      <c r="D232" s="201" t="s">
        <v>412</v>
      </c>
      <c r="E232" s="202" t="s">
        <v>413</v>
      </c>
      <c r="F232" s="203" t="s">
        <v>414</v>
      </c>
      <c r="G232" s="204" t="s">
        <v>249</v>
      </c>
      <c r="H232" s="205">
        <v>408.55700000000002</v>
      </c>
      <c r="I232" s="206"/>
      <c r="J232" s="207">
        <f>ROUND(I232*H232,2)</f>
        <v>0</v>
      </c>
      <c r="K232" s="203" t="s">
        <v>199</v>
      </c>
      <c r="L232" s="208"/>
      <c r="M232" s="209" t="s">
        <v>1</v>
      </c>
      <c r="N232" s="210" t="s">
        <v>46</v>
      </c>
      <c r="O232" s="58"/>
      <c r="P232" s="159">
        <f>O232*H232</f>
        <v>0</v>
      </c>
      <c r="Q232" s="159">
        <v>2.9999999999999997E-4</v>
      </c>
      <c r="R232" s="159">
        <f>Q232*H232</f>
        <v>0.1225671</v>
      </c>
      <c r="S232" s="159">
        <v>0</v>
      </c>
      <c r="T232" s="160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1" t="s">
        <v>272</v>
      </c>
      <c r="AT232" s="161" t="s">
        <v>412</v>
      </c>
      <c r="AU232" s="161" t="s">
        <v>221</v>
      </c>
      <c r="AY232" s="17" t="s">
        <v>192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93</v>
      </c>
      <c r="BK232" s="162">
        <f>ROUND(I232*H232,2)</f>
        <v>0</v>
      </c>
      <c r="BL232" s="17" t="s">
        <v>200</v>
      </c>
      <c r="BM232" s="161" t="s">
        <v>415</v>
      </c>
    </row>
    <row r="233" spans="1:65" s="14" customFormat="1" ht="11.25">
      <c r="B233" s="171"/>
      <c r="D233" s="164" t="s">
        <v>202</v>
      </c>
      <c r="F233" s="173" t="s">
        <v>824</v>
      </c>
      <c r="H233" s="174">
        <v>408.55700000000002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221</v>
      </c>
      <c r="AV233" s="14" t="s">
        <v>93</v>
      </c>
      <c r="AW233" s="14" t="s">
        <v>3</v>
      </c>
      <c r="AX233" s="14" t="s">
        <v>87</v>
      </c>
      <c r="AY233" s="172" t="s">
        <v>192</v>
      </c>
    </row>
    <row r="234" spans="1:65" s="2" customFormat="1" ht="37.9" customHeight="1">
      <c r="A234" s="32"/>
      <c r="B234" s="149"/>
      <c r="C234" s="150" t="s">
        <v>267</v>
      </c>
      <c r="D234" s="150" t="s">
        <v>195</v>
      </c>
      <c r="E234" s="151" t="s">
        <v>417</v>
      </c>
      <c r="F234" s="152" t="s">
        <v>418</v>
      </c>
      <c r="G234" s="153" t="s">
        <v>249</v>
      </c>
      <c r="H234" s="154">
        <v>371.41500000000002</v>
      </c>
      <c r="I234" s="155"/>
      <c r="J234" s="156">
        <f>ROUND(I234*H234,2)</f>
        <v>0</v>
      </c>
      <c r="K234" s="152" t="s">
        <v>250</v>
      </c>
      <c r="L234" s="33"/>
      <c r="M234" s="157" t="s">
        <v>1</v>
      </c>
      <c r="N234" s="158" t="s">
        <v>46</v>
      </c>
      <c r="O234" s="58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1" t="s">
        <v>200</v>
      </c>
      <c r="AT234" s="161" t="s">
        <v>195</v>
      </c>
      <c r="AU234" s="161" t="s">
        <v>221</v>
      </c>
      <c r="AY234" s="17" t="s">
        <v>192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93</v>
      </c>
      <c r="BK234" s="162">
        <f>ROUND(I234*H234,2)</f>
        <v>0</v>
      </c>
      <c r="BL234" s="17" t="s">
        <v>200</v>
      </c>
      <c r="BM234" s="161" t="s">
        <v>825</v>
      </c>
    </row>
    <row r="235" spans="1:65" s="13" customFormat="1" ht="11.25">
      <c r="B235" s="163"/>
      <c r="D235" s="164" t="s">
        <v>202</v>
      </c>
      <c r="E235" s="165" t="s">
        <v>1</v>
      </c>
      <c r="F235" s="166" t="s">
        <v>784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363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221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677</v>
      </c>
      <c r="H237" s="174">
        <v>20.32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221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366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221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257</v>
      </c>
      <c r="H239" s="174">
        <v>6.2949999999999999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221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367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221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2:51" s="14" customFormat="1" ht="11.25">
      <c r="B241" s="171"/>
      <c r="D241" s="164" t="s">
        <v>202</v>
      </c>
      <c r="E241" s="172" t="s">
        <v>1</v>
      </c>
      <c r="F241" s="173" t="s">
        <v>679</v>
      </c>
      <c r="H241" s="174">
        <v>110.4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221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2:51" s="13" customFormat="1" ht="11.25">
      <c r="B242" s="163"/>
      <c r="D242" s="164" t="s">
        <v>202</v>
      </c>
      <c r="E242" s="165" t="s">
        <v>1</v>
      </c>
      <c r="F242" s="166" t="s">
        <v>372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221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2:51" s="14" customFormat="1" ht="11.25">
      <c r="B243" s="171"/>
      <c r="D243" s="164" t="s">
        <v>202</v>
      </c>
      <c r="E243" s="172" t="s">
        <v>1</v>
      </c>
      <c r="F243" s="173" t="s">
        <v>680</v>
      </c>
      <c r="H243" s="174">
        <v>31.74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221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2:51" s="13" customFormat="1" ht="11.25">
      <c r="B244" s="163"/>
      <c r="D244" s="164" t="s">
        <v>202</v>
      </c>
      <c r="E244" s="165" t="s">
        <v>1</v>
      </c>
      <c r="F244" s="166" t="s">
        <v>371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221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2:51" s="14" customFormat="1" ht="11.25">
      <c r="B245" s="171"/>
      <c r="D245" s="164" t="s">
        <v>202</v>
      </c>
      <c r="E245" s="172" t="s">
        <v>1</v>
      </c>
      <c r="F245" s="173" t="s">
        <v>681</v>
      </c>
      <c r="H245" s="174">
        <v>84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221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2:51" s="13" customFormat="1" ht="11.25">
      <c r="B246" s="163"/>
      <c r="D246" s="164" t="s">
        <v>202</v>
      </c>
      <c r="E246" s="165" t="s">
        <v>1</v>
      </c>
      <c r="F246" s="166" t="s">
        <v>371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221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2:51" s="14" customFormat="1" ht="11.25">
      <c r="B247" s="171"/>
      <c r="D247" s="164" t="s">
        <v>202</v>
      </c>
      <c r="E247" s="172" t="s">
        <v>1</v>
      </c>
      <c r="F247" s="173" t="s">
        <v>259</v>
      </c>
      <c r="H247" s="174">
        <v>42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221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2:51" s="13" customFormat="1" ht="11.25">
      <c r="B248" s="163"/>
      <c r="D248" s="164" t="s">
        <v>202</v>
      </c>
      <c r="E248" s="165" t="s">
        <v>1</v>
      </c>
      <c r="F248" s="166" t="s">
        <v>368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221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2:51" s="14" customFormat="1" ht="11.25">
      <c r="B249" s="171"/>
      <c r="D249" s="164" t="s">
        <v>202</v>
      </c>
      <c r="E249" s="172" t="s">
        <v>1</v>
      </c>
      <c r="F249" s="173" t="s">
        <v>410</v>
      </c>
      <c r="H249" s="174">
        <v>18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221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2:51" s="13" customFormat="1" ht="11.25">
      <c r="B250" s="163"/>
      <c r="D250" s="164" t="s">
        <v>202</v>
      </c>
      <c r="E250" s="165" t="s">
        <v>1</v>
      </c>
      <c r="F250" s="166" t="s">
        <v>368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221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2:51" s="14" customFormat="1" ht="11.25">
      <c r="B251" s="171"/>
      <c r="D251" s="164" t="s">
        <v>202</v>
      </c>
      <c r="E251" s="172" t="s">
        <v>1</v>
      </c>
      <c r="F251" s="173" t="s">
        <v>411</v>
      </c>
      <c r="H251" s="174">
        <v>14.4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221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2:51" s="13" customFormat="1" ht="11.25">
      <c r="B252" s="163"/>
      <c r="D252" s="164" t="s">
        <v>202</v>
      </c>
      <c r="E252" s="165" t="s">
        <v>1</v>
      </c>
      <c r="F252" s="166" t="s">
        <v>373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221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2:51" s="14" customFormat="1" ht="11.25">
      <c r="B253" s="171"/>
      <c r="D253" s="164" t="s">
        <v>202</v>
      </c>
      <c r="E253" s="172" t="s">
        <v>1</v>
      </c>
      <c r="F253" s="173" t="s">
        <v>682</v>
      </c>
      <c r="H253" s="174">
        <v>22.65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221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2:51" s="13" customFormat="1" ht="11.25">
      <c r="B254" s="163"/>
      <c r="D254" s="164" t="s">
        <v>202</v>
      </c>
      <c r="E254" s="165" t="s">
        <v>1</v>
      </c>
      <c r="F254" s="166" t="s">
        <v>374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221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2:51" s="14" customFormat="1" ht="11.25">
      <c r="B255" s="171"/>
      <c r="D255" s="164" t="s">
        <v>202</v>
      </c>
      <c r="E255" s="172" t="s">
        <v>1</v>
      </c>
      <c r="F255" s="173" t="s">
        <v>262</v>
      </c>
      <c r="H255" s="174">
        <v>12.84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221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2:51" s="13" customFormat="1" ht="11.25">
      <c r="B256" s="163"/>
      <c r="D256" s="164" t="s">
        <v>202</v>
      </c>
      <c r="E256" s="165" t="s">
        <v>1</v>
      </c>
      <c r="F256" s="166" t="s">
        <v>806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221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809</v>
      </c>
      <c r="H257" s="174">
        <v>8.77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5" customFormat="1" ht="11.25">
      <c r="B258" s="179"/>
      <c r="D258" s="164" t="s">
        <v>202</v>
      </c>
      <c r="E258" s="180" t="s">
        <v>1</v>
      </c>
      <c r="F258" s="181" t="s">
        <v>206</v>
      </c>
      <c r="H258" s="182">
        <v>371.41500000000002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202</v>
      </c>
      <c r="AU258" s="180" t="s">
        <v>221</v>
      </c>
      <c r="AV258" s="15" t="s">
        <v>200</v>
      </c>
      <c r="AW258" s="15" t="s">
        <v>36</v>
      </c>
      <c r="AX258" s="15" t="s">
        <v>87</v>
      </c>
      <c r="AY258" s="180" t="s">
        <v>192</v>
      </c>
    </row>
    <row r="259" spans="1:65" s="12" customFormat="1" ht="22.9" customHeight="1">
      <c r="B259" s="137"/>
      <c r="D259" s="138" t="s">
        <v>79</v>
      </c>
      <c r="E259" s="147" t="s">
        <v>421</v>
      </c>
      <c r="F259" s="147" t="s">
        <v>422</v>
      </c>
      <c r="I259" s="140"/>
      <c r="J259" s="148">
        <f>BK259</f>
        <v>0</v>
      </c>
      <c r="L259" s="137"/>
      <c r="M259" s="141"/>
      <c r="N259" s="142"/>
      <c r="O259" s="142"/>
      <c r="P259" s="143">
        <f>P260</f>
        <v>0</v>
      </c>
      <c r="Q259" s="142"/>
      <c r="R259" s="143">
        <f>R260</f>
        <v>0</v>
      </c>
      <c r="S259" s="142"/>
      <c r="T259" s="144">
        <f>T260</f>
        <v>0</v>
      </c>
      <c r="AR259" s="138" t="s">
        <v>87</v>
      </c>
      <c r="AT259" s="145" t="s">
        <v>79</v>
      </c>
      <c r="AU259" s="145" t="s">
        <v>87</v>
      </c>
      <c r="AY259" s="138" t="s">
        <v>192</v>
      </c>
      <c r="BK259" s="146">
        <f>BK260</f>
        <v>0</v>
      </c>
    </row>
    <row r="260" spans="1:65" s="2" customFormat="1" ht="21.75" customHeight="1">
      <c r="A260" s="32"/>
      <c r="B260" s="149"/>
      <c r="C260" s="150" t="s">
        <v>272</v>
      </c>
      <c r="D260" s="150" t="s">
        <v>195</v>
      </c>
      <c r="E260" s="151" t="s">
        <v>423</v>
      </c>
      <c r="F260" s="152" t="s">
        <v>424</v>
      </c>
      <c r="G260" s="153" t="s">
        <v>270</v>
      </c>
      <c r="H260" s="154">
        <v>2.0169999999999999</v>
      </c>
      <c r="I260" s="155"/>
      <c r="J260" s="156">
        <f>ROUND(I260*H260,2)</f>
        <v>0</v>
      </c>
      <c r="K260" s="152" t="s">
        <v>199</v>
      </c>
      <c r="L260" s="33"/>
      <c r="M260" s="157" t="s">
        <v>1</v>
      </c>
      <c r="N260" s="158" t="s">
        <v>46</v>
      </c>
      <c r="O260" s="58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1" t="s">
        <v>200</v>
      </c>
      <c r="AT260" s="161" t="s">
        <v>195</v>
      </c>
      <c r="AU260" s="161" t="s">
        <v>93</v>
      </c>
      <c r="AY260" s="17" t="s">
        <v>192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93</v>
      </c>
      <c r="BK260" s="162">
        <f>ROUND(I260*H260,2)</f>
        <v>0</v>
      </c>
      <c r="BL260" s="17" t="s">
        <v>200</v>
      </c>
      <c r="BM260" s="161" t="s">
        <v>425</v>
      </c>
    </row>
    <row r="261" spans="1:65" s="12" customFormat="1" ht="25.9" customHeight="1">
      <c r="B261" s="137"/>
      <c r="D261" s="138" t="s">
        <v>79</v>
      </c>
      <c r="E261" s="139" t="s">
        <v>290</v>
      </c>
      <c r="F261" s="139" t="s">
        <v>291</v>
      </c>
      <c r="I261" s="140"/>
      <c r="J261" s="126">
        <f>BK261</f>
        <v>0</v>
      </c>
      <c r="L261" s="137"/>
      <c r="M261" s="141"/>
      <c r="N261" s="142"/>
      <c r="O261" s="142"/>
      <c r="P261" s="143">
        <f>P262</f>
        <v>0</v>
      </c>
      <c r="Q261" s="142"/>
      <c r="R261" s="143">
        <f>R262</f>
        <v>0.46550000000000002</v>
      </c>
      <c r="S261" s="142"/>
      <c r="T261" s="144">
        <f>T262</f>
        <v>1.27668E-2</v>
      </c>
      <c r="AR261" s="138" t="s">
        <v>93</v>
      </c>
      <c r="AT261" s="145" t="s">
        <v>79</v>
      </c>
      <c r="AU261" s="145" t="s">
        <v>80</v>
      </c>
      <c r="AY261" s="138" t="s">
        <v>192</v>
      </c>
      <c r="BK261" s="146">
        <f>BK262</f>
        <v>0</v>
      </c>
    </row>
    <row r="262" spans="1:65" s="12" customFormat="1" ht="22.9" customHeight="1">
      <c r="B262" s="137"/>
      <c r="D262" s="138" t="s">
        <v>79</v>
      </c>
      <c r="E262" s="147" t="s">
        <v>426</v>
      </c>
      <c r="F262" s="147" t="s">
        <v>427</v>
      </c>
      <c r="I262" s="140"/>
      <c r="J262" s="148">
        <f>BK262</f>
        <v>0</v>
      </c>
      <c r="L262" s="137"/>
      <c r="M262" s="141"/>
      <c r="N262" s="142"/>
      <c r="O262" s="142"/>
      <c r="P262" s="143">
        <f>SUM(P263:P316)</f>
        <v>0</v>
      </c>
      <c r="Q262" s="142"/>
      <c r="R262" s="143">
        <f>SUM(R263:R316)</f>
        <v>0.46550000000000002</v>
      </c>
      <c r="S262" s="142"/>
      <c r="T262" s="144">
        <f>SUM(T263:T316)</f>
        <v>1.27668E-2</v>
      </c>
      <c r="AR262" s="138" t="s">
        <v>93</v>
      </c>
      <c r="AT262" s="145" t="s">
        <v>79</v>
      </c>
      <c r="AU262" s="145" t="s">
        <v>87</v>
      </c>
      <c r="AY262" s="138" t="s">
        <v>192</v>
      </c>
      <c r="BK262" s="146">
        <f>SUM(BK263:BK316)</f>
        <v>0</v>
      </c>
    </row>
    <row r="263" spans="1:65" s="2" customFormat="1" ht="24.2" customHeight="1">
      <c r="A263" s="32"/>
      <c r="B263" s="149"/>
      <c r="C263" s="150" t="s">
        <v>193</v>
      </c>
      <c r="D263" s="150" t="s">
        <v>195</v>
      </c>
      <c r="E263" s="151" t="s">
        <v>428</v>
      </c>
      <c r="F263" s="152" t="s">
        <v>429</v>
      </c>
      <c r="G263" s="153" t="s">
        <v>198</v>
      </c>
      <c r="H263" s="154">
        <v>950</v>
      </c>
      <c r="I263" s="155"/>
      <c r="J263" s="156">
        <f>ROUND(I263*H263,2)</f>
        <v>0</v>
      </c>
      <c r="K263" s="152" t="s">
        <v>199</v>
      </c>
      <c r="L263" s="33"/>
      <c r="M263" s="157" t="s">
        <v>1</v>
      </c>
      <c r="N263" s="158" t="s">
        <v>46</v>
      </c>
      <c r="O263" s="58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1" t="s">
        <v>297</v>
      </c>
      <c r="AT263" s="161" t="s">
        <v>195</v>
      </c>
      <c r="AU263" s="161" t="s">
        <v>93</v>
      </c>
      <c r="AY263" s="17" t="s">
        <v>192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93</v>
      </c>
      <c r="BK263" s="162">
        <f>ROUND(I263*H263,2)</f>
        <v>0</v>
      </c>
      <c r="BL263" s="17" t="s">
        <v>297</v>
      </c>
      <c r="BM263" s="161" t="s">
        <v>430</v>
      </c>
    </row>
    <row r="264" spans="1:65" s="13" customFormat="1" ht="22.5">
      <c r="B264" s="163"/>
      <c r="D264" s="164" t="s">
        <v>202</v>
      </c>
      <c r="E264" s="165" t="s">
        <v>1</v>
      </c>
      <c r="F264" s="166" t="s">
        <v>431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93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432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4" customFormat="1" ht="11.25">
      <c r="B266" s="171"/>
      <c r="D266" s="164" t="s">
        <v>202</v>
      </c>
      <c r="E266" s="172" t="s">
        <v>1</v>
      </c>
      <c r="F266" s="173" t="s">
        <v>433</v>
      </c>
      <c r="H266" s="174">
        <v>50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202</v>
      </c>
      <c r="AU266" s="172" t="s">
        <v>93</v>
      </c>
      <c r="AV266" s="14" t="s">
        <v>93</v>
      </c>
      <c r="AW266" s="14" t="s">
        <v>36</v>
      </c>
      <c r="AX266" s="14" t="s">
        <v>80</v>
      </c>
      <c r="AY266" s="172" t="s">
        <v>192</v>
      </c>
    </row>
    <row r="267" spans="1:65" s="13" customFormat="1" ht="11.25">
      <c r="B267" s="163"/>
      <c r="D267" s="164" t="s">
        <v>202</v>
      </c>
      <c r="E267" s="165" t="s">
        <v>1</v>
      </c>
      <c r="F267" s="166" t="s">
        <v>434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93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4" customFormat="1" ht="11.25">
      <c r="B268" s="171"/>
      <c r="D268" s="164" t="s">
        <v>202</v>
      </c>
      <c r="E268" s="172" t="s">
        <v>1</v>
      </c>
      <c r="F268" s="173" t="s">
        <v>435</v>
      </c>
      <c r="H268" s="174">
        <v>150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202</v>
      </c>
      <c r="AU268" s="172" t="s">
        <v>93</v>
      </c>
      <c r="AV268" s="14" t="s">
        <v>93</v>
      </c>
      <c r="AW268" s="14" t="s">
        <v>36</v>
      </c>
      <c r="AX268" s="14" t="s">
        <v>80</v>
      </c>
      <c r="AY268" s="172" t="s">
        <v>192</v>
      </c>
    </row>
    <row r="269" spans="1:65" s="13" customFormat="1" ht="11.25">
      <c r="B269" s="163"/>
      <c r="D269" s="164" t="s">
        <v>202</v>
      </c>
      <c r="E269" s="165" t="s">
        <v>1</v>
      </c>
      <c r="F269" s="166" t="s">
        <v>436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93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4" customFormat="1" ht="11.25">
      <c r="B270" s="171"/>
      <c r="D270" s="164" t="s">
        <v>202</v>
      </c>
      <c r="E270" s="172" t="s">
        <v>1</v>
      </c>
      <c r="F270" s="173" t="s">
        <v>435</v>
      </c>
      <c r="H270" s="174">
        <v>150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202</v>
      </c>
      <c r="AU270" s="172" t="s">
        <v>93</v>
      </c>
      <c r="AV270" s="14" t="s">
        <v>93</v>
      </c>
      <c r="AW270" s="14" t="s">
        <v>36</v>
      </c>
      <c r="AX270" s="14" t="s">
        <v>80</v>
      </c>
      <c r="AY270" s="172" t="s">
        <v>192</v>
      </c>
    </row>
    <row r="271" spans="1:65" s="13" customFormat="1" ht="11.25">
      <c r="B271" s="163"/>
      <c r="D271" s="164" t="s">
        <v>202</v>
      </c>
      <c r="E271" s="165" t="s">
        <v>1</v>
      </c>
      <c r="F271" s="166" t="s">
        <v>437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202</v>
      </c>
      <c r="AU271" s="165" t="s">
        <v>93</v>
      </c>
      <c r="AV271" s="13" t="s">
        <v>87</v>
      </c>
      <c r="AW271" s="13" t="s">
        <v>36</v>
      </c>
      <c r="AX271" s="13" t="s">
        <v>80</v>
      </c>
      <c r="AY271" s="165" t="s">
        <v>192</v>
      </c>
    </row>
    <row r="272" spans="1:65" s="14" customFormat="1" ht="11.25">
      <c r="B272" s="171"/>
      <c r="D272" s="164" t="s">
        <v>202</v>
      </c>
      <c r="E272" s="172" t="s">
        <v>1</v>
      </c>
      <c r="F272" s="173" t="s">
        <v>435</v>
      </c>
      <c r="H272" s="174">
        <v>150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202</v>
      </c>
      <c r="AU272" s="172" t="s">
        <v>93</v>
      </c>
      <c r="AV272" s="14" t="s">
        <v>93</v>
      </c>
      <c r="AW272" s="14" t="s">
        <v>36</v>
      </c>
      <c r="AX272" s="14" t="s">
        <v>80</v>
      </c>
      <c r="AY272" s="172" t="s">
        <v>192</v>
      </c>
    </row>
    <row r="273" spans="1:65" s="13" customFormat="1" ht="11.25">
      <c r="B273" s="163"/>
      <c r="D273" s="164" t="s">
        <v>202</v>
      </c>
      <c r="E273" s="165" t="s">
        <v>1</v>
      </c>
      <c r="F273" s="166" t="s">
        <v>438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202</v>
      </c>
      <c r="AU273" s="165" t="s">
        <v>93</v>
      </c>
      <c r="AV273" s="13" t="s">
        <v>87</v>
      </c>
      <c r="AW273" s="13" t="s">
        <v>36</v>
      </c>
      <c r="AX273" s="13" t="s">
        <v>80</v>
      </c>
      <c r="AY273" s="165" t="s">
        <v>192</v>
      </c>
    </row>
    <row r="274" spans="1:65" s="14" customFormat="1" ht="11.25">
      <c r="B274" s="171"/>
      <c r="D274" s="164" t="s">
        <v>202</v>
      </c>
      <c r="E274" s="172" t="s">
        <v>1</v>
      </c>
      <c r="F274" s="173" t="s">
        <v>435</v>
      </c>
      <c r="H274" s="174">
        <v>150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202</v>
      </c>
      <c r="AU274" s="172" t="s">
        <v>93</v>
      </c>
      <c r="AV274" s="14" t="s">
        <v>93</v>
      </c>
      <c r="AW274" s="14" t="s">
        <v>36</v>
      </c>
      <c r="AX274" s="14" t="s">
        <v>80</v>
      </c>
      <c r="AY274" s="172" t="s">
        <v>192</v>
      </c>
    </row>
    <row r="275" spans="1:65" s="13" customFormat="1" ht="11.25">
      <c r="B275" s="163"/>
      <c r="D275" s="164" t="s">
        <v>202</v>
      </c>
      <c r="E275" s="165" t="s">
        <v>1</v>
      </c>
      <c r="F275" s="166" t="s">
        <v>439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202</v>
      </c>
      <c r="AU275" s="165" t="s">
        <v>93</v>
      </c>
      <c r="AV275" s="13" t="s">
        <v>87</v>
      </c>
      <c r="AW275" s="13" t="s">
        <v>36</v>
      </c>
      <c r="AX275" s="13" t="s">
        <v>80</v>
      </c>
      <c r="AY275" s="165" t="s">
        <v>192</v>
      </c>
    </row>
    <row r="276" spans="1:65" s="14" customFormat="1" ht="11.25">
      <c r="B276" s="171"/>
      <c r="D276" s="164" t="s">
        <v>202</v>
      </c>
      <c r="E276" s="172" t="s">
        <v>1</v>
      </c>
      <c r="F276" s="173" t="s">
        <v>435</v>
      </c>
      <c r="H276" s="174">
        <v>150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202</v>
      </c>
      <c r="AU276" s="172" t="s">
        <v>93</v>
      </c>
      <c r="AV276" s="14" t="s">
        <v>93</v>
      </c>
      <c r="AW276" s="14" t="s">
        <v>36</v>
      </c>
      <c r="AX276" s="14" t="s">
        <v>80</v>
      </c>
      <c r="AY276" s="172" t="s">
        <v>192</v>
      </c>
    </row>
    <row r="277" spans="1:65" s="13" customFormat="1" ht="11.25">
      <c r="B277" s="163"/>
      <c r="D277" s="164" t="s">
        <v>202</v>
      </c>
      <c r="E277" s="165" t="s">
        <v>1</v>
      </c>
      <c r="F277" s="166" t="s">
        <v>440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93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4" customFormat="1" ht="11.25">
      <c r="B278" s="171"/>
      <c r="D278" s="164" t="s">
        <v>202</v>
      </c>
      <c r="E278" s="172" t="s">
        <v>1</v>
      </c>
      <c r="F278" s="173" t="s">
        <v>435</v>
      </c>
      <c r="H278" s="174">
        <v>150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202</v>
      </c>
      <c r="AU278" s="172" t="s">
        <v>93</v>
      </c>
      <c r="AV278" s="14" t="s">
        <v>93</v>
      </c>
      <c r="AW278" s="14" t="s">
        <v>36</v>
      </c>
      <c r="AX278" s="14" t="s">
        <v>80</v>
      </c>
      <c r="AY278" s="172" t="s">
        <v>192</v>
      </c>
    </row>
    <row r="279" spans="1:65" s="15" customFormat="1" ht="11.25">
      <c r="B279" s="179"/>
      <c r="D279" s="164" t="s">
        <v>202</v>
      </c>
      <c r="E279" s="180" t="s">
        <v>1</v>
      </c>
      <c r="F279" s="181" t="s">
        <v>206</v>
      </c>
      <c r="H279" s="182">
        <v>950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202</v>
      </c>
      <c r="AU279" s="180" t="s">
        <v>93</v>
      </c>
      <c r="AV279" s="15" t="s">
        <v>200</v>
      </c>
      <c r="AW279" s="15" t="s">
        <v>36</v>
      </c>
      <c r="AX279" s="15" t="s">
        <v>87</v>
      </c>
      <c r="AY279" s="180" t="s">
        <v>192</v>
      </c>
    </row>
    <row r="280" spans="1:65" s="2" customFormat="1" ht="16.5" customHeight="1">
      <c r="A280" s="32"/>
      <c r="B280" s="149"/>
      <c r="C280" s="150" t="s">
        <v>279</v>
      </c>
      <c r="D280" s="150" t="s">
        <v>195</v>
      </c>
      <c r="E280" s="151" t="s">
        <v>441</v>
      </c>
      <c r="F280" s="152" t="s">
        <v>442</v>
      </c>
      <c r="G280" s="153" t="s">
        <v>198</v>
      </c>
      <c r="H280" s="154">
        <v>425.56</v>
      </c>
      <c r="I280" s="155"/>
      <c r="J280" s="156">
        <f>ROUND(I280*H280,2)</f>
        <v>0</v>
      </c>
      <c r="K280" s="152" t="s">
        <v>199</v>
      </c>
      <c r="L280" s="33"/>
      <c r="M280" s="157" t="s">
        <v>1</v>
      </c>
      <c r="N280" s="158" t="s">
        <v>46</v>
      </c>
      <c r="O280" s="58"/>
      <c r="P280" s="159">
        <f>O280*H280</f>
        <v>0</v>
      </c>
      <c r="Q280" s="159">
        <v>0</v>
      </c>
      <c r="R280" s="159">
        <f>Q280*H280</f>
        <v>0</v>
      </c>
      <c r="S280" s="159">
        <v>3.0000000000000001E-5</v>
      </c>
      <c r="T280" s="160">
        <f>S280*H280</f>
        <v>1.27668E-2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1" t="s">
        <v>297</v>
      </c>
      <c r="AT280" s="161" t="s">
        <v>195</v>
      </c>
      <c r="AU280" s="161" t="s">
        <v>93</v>
      </c>
      <c r="AY280" s="17" t="s">
        <v>192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ROUND(I280*H280,2)</f>
        <v>0</v>
      </c>
      <c r="BL280" s="17" t="s">
        <v>297</v>
      </c>
      <c r="BM280" s="161" t="s">
        <v>443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712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3" customFormat="1" ht="11.25">
      <c r="B282" s="163"/>
      <c r="D282" s="164" t="s">
        <v>202</v>
      </c>
      <c r="E282" s="165" t="s">
        <v>1</v>
      </c>
      <c r="F282" s="166" t="s">
        <v>432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202</v>
      </c>
      <c r="AU282" s="165" t="s">
        <v>93</v>
      </c>
      <c r="AV282" s="13" t="s">
        <v>87</v>
      </c>
      <c r="AW282" s="13" t="s">
        <v>36</v>
      </c>
      <c r="AX282" s="13" t="s">
        <v>80</v>
      </c>
      <c r="AY282" s="165" t="s">
        <v>192</v>
      </c>
    </row>
    <row r="283" spans="1:65" s="14" customFormat="1" ht="11.25">
      <c r="B283" s="171"/>
      <c r="D283" s="164" t="s">
        <v>202</v>
      </c>
      <c r="E283" s="172" t="s">
        <v>1</v>
      </c>
      <c r="F283" s="173" t="s">
        <v>826</v>
      </c>
      <c r="H283" s="174">
        <v>15.28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202</v>
      </c>
      <c r="AU283" s="172" t="s">
        <v>93</v>
      </c>
      <c r="AV283" s="14" t="s">
        <v>93</v>
      </c>
      <c r="AW283" s="14" t="s">
        <v>36</v>
      </c>
      <c r="AX283" s="14" t="s">
        <v>80</v>
      </c>
      <c r="AY283" s="172" t="s">
        <v>192</v>
      </c>
    </row>
    <row r="284" spans="1:65" s="13" customFormat="1" ht="11.25">
      <c r="B284" s="163"/>
      <c r="D284" s="164" t="s">
        <v>202</v>
      </c>
      <c r="E284" s="165" t="s">
        <v>1</v>
      </c>
      <c r="F284" s="166" t="s">
        <v>434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202</v>
      </c>
      <c r="AU284" s="165" t="s">
        <v>93</v>
      </c>
      <c r="AV284" s="13" t="s">
        <v>87</v>
      </c>
      <c r="AW284" s="13" t="s">
        <v>36</v>
      </c>
      <c r="AX284" s="13" t="s">
        <v>80</v>
      </c>
      <c r="AY284" s="165" t="s">
        <v>192</v>
      </c>
    </row>
    <row r="285" spans="1:65" s="14" customFormat="1" ht="11.25">
      <c r="B285" s="171"/>
      <c r="D285" s="164" t="s">
        <v>202</v>
      </c>
      <c r="E285" s="172" t="s">
        <v>1</v>
      </c>
      <c r="F285" s="173" t="s">
        <v>827</v>
      </c>
      <c r="H285" s="174">
        <v>62.9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202</v>
      </c>
      <c r="AU285" s="172" t="s">
        <v>93</v>
      </c>
      <c r="AV285" s="14" t="s">
        <v>93</v>
      </c>
      <c r="AW285" s="14" t="s">
        <v>36</v>
      </c>
      <c r="AX285" s="14" t="s">
        <v>80</v>
      </c>
      <c r="AY285" s="172" t="s">
        <v>192</v>
      </c>
    </row>
    <row r="286" spans="1:65" s="13" customFormat="1" ht="11.25">
      <c r="B286" s="163"/>
      <c r="D286" s="164" t="s">
        <v>202</v>
      </c>
      <c r="E286" s="165" t="s">
        <v>1</v>
      </c>
      <c r="F286" s="166" t="s">
        <v>436</v>
      </c>
      <c r="H286" s="165" t="s">
        <v>1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202</v>
      </c>
      <c r="AU286" s="165" t="s">
        <v>93</v>
      </c>
      <c r="AV286" s="13" t="s">
        <v>87</v>
      </c>
      <c r="AW286" s="13" t="s">
        <v>36</v>
      </c>
      <c r="AX286" s="13" t="s">
        <v>80</v>
      </c>
      <c r="AY286" s="165" t="s">
        <v>192</v>
      </c>
    </row>
    <row r="287" spans="1:65" s="14" customFormat="1" ht="22.5">
      <c r="B287" s="171"/>
      <c r="D287" s="164" t="s">
        <v>202</v>
      </c>
      <c r="E287" s="172" t="s">
        <v>1</v>
      </c>
      <c r="F287" s="173" t="s">
        <v>828</v>
      </c>
      <c r="H287" s="174">
        <v>69.180000000000007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202</v>
      </c>
      <c r="AU287" s="172" t="s">
        <v>93</v>
      </c>
      <c r="AV287" s="14" t="s">
        <v>93</v>
      </c>
      <c r="AW287" s="14" t="s">
        <v>36</v>
      </c>
      <c r="AX287" s="14" t="s">
        <v>80</v>
      </c>
      <c r="AY287" s="172" t="s">
        <v>192</v>
      </c>
    </row>
    <row r="288" spans="1:65" s="13" customFormat="1" ht="11.25">
      <c r="B288" s="163"/>
      <c r="D288" s="164" t="s">
        <v>202</v>
      </c>
      <c r="E288" s="165" t="s">
        <v>1</v>
      </c>
      <c r="F288" s="166" t="s">
        <v>437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202</v>
      </c>
      <c r="AU288" s="165" t="s">
        <v>93</v>
      </c>
      <c r="AV288" s="13" t="s">
        <v>87</v>
      </c>
      <c r="AW288" s="13" t="s">
        <v>36</v>
      </c>
      <c r="AX288" s="13" t="s">
        <v>80</v>
      </c>
      <c r="AY288" s="165" t="s">
        <v>192</v>
      </c>
    </row>
    <row r="289" spans="1:65" s="14" customFormat="1" ht="22.5">
      <c r="B289" s="171"/>
      <c r="D289" s="164" t="s">
        <v>202</v>
      </c>
      <c r="E289" s="172" t="s">
        <v>1</v>
      </c>
      <c r="F289" s="173" t="s">
        <v>829</v>
      </c>
      <c r="H289" s="174">
        <v>69.680000000000007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202</v>
      </c>
      <c r="AU289" s="172" t="s">
        <v>93</v>
      </c>
      <c r="AV289" s="14" t="s">
        <v>93</v>
      </c>
      <c r="AW289" s="14" t="s">
        <v>36</v>
      </c>
      <c r="AX289" s="14" t="s">
        <v>80</v>
      </c>
      <c r="AY289" s="172" t="s">
        <v>192</v>
      </c>
    </row>
    <row r="290" spans="1:65" s="13" customFormat="1" ht="11.25">
      <c r="B290" s="163"/>
      <c r="D290" s="164" t="s">
        <v>202</v>
      </c>
      <c r="E290" s="165" t="s">
        <v>1</v>
      </c>
      <c r="F290" s="166" t="s">
        <v>438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202</v>
      </c>
      <c r="AU290" s="165" t="s">
        <v>93</v>
      </c>
      <c r="AV290" s="13" t="s">
        <v>87</v>
      </c>
      <c r="AW290" s="13" t="s">
        <v>36</v>
      </c>
      <c r="AX290" s="13" t="s">
        <v>80</v>
      </c>
      <c r="AY290" s="165" t="s">
        <v>192</v>
      </c>
    </row>
    <row r="291" spans="1:65" s="14" customFormat="1" ht="22.5">
      <c r="B291" s="171"/>
      <c r="D291" s="164" t="s">
        <v>202</v>
      </c>
      <c r="E291" s="172" t="s">
        <v>1</v>
      </c>
      <c r="F291" s="173" t="s">
        <v>830</v>
      </c>
      <c r="H291" s="174">
        <v>69.62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202</v>
      </c>
      <c r="AU291" s="172" t="s">
        <v>93</v>
      </c>
      <c r="AV291" s="14" t="s">
        <v>93</v>
      </c>
      <c r="AW291" s="14" t="s">
        <v>36</v>
      </c>
      <c r="AX291" s="14" t="s">
        <v>80</v>
      </c>
      <c r="AY291" s="172" t="s">
        <v>192</v>
      </c>
    </row>
    <row r="292" spans="1:65" s="13" customFormat="1" ht="11.25">
      <c r="B292" s="163"/>
      <c r="D292" s="164" t="s">
        <v>202</v>
      </c>
      <c r="E292" s="165" t="s">
        <v>1</v>
      </c>
      <c r="F292" s="166" t="s">
        <v>439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202</v>
      </c>
      <c r="AU292" s="165" t="s">
        <v>93</v>
      </c>
      <c r="AV292" s="13" t="s">
        <v>87</v>
      </c>
      <c r="AW292" s="13" t="s">
        <v>36</v>
      </c>
      <c r="AX292" s="13" t="s">
        <v>80</v>
      </c>
      <c r="AY292" s="165" t="s">
        <v>192</v>
      </c>
    </row>
    <row r="293" spans="1:65" s="14" customFormat="1" ht="22.5">
      <c r="B293" s="171"/>
      <c r="D293" s="164" t="s">
        <v>202</v>
      </c>
      <c r="E293" s="172" t="s">
        <v>1</v>
      </c>
      <c r="F293" s="173" t="s">
        <v>831</v>
      </c>
      <c r="H293" s="174">
        <v>69.5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202</v>
      </c>
      <c r="AU293" s="172" t="s">
        <v>93</v>
      </c>
      <c r="AV293" s="14" t="s">
        <v>93</v>
      </c>
      <c r="AW293" s="14" t="s">
        <v>36</v>
      </c>
      <c r="AX293" s="14" t="s">
        <v>80</v>
      </c>
      <c r="AY293" s="172" t="s">
        <v>192</v>
      </c>
    </row>
    <row r="294" spans="1:65" s="13" customFormat="1" ht="11.25">
      <c r="B294" s="163"/>
      <c r="D294" s="164" t="s">
        <v>202</v>
      </c>
      <c r="E294" s="165" t="s">
        <v>1</v>
      </c>
      <c r="F294" s="166" t="s">
        <v>440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1:65" s="14" customFormat="1" ht="22.5">
      <c r="B295" s="171"/>
      <c r="D295" s="164" t="s">
        <v>202</v>
      </c>
      <c r="E295" s="172" t="s">
        <v>1</v>
      </c>
      <c r="F295" s="173" t="s">
        <v>832</v>
      </c>
      <c r="H295" s="174">
        <v>69.400000000000006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202</v>
      </c>
      <c r="AU295" s="172" t="s">
        <v>93</v>
      </c>
      <c r="AV295" s="14" t="s">
        <v>93</v>
      </c>
      <c r="AW295" s="14" t="s">
        <v>36</v>
      </c>
      <c r="AX295" s="14" t="s">
        <v>80</v>
      </c>
      <c r="AY295" s="172" t="s">
        <v>192</v>
      </c>
    </row>
    <row r="296" spans="1:65" s="15" customFormat="1" ht="11.25">
      <c r="B296" s="179"/>
      <c r="D296" s="164" t="s">
        <v>202</v>
      </c>
      <c r="E296" s="180" t="s">
        <v>1</v>
      </c>
      <c r="F296" s="181" t="s">
        <v>206</v>
      </c>
      <c r="H296" s="182">
        <v>425.56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202</v>
      </c>
      <c r="AU296" s="180" t="s">
        <v>93</v>
      </c>
      <c r="AV296" s="15" t="s">
        <v>200</v>
      </c>
      <c r="AW296" s="15" t="s">
        <v>36</v>
      </c>
      <c r="AX296" s="15" t="s">
        <v>87</v>
      </c>
      <c r="AY296" s="180" t="s">
        <v>192</v>
      </c>
    </row>
    <row r="297" spans="1:65" s="2" customFormat="1" ht="16.5" customHeight="1">
      <c r="A297" s="32"/>
      <c r="B297" s="149"/>
      <c r="C297" s="201" t="s">
        <v>283</v>
      </c>
      <c r="D297" s="201" t="s">
        <v>412</v>
      </c>
      <c r="E297" s="202" t="s">
        <v>546</v>
      </c>
      <c r="F297" s="203" t="s">
        <v>547</v>
      </c>
      <c r="G297" s="204" t="s">
        <v>198</v>
      </c>
      <c r="H297" s="205">
        <v>468.11599999999999</v>
      </c>
      <c r="I297" s="206"/>
      <c r="J297" s="207">
        <f>ROUND(I297*H297,2)</f>
        <v>0</v>
      </c>
      <c r="K297" s="203" t="s">
        <v>199</v>
      </c>
      <c r="L297" s="208"/>
      <c r="M297" s="209" t="s">
        <v>1</v>
      </c>
      <c r="N297" s="210" t="s">
        <v>46</v>
      </c>
      <c r="O297" s="58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1" t="s">
        <v>548</v>
      </c>
      <c r="AT297" s="161" t="s">
        <v>412</v>
      </c>
      <c r="AU297" s="161" t="s">
        <v>93</v>
      </c>
      <c r="AY297" s="17" t="s">
        <v>192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93</v>
      </c>
      <c r="BK297" s="162">
        <f>ROUND(I297*H297,2)</f>
        <v>0</v>
      </c>
      <c r="BL297" s="17" t="s">
        <v>297</v>
      </c>
      <c r="BM297" s="161" t="s">
        <v>549</v>
      </c>
    </row>
    <row r="298" spans="1:65" s="14" customFormat="1" ht="11.25">
      <c r="B298" s="171"/>
      <c r="D298" s="164" t="s">
        <v>202</v>
      </c>
      <c r="F298" s="173" t="s">
        <v>833</v>
      </c>
      <c r="H298" s="174">
        <v>468.11599999999999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202</v>
      </c>
      <c r="AU298" s="172" t="s">
        <v>93</v>
      </c>
      <c r="AV298" s="14" t="s">
        <v>93</v>
      </c>
      <c r="AW298" s="14" t="s">
        <v>3</v>
      </c>
      <c r="AX298" s="14" t="s">
        <v>87</v>
      </c>
      <c r="AY298" s="172" t="s">
        <v>192</v>
      </c>
    </row>
    <row r="299" spans="1:65" s="2" customFormat="1" ht="24.2" customHeight="1">
      <c r="A299" s="32"/>
      <c r="B299" s="149"/>
      <c r="C299" s="150" t="s">
        <v>8</v>
      </c>
      <c r="D299" s="150" t="s">
        <v>195</v>
      </c>
      <c r="E299" s="151" t="s">
        <v>551</v>
      </c>
      <c r="F299" s="152" t="s">
        <v>552</v>
      </c>
      <c r="G299" s="153" t="s">
        <v>198</v>
      </c>
      <c r="H299" s="154">
        <v>950</v>
      </c>
      <c r="I299" s="155"/>
      <c r="J299" s="156">
        <f>ROUND(I299*H299,2)</f>
        <v>0</v>
      </c>
      <c r="K299" s="152" t="s">
        <v>199</v>
      </c>
      <c r="L299" s="33"/>
      <c r="M299" s="157" t="s">
        <v>1</v>
      </c>
      <c r="N299" s="158" t="s">
        <v>46</v>
      </c>
      <c r="O299" s="58"/>
      <c r="P299" s="159">
        <f>O299*H299</f>
        <v>0</v>
      </c>
      <c r="Q299" s="159">
        <v>2.0000000000000001E-4</v>
      </c>
      <c r="R299" s="159">
        <f>Q299*H299</f>
        <v>0.19</v>
      </c>
      <c r="S299" s="159">
        <v>0</v>
      </c>
      <c r="T299" s="160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1" t="s">
        <v>297</v>
      </c>
      <c r="AT299" s="161" t="s">
        <v>195</v>
      </c>
      <c r="AU299" s="161" t="s">
        <v>93</v>
      </c>
      <c r="AY299" s="17" t="s">
        <v>192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93</v>
      </c>
      <c r="BK299" s="162">
        <f>ROUND(I299*H299,2)</f>
        <v>0</v>
      </c>
      <c r="BL299" s="17" t="s">
        <v>297</v>
      </c>
      <c r="BM299" s="161" t="s">
        <v>553</v>
      </c>
    </row>
    <row r="300" spans="1:65" s="13" customFormat="1" ht="22.5">
      <c r="B300" s="163"/>
      <c r="D300" s="164" t="s">
        <v>202</v>
      </c>
      <c r="E300" s="165" t="s">
        <v>1</v>
      </c>
      <c r="F300" s="166" t="s">
        <v>554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202</v>
      </c>
      <c r="AU300" s="165" t="s">
        <v>93</v>
      </c>
      <c r="AV300" s="13" t="s">
        <v>87</v>
      </c>
      <c r="AW300" s="13" t="s">
        <v>36</v>
      </c>
      <c r="AX300" s="13" t="s">
        <v>80</v>
      </c>
      <c r="AY300" s="165" t="s">
        <v>192</v>
      </c>
    </row>
    <row r="301" spans="1:65" s="13" customFormat="1" ht="11.25">
      <c r="B301" s="163"/>
      <c r="D301" s="164" t="s">
        <v>202</v>
      </c>
      <c r="E301" s="165" t="s">
        <v>1</v>
      </c>
      <c r="F301" s="166" t="s">
        <v>432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202</v>
      </c>
      <c r="AU301" s="165" t="s">
        <v>93</v>
      </c>
      <c r="AV301" s="13" t="s">
        <v>87</v>
      </c>
      <c r="AW301" s="13" t="s">
        <v>36</v>
      </c>
      <c r="AX301" s="13" t="s">
        <v>80</v>
      </c>
      <c r="AY301" s="165" t="s">
        <v>192</v>
      </c>
    </row>
    <row r="302" spans="1:65" s="14" customFormat="1" ht="11.25">
      <c r="B302" s="171"/>
      <c r="D302" s="164" t="s">
        <v>202</v>
      </c>
      <c r="E302" s="172" t="s">
        <v>1</v>
      </c>
      <c r="F302" s="173" t="s">
        <v>433</v>
      </c>
      <c r="H302" s="174">
        <v>50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202</v>
      </c>
      <c r="AU302" s="172" t="s">
        <v>93</v>
      </c>
      <c r="AV302" s="14" t="s">
        <v>93</v>
      </c>
      <c r="AW302" s="14" t="s">
        <v>36</v>
      </c>
      <c r="AX302" s="14" t="s">
        <v>80</v>
      </c>
      <c r="AY302" s="172" t="s">
        <v>192</v>
      </c>
    </row>
    <row r="303" spans="1:65" s="13" customFormat="1" ht="11.25">
      <c r="B303" s="163"/>
      <c r="D303" s="164" t="s">
        <v>202</v>
      </c>
      <c r="E303" s="165" t="s">
        <v>1</v>
      </c>
      <c r="F303" s="166" t="s">
        <v>434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202</v>
      </c>
      <c r="AU303" s="165" t="s">
        <v>93</v>
      </c>
      <c r="AV303" s="13" t="s">
        <v>87</v>
      </c>
      <c r="AW303" s="13" t="s">
        <v>36</v>
      </c>
      <c r="AX303" s="13" t="s">
        <v>80</v>
      </c>
      <c r="AY303" s="165" t="s">
        <v>192</v>
      </c>
    </row>
    <row r="304" spans="1:65" s="14" customFormat="1" ht="11.25">
      <c r="B304" s="171"/>
      <c r="D304" s="164" t="s">
        <v>202</v>
      </c>
      <c r="E304" s="172" t="s">
        <v>1</v>
      </c>
      <c r="F304" s="173" t="s">
        <v>435</v>
      </c>
      <c r="H304" s="174">
        <v>150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202</v>
      </c>
      <c r="AU304" s="172" t="s">
        <v>93</v>
      </c>
      <c r="AV304" s="14" t="s">
        <v>93</v>
      </c>
      <c r="AW304" s="14" t="s">
        <v>36</v>
      </c>
      <c r="AX304" s="14" t="s">
        <v>80</v>
      </c>
      <c r="AY304" s="172" t="s">
        <v>192</v>
      </c>
    </row>
    <row r="305" spans="1:65" s="13" customFormat="1" ht="11.25">
      <c r="B305" s="163"/>
      <c r="D305" s="164" t="s">
        <v>202</v>
      </c>
      <c r="E305" s="165" t="s">
        <v>1</v>
      </c>
      <c r="F305" s="166" t="s">
        <v>436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202</v>
      </c>
      <c r="AU305" s="165" t="s">
        <v>93</v>
      </c>
      <c r="AV305" s="13" t="s">
        <v>87</v>
      </c>
      <c r="AW305" s="13" t="s">
        <v>36</v>
      </c>
      <c r="AX305" s="13" t="s">
        <v>80</v>
      </c>
      <c r="AY305" s="165" t="s">
        <v>192</v>
      </c>
    </row>
    <row r="306" spans="1:65" s="14" customFormat="1" ht="11.25">
      <c r="B306" s="171"/>
      <c r="D306" s="164" t="s">
        <v>202</v>
      </c>
      <c r="E306" s="172" t="s">
        <v>1</v>
      </c>
      <c r="F306" s="173" t="s">
        <v>435</v>
      </c>
      <c r="H306" s="174">
        <v>150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202</v>
      </c>
      <c r="AU306" s="172" t="s">
        <v>93</v>
      </c>
      <c r="AV306" s="14" t="s">
        <v>93</v>
      </c>
      <c r="AW306" s="14" t="s">
        <v>36</v>
      </c>
      <c r="AX306" s="14" t="s">
        <v>80</v>
      </c>
      <c r="AY306" s="172" t="s">
        <v>192</v>
      </c>
    </row>
    <row r="307" spans="1:65" s="13" customFormat="1" ht="11.25">
      <c r="B307" s="163"/>
      <c r="D307" s="164" t="s">
        <v>202</v>
      </c>
      <c r="E307" s="165" t="s">
        <v>1</v>
      </c>
      <c r="F307" s="166" t="s">
        <v>437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202</v>
      </c>
      <c r="AU307" s="165" t="s">
        <v>93</v>
      </c>
      <c r="AV307" s="13" t="s">
        <v>87</v>
      </c>
      <c r="AW307" s="13" t="s">
        <v>36</v>
      </c>
      <c r="AX307" s="13" t="s">
        <v>80</v>
      </c>
      <c r="AY307" s="165" t="s">
        <v>192</v>
      </c>
    </row>
    <row r="308" spans="1:65" s="14" customFormat="1" ht="11.25">
      <c r="B308" s="171"/>
      <c r="D308" s="164" t="s">
        <v>202</v>
      </c>
      <c r="E308" s="172" t="s">
        <v>1</v>
      </c>
      <c r="F308" s="173" t="s">
        <v>435</v>
      </c>
      <c r="H308" s="174">
        <v>150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202</v>
      </c>
      <c r="AU308" s="172" t="s">
        <v>93</v>
      </c>
      <c r="AV308" s="14" t="s">
        <v>93</v>
      </c>
      <c r="AW308" s="14" t="s">
        <v>36</v>
      </c>
      <c r="AX308" s="14" t="s">
        <v>80</v>
      </c>
      <c r="AY308" s="172" t="s">
        <v>192</v>
      </c>
    </row>
    <row r="309" spans="1:65" s="13" customFormat="1" ht="11.25">
      <c r="B309" s="163"/>
      <c r="D309" s="164" t="s">
        <v>202</v>
      </c>
      <c r="E309" s="165" t="s">
        <v>1</v>
      </c>
      <c r="F309" s="166" t="s">
        <v>438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202</v>
      </c>
      <c r="AU309" s="165" t="s">
        <v>93</v>
      </c>
      <c r="AV309" s="13" t="s">
        <v>87</v>
      </c>
      <c r="AW309" s="13" t="s">
        <v>36</v>
      </c>
      <c r="AX309" s="13" t="s">
        <v>80</v>
      </c>
      <c r="AY309" s="165" t="s">
        <v>192</v>
      </c>
    </row>
    <row r="310" spans="1:65" s="14" customFormat="1" ht="11.25">
      <c r="B310" s="171"/>
      <c r="D310" s="164" t="s">
        <v>202</v>
      </c>
      <c r="E310" s="172" t="s">
        <v>1</v>
      </c>
      <c r="F310" s="173" t="s">
        <v>435</v>
      </c>
      <c r="H310" s="174">
        <v>150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202</v>
      </c>
      <c r="AU310" s="172" t="s">
        <v>93</v>
      </c>
      <c r="AV310" s="14" t="s">
        <v>93</v>
      </c>
      <c r="AW310" s="14" t="s">
        <v>36</v>
      </c>
      <c r="AX310" s="14" t="s">
        <v>80</v>
      </c>
      <c r="AY310" s="172" t="s">
        <v>192</v>
      </c>
    </row>
    <row r="311" spans="1:65" s="13" customFormat="1" ht="11.25">
      <c r="B311" s="163"/>
      <c r="D311" s="164" t="s">
        <v>202</v>
      </c>
      <c r="E311" s="165" t="s">
        <v>1</v>
      </c>
      <c r="F311" s="166" t="s">
        <v>439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202</v>
      </c>
      <c r="AU311" s="165" t="s">
        <v>93</v>
      </c>
      <c r="AV311" s="13" t="s">
        <v>87</v>
      </c>
      <c r="AW311" s="13" t="s">
        <v>36</v>
      </c>
      <c r="AX311" s="13" t="s">
        <v>80</v>
      </c>
      <c r="AY311" s="165" t="s">
        <v>192</v>
      </c>
    </row>
    <row r="312" spans="1:65" s="14" customFormat="1" ht="11.25">
      <c r="B312" s="171"/>
      <c r="D312" s="164" t="s">
        <v>202</v>
      </c>
      <c r="E312" s="172" t="s">
        <v>1</v>
      </c>
      <c r="F312" s="173" t="s">
        <v>435</v>
      </c>
      <c r="H312" s="174">
        <v>150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202</v>
      </c>
      <c r="AU312" s="172" t="s">
        <v>93</v>
      </c>
      <c r="AV312" s="14" t="s">
        <v>93</v>
      </c>
      <c r="AW312" s="14" t="s">
        <v>36</v>
      </c>
      <c r="AX312" s="14" t="s">
        <v>80</v>
      </c>
      <c r="AY312" s="172" t="s">
        <v>192</v>
      </c>
    </row>
    <row r="313" spans="1:65" s="13" customFormat="1" ht="11.25">
      <c r="B313" s="163"/>
      <c r="D313" s="164" t="s">
        <v>202</v>
      </c>
      <c r="E313" s="165" t="s">
        <v>1</v>
      </c>
      <c r="F313" s="166" t="s">
        <v>440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202</v>
      </c>
      <c r="AU313" s="165" t="s">
        <v>93</v>
      </c>
      <c r="AV313" s="13" t="s">
        <v>87</v>
      </c>
      <c r="AW313" s="13" t="s">
        <v>36</v>
      </c>
      <c r="AX313" s="13" t="s">
        <v>80</v>
      </c>
      <c r="AY313" s="165" t="s">
        <v>192</v>
      </c>
    </row>
    <row r="314" spans="1:65" s="14" customFormat="1" ht="11.25">
      <c r="B314" s="171"/>
      <c r="D314" s="164" t="s">
        <v>202</v>
      </c>
      <c r="E314" s="172" t="s">
        <v>1</v>
      </c>
      <c r="F314" s="173" t="s">
        <v>435</v>
      </c>
      <c r="H314" s="174">
        <v>150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202</v>
      </c>
      <c r="AU314" s="172" t="s">
        <v>93</v>
      </c>
      <c r="AV314" s="14" t="s">
        <v>93</v>
      </c>
      <c r="AW314" s="14" t="s">
        <v>36</v>
      </c>
      <c r="AX314" s="14" t="s">
        <v>80</v>
      </c>
      <c r="AY314" s="172" t="s">
        <v>192</v>
      </c>
    </row>
    <row r="315" spans="1:65" s="15" customFormat="1" ht="11.25">
      <c r="B315" s="179"/>
      <c r="D315" s="164" t="s">
        <v>202</v>
      </c>
      <c r="E315" s="180" t="s">
        <v>1</v>
      </c>
      <c r="F315" s="181" t="s">
        <v>206</v>
      </c>
      <c r="H315" s="182">
        <v>950</v>
      </c>
      <c r="I315" s="183"/>
      <c r="L315" s="179"/>
      <c r="M315" s="184"/>
      <c r="N315" s="185"/>
      <c r="O315" s="185"/>
      <c r="P315" s="185"/>
      <c r="Q315" s="185"/>
      <c r="R315" s="185"/>
      <c r="S315" s="185"/>
      <c r="T315" s="186"/>
      <c r="AT315" s="180" t="s">
        <v>202</v>
      </c>
      <c r="AU315" s="180" t="s">
        <v>93</v>
      </c>
      <c r="AV315" s="15" t="s">
        <v>200</v>
      </c>
      <c r="AW315" s="15" t="s">
        <v>36</v>
      </c>
      <c r="AX315" s="15" t="s">
        <v>87</v>
      </c>
      <c r="AY315" s="180" t="s">
        <v>192</v>
      </c>
    </row>
    <row r="316" spans="1:65" s="2" customFormat="1" ht="24.2" customHeight="1">
      <c r="A316" s="32"/>
      <c r="B316" s="149"/>
      <c r="C316" s="150" t="s">
        <v>294</v>
      </c>
      <c r="D316" s="150" t="s">
        <v>195</v>
      </c>
      <c r="E316" s="151" t="s">
        <v>555</v>
      </c>
      <c r="F316" s="152" t="s">
        <v>556</v>
      </c>
      <c r="G316" s="153" t="s">
        <v>198</v>
      </c>
      <c r="H316" s="154">
        <v>950</v>
      </c>
      <c r="I316" s="155"/>
      <c r="J316" s="156">
        <f>ROUND(I316*H316,2)</f>
        <v>0</v>
      </c>
      <c r="K316" s="152" t="s">
        <v>199</v>
      </c>
      <c r="L316" s="33"/>
      <c r="M316" s="157" t="s">
        <v>1</v>
      </c>
      <c r="N316" s="158" t="s">
        <v>46</v>
      </c>
      <c r="O316" s="58"/>
      <c r="P316" s="159">
        <f>O316*H316</f>
        <v>0</v>
      </c>
      <c r="Q316" s="159">
        <v>2.9E-4</v>
      </c>
      <c r="R316" s="159">
        <f>Q316*H316</f>
        <v>0.27550000000000002</v>
      </c>
      <c r="S316" s="159">
        <v>0</v>
      </c>
      <c r="T316" s="160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1" t="s">
        <v>297</v>
      </c>
      <c r="AT316" s="161" t="s">
        <v>195</v>
      </c>
      <c r="AU316" s="161" t="s">
        <v>93</v>
      </c>
      <c r="AY316" s="17" t="s">
        <v>192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7" t="s">
        <v>93</v>
      </c>
      <c r="BK316" s="162">
        <f>ROUND(I316*H316,2)</f>
        <v>0</v>
      </c>
      <c r="BL316" s="17" t="s">
        <v>297</v>
      </c>
      <c r="BM316" s="161" t="s">
        <v>557</v>
      </c>
    </row>
    <row r="317" spans="1:65" s="2" customFormat="1" ht="49.9" customHeight="1">
      <c r="A317" s="32"/>
      <c r="B317" s="33"/>
      <c r="C317" s="32"/>
      <c r="D317" s="32"/>
      <c r="E317" s="139" t="s">
        <v>347</v>
      </c>
      <c r="F317" s="139" t="s">
        <v>348</v>
      </c>
      <c r="G317" s="32"/>
      <c r="H317" s="32"/>
      <c r="I317" s="32"/>
      <c r="J317" s="126">
        <f t="shared" ref="J317:J322" si="0">BK317</f>
        <v>0</v>
      </c>
      <c r="K317" s="32"/>
      <c r="L317" s="33"/>
      <c r="M317" s="187"/>
      <c r="N317" s="188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79</v>
      </c>
      <c r="AU317" s="17" t="s">
        <v>80</v>
      </c>
      <c r="AY317" s="17" t="s">
        <v>349</v>
      </c>
      <c r="BK317" s="162">
        <f>SUM(BK318:BK322)</f>
        <v>0</v>
      </c>
    </row>
    <row r="318" spans="1:65" s="2" customFormat="1" ht="16.350000000000001" customHeight="1">
      <c r="A318" s="32"/>
      <c r="B318" s="33"/>
      <c r="C318" s="189" t="s">
        <v>1</v>
      </c>
      <c r="D318" s="189" t="s">
        <v>195</v>
      </c>
      <c r="E318" s="190" t="s">
        <v>1</v>
      </c>
      <c r="F318" s="191" t="s">
        <v>1</v>
      </c>
      <c r="G318" s="192" t="s">
        <v>1</v>
      </c>
      <c r="H318" s="193"/>
      <c r="I318" s="194"/>
      <c r="J318" s="195">
        <f t="shared" si="0"/>
        <v>0</v>
      </c>
      <c r="K318" s="196"/>
      <c r="L318" s="33"/>
      <c r="M318" s="197" t="s">
        <v>1</v>
      </c>
      <c r="N318" s="198" t="s">
        <v>46</v>
      </c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349</v>
      </c>
      <c r="AU318" s="17" t="s">
        <v>87</v>
      </c>
      <c r="AY318" s="17" t="s">
        <v>349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93</v>
      </c>
      <c r="BK318" s="162">
        <f>I318*H318</f>
        <v>0</v>
      </c>
    </row>
    <row r="319" spans="1:65" s="2" customFormat="1" ht="16.350000000000001" customHeight="1">
      <c r="A319" s="32"/>
      <c r="B319" s="33"/>
      <c r="C319" s="189" t="s">
        <v>1</v>
      </c>
      <c r="D319" s="189" t="s">
        <v>195</v>
      </c>
      <c r="E319" s="190" t="s">
        <v>1</v>
      </c>
      <c r="F319" s="191" t="s">
        <v>1</v>
      </c>
      <c r="G319" s="192" t="s">
        <v>1</v>
      </c>
      <c r="H319" s="193"/>
      <c r="I319" s="194"/>
      <c r="J319" s="195">
        <f t="shared" si="0"/>
        <v>0</v>
      </c>
      <c r="K319" s="196"/>
      <c r="L319" s="33"/>
      <c r="M319" s="197" t="s">
        <v>1</v>
      </c>
      <c r="N319" s="198" t="s">
        <v>46</v>
      </c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349</v>
      </c>
      <c r="AU319" s="17" t="s">
        <v>87</v>
      </c>
      <c r="AY319" s="17" t="s">
        <v>349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7" t="s">
        <v>93</v>
      </c>
      <c r="BK319" s="162">
        <f>I319*H319</f>
        <v>0</v>
      </c>
    </row>
    <row r="320" spans="1:65" s="2" customFormat="1" ht="16.350000000000001" customHeight="1">
      <c r="A320" s="32"/>
      <c r="B320" s="33"/>
      <c r="C320" s="189" t="s">
        <v>1</v>
      </c>
      <c r="D320" s="189" t="s">
        <v>195</v>
      </c>
      <c r="E320" s="190" t="s">
        <v>1</v>
      </c>
      <c r="F320" s="191" t="s">
        <v>1</v>
      </c>
      <c r="G320" s="192" t="s">
        <v>1</v>
      </c>
      <c r="H320" s="193"/>
      <c r="I320" s="194"/>
      <c r="J320" s="195">
        <f t="shared" si="0"/>
        <v>0</v>
      </c>
      <c r="K320" s="196"/>
      <c r="L320" s="33"/>
      <c r="M320" s="197" t="s">
        <v>1</v>
      </c>
      <c r="N320" s="198" t="s">
        <v>46</v>
      </c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349</v>
      </c>
      <c r="AU320" s="17" t="s">
        <v>87</v>
      </c>
      <c r="AY320" s="17" t="s">
        <v>349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93</v>
      </c>
      <c r="BK320" s="162">
        <f>I320*H320</f>
        <v>0</v>
      </c>
    </row>
    <row r="321" spans="1:63" s="2" customFormat="1" ht="16.350000000000001" customHeight="1">
      <c r="A321" s="32"/>
      <c r="B321" s="33"/>
      <c r="C321" s="189" t="s">
        <v>1</v>
      </c>
      <c r="D321" s="189" t="s">
        <v>195</v>
      </c>
      <c r="E321" s="190" t="s">
        <v>1</v>
      </c>
      <c r="F321" s="191" t="s">
        <v>1</v>
      </c>
      <c r="G321" s="192" t="s">
        <v>1</v>
      </c>
      <c r="H321" s="193"/>
      <c r="I321" s="194"/>
      <c r="J321" s="195">
        <f t="shared" si="0"/>
        <v>0</v>
      </c>
      <c r="K321" s="196"/>
      <c r="L321" s="33"/>
      <c r="M321" s="197" t="s">
        <v>1</v>
      </c>
      <c r="N321" s="198" t="s">
        <v>46</v>
      </c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349</v>
      </c>
      <c r="AU321" s="17" t="s">
        <v>87</v>
      </c>
      <c r="AY321" s="17" t="s">
        <v>349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7" t="s">
        <v>93</v>
      </c>
      <c r="BK321" s="162">
        <f>I321*H321</f>
        <v>0</v>
      </c>
    </row>
    <row r="322" spans="1:63" s="2" customFormat="1" ht="16.350000000000001" customHeight="1">
      <c r="A322" s="32"/>
      <c r="B322" s="33"/>
      <c r="C322" s="189" t="s">
        <v>1</v>
      </c>
      <c r="D322" s="189" t="s">
        <v>195</v>
      </c>
      <c r="E322" s="190" t="s">
        <v>1</v>
      </c>
      <c r="F322" s="191" t="s">
        <v>1</v>
      </c>
      <c r="G322" s="192" t="s">
        <v>1</v>
      </c>
      <c r="H322" s="193"/>
      <c r="I322" s="194"/>
      <c r="J322" s="195">
        <f t="shared" si="0"/>
        <v>0</v>
      </c>
      <c r="K322" s="196"/>
      <c r="L322" s="33"/>
      <c r="M322" s="197" t="s">
        <v>1</v>
      </c>
      <c r="N322" s="198" t="s">
        <v>46</v>
      </c>
      <c r="O322" s="199"/>
      <c r="P322" s="199"/>
      <c r="Q322" s="199"/>
      <c r="R322" s="199"/>
      <c r="S322" s="199"/>
      <c r="T322" s="20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349</v>
      </c>
      <c r="AU322" s="17" t="s">
        <v>87</v>
      </c>
      <c r="AY322" s="17" t="s">
        <v>349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7" t="s">
        <v>93</v>
      </c>
      <c r="BK322" s="162">
        <f>I322*H322</f>
        <v>0</v>
      </c>
    </row>
    <row r="323" spans="1:63" s="2" customFormat="1" ht="6.95" customHeight="1">
      <c r="A323" s="32"/>
      <c r="B323" s="47"/>
      <c r="C323" s="48"/>
      <c r="D323" s="48"/>
      <c r="E323" s="48"/>
      <c r="F323" s="48"/>
      <c r="G323" s="48"/>
      <c r="H323" s="48"/>
      <c r="I323" s="48"/>
      <c r="J323" s="48"/>
      <c r="K323" s="48"/>
      <c r="L323" s="33"/>
      <c r="M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</sheetData>
  <autoFilter ref="C126:K32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18:D323">
      <formula1>"K, M"</formula1>
    </dataValidation>
    <dataValidation type="list" allowBlank="1" showInputMessage="1" showErrorMessage="1" error="Povoleny jsou hodnoty základní, snížená, zákl. přenesená, sníž. přenesená, nulová." sqref="N318:N32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127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804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834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ROUND((ROUND((SUM(BE125:BE248)),  2) + SUM(BE250:BE254)), 2)</f>
        <v>0</v>
      </c>
      <c r="G35" s="32"/>
      <c r="H35" s="32"/>
      <c r="I35" s="105">
        <v>0.21</v>
      </c>
      <c r="J35" s="104">
        <f>ROUND((ROUND(((SUM(BE125:BE248))*I35),  2) + (SUM(BE250:BE254)*I35)),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ROUND((ROUND((SUM(BF125:BF248)),  2) + SUM(BF250:BF254)), 2)</f>
        <v>0</v>
      </c>
      <c r="G36" s="32"/>
      <c r="H36" s="32"/>
      <c r="I36" s="105">
        <v>0.12</v>
      </c>
      <c r="J36" s="104">
        <f>ROUND((ROUND(((SUM(BF125:BF248))*I36),  2) + (SUM(BF250:BF254)*I36)),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ROUND((ROUND((SUM(BG125:BG248)),  2) + SUM(BG250:BG254)),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ROUND((ROUND((SUM(BH125:BH248)),  2) + SUM(BH250:BH254)),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ROUND((ROUND((SUM(BI125:BI248)),  2) + SUM(BI250:BI254)),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804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60.03 -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172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174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175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47" s="10" customFormat="1" ht="19.899999999999999" customHeight="1">
      <c r="B102" s="121"/>
      <c r="D102" s="122" t="s">
        <v>724</v>
      </c>
      <c r="E102" s="123"/>
      <c r="F102" s="123"/>
      <c r="G102" s="123"/>
      <c r="H102" s="123"/>
      <c r="I102" s="123"/>
      <c r="J102" s="124">
        <f>J232</f>
        <v>0</v>
      </c>
      <c r="L102" s="121"/>
    </row>
    <row r="103" spans="1:47" s="9" customFormat="1" ht="21.75" customHeight="1">
      <c r="B103" s="117"/>
      <c r="D103" s="125" t="s">
        <v>176</v>
      </c>
      <c r="J103" s="126">
        <f>J249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177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6" t="str">
        <f>E7</f>
        <v>Výměna otvorových výplní v BD Křídlovická 54, 56, 58, 60, 62, 64, 66</v>
      </c>
      <c r="F113" s="257"/>
      <c r="G113" s="257"/>
      <c r="H113" s="257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160</v>
      </c>
      <c r="L114" s="20"/>
    </row>
    <row r="115" spans="1:65" s="2" customFormat="1" ht="16.5" customHeight="1">
      <c r="A115" s="32"/>
      <c r="B115" s="33"/>
      <c r="C115" s="32"/>
      <c r="D115" s="32"/>
      <c r="E115" s="256" t="s">
        <v>804</v>
      </c>
      <c r="F115" s="258"/>
      <c r="G115" s="258"/>
      <c r="H115" s="25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162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E11</f>
        <v>60.03 - Výrobky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 xml:space="preserve"> </v>
      </c>
      <c r="G119" s="32"/>
      <c r="H119" s="32"/>
      <c r="I119" s="27" t="s">
        <v>22</v>
      </c>
      <c r="J119" s="55" t="str">
        <f>IF(J14="","",J14)</f>
        <v>3. 9. 2024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Statutární město Brno - MČ Brno - střed</v>
      </c>
      <c r="G121" s="32"/>
      <c r="H121" s="32"/>
      <c r="I121" s="27" t="s">
        <v>32</v>
      </c>
      <c r="J121" s="30" t="str">
        <f>E23</f>
        <v>ADH architects s. r. 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30</v>
      </c>
      <c r="D122" s="32"/>
      <c r="E122" s="32"/>
      <c r="F122" s="25" t="str">
        <f>IF(E20="","",E20)</f>
        <v>Vyplň údaj</v>
      </c>
      <c r="G122" s="32"/>
      <c r="H122" s="32"/>
      <c r="I122" s="27" t="s">
        <v>37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178</v>
      </c>
      <c r="D124" s="130" t="s">
        <v>65</v>
      </c>
      <c r="E124" s="130" t="s">
        <v>61</v>
      </c>
      <c r="F124" s="130" t="s">
        <v>62</v>
      </c>
      <c r="G124" s="130" t="s">
        <v>179</v>
      </c>
      <c r="H124" s="130" t="s">
        <v>180</v>
      </c>
      <c r="I124" s="130" t="s">
        <v>181</v>
      </c>
      <c r="J124" s="130" t="s">
        <v>166</v>
      </c>
      <c r="K124" s="131" t="s">
        <v>182</v>
      </c>
      <c r="L124" s="132"/>
      <c r="M124" s="62" t="s">
        <v>1</v>
      </c>
      <c r="N124" s="63" t="s">
        <v>44</v>
      </c>
      <c r="O124" s="63" t="s">
        <v>183</v>
      </c>
      <c r="P124" s="63" t="s">
        <v>184</v>
      </c>
      <c r="Q124" s="63" t="s">
        <v>185</v>
      </c>
      <c r="R124" s="63" t="s">
        <v>186</v>
      </c>
      <c r="S124" s="63" t="s">
        <v>187</v>
      </c>
      <c r="T124" s="64" t="s">
        <v>188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69" t="s">
        <v>189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5"/>
      <c r="N125" s="56"/>
      <c r="O125" s="66"/>
      <c r="P125" s="134">
        <f>P126+P249</f>
        <v>0</v>
      </c>
      <c r="Q125" s="66"/>
      <c r="R125" s="134">
        <f>R126+R249</f>
        <v>0</v>
      </c>
      <c r="S125" s="66"/>
      <c r="T125" s="135">
        <f>T126+T249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79</v>
      </c>
      <c r="AU125" s="17" t="s">
        <v>168</v>
      </c>
      <c r="BK125" s="136">
        <f>BK126+BK249</f>
        <v>0</v>
      </c>
    </row>
    <row r="126" spans="1:65" s="12" customFormat="1" ht="25.9" customHeight="1">
      <c r="B126" s="137"/>
      <c r="D126" s="138" t="s">
        <v>79</v>
      </c>
      <c r="E126" s="139" t="s">
        <v>290</v>
      </c>
      <c r="F126" s="139" t="s">
        <v>291</v>
      </c>
      <c r="I126" s="140"/>
      <c r="J126" s="126">
        <f>BK126</f>
        <v>0</v>
      </c>
      <c r="L126" s="137"/>
      <c r="M126" s="141"/>
      <c r="N126" s="142"/>
      <c r="O126" s="142"/>
      <c r="P126" s="143">
        <f>P127+P146+P232</f>
        <v>0</v>
      </c>
      <c r="Q126" s="142"/>
      <c r="R126" s="143">
        <f>R127+R146+R232</f>
        <v>0</v>
      </c>
      <c r="S126" s="142"/>
      <c r="T126" s="144">
        <f>T127+T146+T232</f>
        <v>0</v>
      </c>
      <c r="AR126" s="138" t="s">
        <v>93</v>
      </c>
      <c r="AT126" s="145" t="s">
        <v>79</v>
      </c>
      <c r="AU126" s="145" t="s">
        <v>80</v>
      </c>
      <c r="AY126" s="138" t="s">
        <v>192</v>
      </c>
      <c r="BK126" s="146">
        <f>BK127+BK146+BK232</f>
        <v>0</v>
      </c>
    </row>
    <row r="127" spans="1:65" s="12" customFormat="1" ht="22.9" customHeight="1">
      <c r="B127" s="137"/>
      <c r="D127" s="138" t="s">
        <v>79</v>
      </c>
      <c r="E127" s="147" t="s">
        <v>313</v>
      </c>
      <c r="F127" s="147" t="s">
        <v>314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SUM(P128:P145)</f>
        <v>0</v>
      </c>
      <c r="Q127" s="142"/>
      <c r="R127" s="143">
        <f>SUM(R128:R145)</f>
        <v>0</v>
      </c>
      <c r="S127" s="142"/>
      <c r="T127" s="144">
        <f>SUM(T128:T145)</f>
        <v>0</v>
      </c>
      <c r="AR127" s="138" t="s">
        <v>93</v>
      </c>
      <c r="AT127" s="145" t="s">
        <v>79</v>
      </c>
      <c r="AU127" s="145" t="s">
        <v>87</v>
      </c>
      <c r="AY127" s="138" t="s">
        <v>192</v>
      </c>
      <c r="BK127" s="146">
        <f>SUM(BK128:BK145)</f>
        <v>0</v>
      </c>
    </row>
    <row r="128" spans="1:65" s="2" customFormat="1" ht="37.9" customHeight="1">
      <c r="A128" s="32"/>
      <c r="B128" s="149"/>
      <c r="C128" s="150" t="s">
        <v>87</v>
      </c>
      <c r="D128" s="150" t="s">
        <v>195</v>
      </c>
      <c r="E128" s="151" t="s">
        <v>562</v>
      </c>
      <c r="F128" s="152" t="s">
        <v>563</v>
      </c>
      <c r="G128" s="153" t="s">
        <v>249</v>
      </c>
      <c r="H128" s="154">
        <v>94.17</v>
      </c>
      <c r="I128" s="155"/>
      <c r="J128" s="156">
        <f>ROUND(I128*H128,2)</f>
        <v>0</v>
      </c>
      <c r="K128" s="152" t="s">
        <v>250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297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297</v>
      </c>
      <c r="BM128" s="161" t="s">
        <v>725</v>
      </c>
    </row>
    <row r="129" spans="1:65" s="2" customFormat="1" ht="39">
      <c r="A129" s="32"/>
      <c r="B129" s="33"/>
      <c r="C129" s="32"/>
      <c r="D129" s="164" t="s">
        <v>565</v>
      </c>
      <c r="E129" s="32"/>
      <c r="F129" s="211" t="s">
        <v>835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727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93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728</v>
      </c>
      <c r="H131" s="174">
        <v>63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93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729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730</v>
      </c>
      <c r="H133" s="174">
        <v>13.14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93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731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93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732</v>
      </c>
      <c r="H135" s="174">
        <v>7.15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93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573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93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574</v>
      </c>
      <c r="H137" s="174">
        <v>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93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575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576</v>
      </c>
      <c r="H139" s="174">
        <v>2.88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94.17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93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93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735</v>
      </c>
    </row>
    <row r="142" spans="1:65" s="2" customFormat="1" ht="39">
      <c r="A142" s="32"/>
      <c r="B142" s="33"/>
      <c r="C142" s="32"/>
      <c r="D142" s="164" t="s">
        <v>565</v>
      </c>
      <c r="E142" s="32"/>
      <c r="F142" s="211" t="s">
        <v>835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93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736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93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93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93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2.9" customHeight="1">
      <c r="B146" s="137"/>
      <c r="D146" s="138" t="s">
        <v>79</v>
      </c>
      <c r="E146" s="147" t="s">
        <v>331</v>
      </c>
      <c r="F146" s="147" t="s">
        <v>332</v>
      </c>
      <c r="I146" s="140"/>
      <c r="J146" s="148">
        <f>BK146</f>
        <v>0</v>
      </c>
      <c r="L146" s="137"/>
      <c r="M146" s="141"/>
      <c r="N146" s="142"/>
      <c r="O146" s="142"/>
      <c r="P146" s="143">
        <f>SUM(P147:P231)</f>
        <v>0</v>
      </c>
      <c r="Q146" s="142"/>
      <c r="R146" s="143">
        <f>SUM(R147:R231)</f>
        <v>0</v>
      </c>
      <c r="S146" s="142"/>
      <c r="T146" s="144">
        <f>SUM(T147:T231)</f>
        <v>0</v>
      </c>
      <c r="AR146" s="138" t="s">
        <v>93</v>
      </c>
      <c r="AT146" s="145" t="s">
        <v>79</v>
      </c>
      <c r="AU146" s="145" t="s">
        <v>87</v>
      </c>
      <c r="AY146" s="138" t="s">
        <v>192</v>
      </c>
      <c r="BK146" s="146">
        <f>SUM(BK147:BK231)</f>
        <v>0</v>
      </c>
    </row>
    <row r="147" spans="1:65" s="2" customFormat="1" ht="33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836</v>
      </c>
      <c r="G147" s="153" t="s">
        <v>249</v>
      </c>
      <c r="H147" s="154">
        <v>94.73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297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297</v>
      </c>
      <c r="BM147" s="161" t="s">
        <v>738</v>
      </c>
    </row>
    <row r="148" spans="1:65" s="2" customFormat="1" ht="39">
      <c r="A148" s="32"/>
      <c r="B148" s="33"/>
      <c r="C148" s="32"/>
      <c r="D148" s="164" t="s">
        <v>565</v>
      </c>
      <c r="E148" s="32"/>
      <c r="F148" s="211" t="s">
        <v>837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93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739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728</v>
      </c>
      <c r="H150" s="174">
        <v>63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740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730</v>
      </c>
      <c r="H152" s="174">
        <v>13.14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741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732</v>
      </c>
      <c r="H154" s="174">
        <v>7.15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742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591</v>
      </c>
      <c r="H156" s="174">
        <v>10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743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594</v>
      </c>
      <c r="H158" s="174">
        <v>1.44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94.73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33" customHeight="1">
      <c r="A160" s="32"/>
      <c r="B160" s="149"/>
      <c r="C160" s="150" t="s">
        <v>200</v>
      </c>
      <c r="D160" s="150" t="s">
        <v>195</v>
      </c>
      <c r="E160" s="151" t="s">
        <v>595</v>
      </c>
      <c r="F160" s="152" t="s">
        <v>744</v>
      </c>
      <c r="G160" s="153" t="s">
        <v>198</v>
      </c>
      <c r="H160" s="154">
        <v>4.984</v>
      </c>
      <c r="I160" s="155"/>
      <c r="J160" s="156">
        <f>ROUND(I160*H160,2)</f>
        <v>0</v>
      </c>
      <c r="K160" s="152" t="s">
        <v>250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297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297</v>
      </c>
      <c r="BM160" s="161" t="s">
        <v>745</v>
      </c>
    </row>
    <row r="161" spans="1:65" s="2" customFormat="1" ht="29.25">
      <c r="A161" s="32"/>
      <c r="B161" s="33"/>
      <c r="C161" s="32"/>
      <c r="D161" s="164" t="s">
        <v>565</v>
      </c>
      <c r="E161" s="32"/>
      <c r="F161" s="211" t="s">
        <v>566</v>
      </c>
      <c r="G161" s="32"/>
      <c r="H161" s="32"/>
      <c r="I161" s="212"/>
      <c r="J161" s="32"/>
      <c r="K161" s="32"/>
      <c r="L161" s="33"/>
      <c r="M161" s="187"/>
      <c r="N161" s="18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565</v>
      </c>
      <c r="AU161" s="17" t="s">
        <v>93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598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599</v>
      </c>
      <c r="H163" s="174">
        <v>4.4800000000000004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747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748</v>
      </c>
      <c r="H165" s="174">
        <v>0.504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4.984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33" customHeight="1">
      <c r="A167" s="32"/>
      <c r="B167" s="149"/>
      <c r="C167" s="150" t="s">
        <v>239</v>
      </c>
      <c r="D167" s="150" t="s">
        <v>195</v>
      </c>
      <c r="E167" s="151" t="s">
        <v>602</v>
      </c>
      <c r="F167" s="152" t="s">
        <v>749</v>
      </c>
      <c r="G167" s="153" t="s">
        <v>604</v>
      </c>
      <c r="H167" s="154">
        <v>8</v>
      </c>
      <c r="I167" s="155"/>
      <c r="J167" s="156">
        <f>ROUND(I167*H167,2)</f>
        <v>0</v>
      </c>
      <c r="K167" s="152" t="s">
        <v>250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93</v>
      </c>
    </row>
    <row r="168" spans="1:65" s="2" customFormat="1" ht="87.75">
      <c r="A168" s="32"/>
      <c r="B168" s="33"/>
      <c r="C168" s="32"/>
      <c r="D168" s="164" t="s">
        <v>565</v>
      </c>
      <c r="E168" s="32"/>
      <c r="F168" s="211" t="s">
        <v>606</v>
      </c>
      <c r="G168" s="32"/>
      <c r="H168" s="32"/>
      <c r="I168" s="212"/>
      <c r="J168" s="32"/>
      <c r="K168" s="32"/>
      <c r="L168" s="33"/>
      <c r="M168" s="187"/>
      <c r="N168" s="188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565</v>
      </c>
      <c r="AU168" s="17" t="s">
        <v>93</v>
      </c>
    </row>
    <row r="169" spans="1:65" s="13" customFormat="1" ht="33.75">
      <c r="B169" s="163"/>
      <c r="D169" s="164" t="s">
        <v>202</v>
      </c>
      <c r="E169" s="165" t="s">
        <v>1</v>
      </c>
      <c r="F169" s="166" t="s">
        <v>607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22.5">
      <c r="B170" s="163"/>
      <c r="D170" s="164" t="s">
        <v>202</v>
      </c>
      <c r="E170" s="165" t="s">
        <v>1</v>
      </c>
      <c r="F170" s="166" t="s">
        <v>608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3" customFormat="1" ht="22.5">
      <c r="B171" s="163"/>
      <c r="D171" s="164" t="s">
        <v>202</v>
      </c>
      <c r="E171" s="165" t="s">
        <v>1</v>
      </c>
      <c r="F171" s="166" t="s">
        <v>609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432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272</v>
      </c>
      <c r="H173" s="174">
        <v>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5" customFormat="1" ht="11.25">
      <c r="B174" s="179"/>
      <c r="D174" s="164" t="s">
        <v>202</v>
      </c>
      <c r="E174" s="180" t="s">
        <v>1</v>
      </c>
      <c r="F174" s="181" t="s">
        <v>206</v>
      </c>
      <c r="H174" s="182">
        <v>8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202</v>
      </c>
      <c r="AU174" s="180" t="s">
        <v>93</v>
      </c>
      <c r="AV174" s="15" t="s">
        <v>200</v>
      </c>
      <c r="AW174" s="15" t="s">
        <v>36</v>
      </c>
      <c r="AX174" s="15" t="s">
        <v>87</v>
      </c>
      <c r="AY174" s="180" t="s">
        <v>192</v>
      </c>
    </row>
    <row r="175" spans="1:65" s="2" customFormat="1" ht="33" customHeight="1">
      <c r="A175" s="32"/>
      <c r="B175" s="149"/>
      <c r="C175" s="150" t="s">
        <v>246</v>
      </c>
      <c r="D175" s="150" t="s">
        <v>195</v>
      </c>
      <c r="E175" s="151" t="s">
        <v>610</v>
      </c>
      <c r="F175" s="152" t="s">
        <v>750</v>
      </c>
      <c r="G175" s="153" t="s">
        <v>604</v>
      </c>
      <c r="H175" s="154">
        <v>24</v>
      </c>
      <c r="I175" s="155"/>
      <c r="J175" s="156">
        <f>ROUND(I175*H175,2)</f>
        <v>0</v>
      </c>
      <c r="K175" s="152" t="s">
        <v>250</v>
      </c>
      <c r="L175" s="33"/>
      <c r="M175" s="157" t="s">
        <v>1</v>
      </c>
      <c r="N175" s="158" t="s">
        <v>46</v>
      </c>
      <c r="O175" s="58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1" t="s">
        <v>200</v>
      </c>
      <c r="AT175" s="161" t="s">
        <v>195</v>
      </c>
      <c r="AU175" s="161" t="s">
        <v>93</v>
      </c>
      <c r="AY175" s="17" t="s">
        <v>192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93</v>
      </c>
      <c r="BK175" s="162">
        <f>ROUND(I175*H175,2)</f>
        <v>0</v>
      </c>
      <c r="BL175" s="17" t="s">
        <v>200</v>
      </c>
      <c r="BM175" s="161" t="s">
        <v>246</v>
      </c>
    </row>
    <row r="176" spans="1:65" s="2" customFormat="1" ht="87.75">
      <c r="A176" s="32"/>
      <c r="B176" s="33"/>
      <c r="C176" s="32"/>
      <c r="D176" s="164" t="s">
        <v>565</v>
      </c>
      <c r="E176" s="32"/>
      <c r="F176" s="211" t="s">
        <v>838</v>
      </c>
      <c r="G176" s="32"/>
      <c r="H176" s="32"/>
      <c r="I176" s="212"/>
      <c r="J176" s="32"/>
      <c r="K176" s="32"/>
      <c r="L176" s="33"/>
      <c r="M176" s="187"/>
      <c r="N176" s="18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565</v>
      </c>
      <c r="AU176" s="17" t="s">
        <v>93</v>
      </c>
    </row>
    <row r="177" spans="1:65" s="13" customFormat="1" ht="33.75">
      <c r="B177" s="163"/>
      <c r="D177" s="164" t="s">
        <v>202</v>
      </c>
      <c r="E177" s="165" t="s">
        <v>1</v>
      </c>
      <c r="F177" s="166" t="s">
        <v>607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202</v>
      </c>
      <c r="AU177" s="165" t="s">
        <v>93</v>
      </c>
      <c r="AV177" s="13" t="s">
        <v>87</v>
      </c>
      <c r="AW177" s="13" t="s">
        <v>36</v>
      </c>
      <c r="AX177" s="13" t="s">
        <v>80</v>
      </c>
      <c r="AY177" s="165" t="s">
        <v>192</v>
      </c>
    </row>
    <row r="178" spans="1:65" s="13" customFormat="1" ht="22.5">
      <c r="B178" s="163"/>
      <c r="D178" s="164" t="s">
        <v>202</v>
      </c>
      <c r="E178" s="165" t="s">
        <v>1</v>
      </c>
      <c r="F178" s="166" t="s">
        <v>608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3" customFormat="1" ht="22.5">
      <c r="B179" s="163"/>
      <c r="D179" s="164" t="s">
        <v>202</v>
      </c>
      <c r="E179" s="165" t="s">
        <v>1</v>
      </c>
      <c r="F179" s="166" t="s">
        <v>609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93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623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738</v>
      </c>
      <c r="H181" s="174">
        <v>24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5" customFormat="1" ht="11.25">
      <c r="B182" s="179"/>
      <c r="D182" s="164" t="s">
        <v>202</v>
      </c>
      <c r="E182" s="180" t="s">
        <v>1</v>
      </c>
      <c r="F182" s="181" t="s">
        <v>206</v>
      </c>
      <c r="H182" s="182">
        <v>24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202</v>
      </c>
      <c r="AU182" s="180" t="s">
        <v>93</v>
      </c>
      <c r="AV182" s="15" t="s">
        <v>200</v>
      </c>
      <c r="AW182" s="15" t="s">
        <v>36</v>
      </c>
      <c r="AX182" s="15" t="s">
        <v>87</v>
      </c>
      <c r="AY182" s="180" t="s">
        <v>192</v>
      </c>
    </row>
    <row r="183" spans="1:65" s="2" customFormat="1" ht="33" customHeight="1">
      <c r="A183" s="32"/>
      <c r="B183" s="149"/>
      <c r="C183" s="150" t="s">
        <v>267</v>
      </c>
      <c r="D183" s="150" t="s">
        <v>195</v>
      </c>
      <c r="E183" s="151" t="s">
        <v>613</v>
      </c>
      <c r="F183" s="152" t="s">
        <v>751</v>
      </c>
      <c r="G183" s="153" t="s">
        <v>604</v>
      </c>
      <c r="H183" s="154">
        <v>6</v>
      </c>
      <c r="I183" s="155"/>
      <c r="J183" s="156">
        <f>ROUND(I183*H183,2)</f>
        <v>0</v>
      </c>
      <c r="K183" s="152" t="s">
        <v>250</v>
      </c>
      <c r="L183" s="33"/>
      <c r="M183" s="157" t="s">
        <v>1</v>
      </c>
      <c r="N183" s="158" t="s">
        <v>46</v>
      </c>
      <c r="O183" s="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1" t="s">
        <v>200</v>
      </c>
      <c r="AT183" s="161" t="s">
        <v>195</v>
      </c>
      <c r="AU183" s="161" t="s">
        <v>93</v>
      </c>
      <c r="AY183" s="17" t="s">
        <v>192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93</v>
      </c>
      <c r="BK183" s="162">
        <f>ROUND(I183*H183,2)</f>
        <v>0</v>
      </c>
      <c r="BL183" s="17" t="s">
        <v>200</v>
      </c>
      <c r="BM183" s="161" t="s">
        <v>272</v>
      </c>
    </row>
    <row r="184" spans="1:65" s="2" customFormat="1" ht="78">
      <c r="A184" s="32"/>
      <c r="B184" s="33"/>
      <c r="C184" s="32"/>
      <c r="D184" s="164" t="s">
        <v>565</v>
      </c>
      <c r="E184" s="32"/>
      <c r="F184" s="211" t="s">
        <v>839</v>
      </c>
      <c r="G184" s="32"/>
      <c r="H184" s="32"/>
      <c r="I184" s="212"/>
      <c r="J184" s="32"/>
      <c r="K184" s="32"/>
      <c r="L184" s="33"/>
      <c r="M184" s="187"/>
      <c r="N184" s="188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565</v>
      </c>
      <c r="AU184" s="17" t="s">
        <v>93</v>
      </c>
    </row>
    <row r="185" spans="1:65" s="13" customFormat="1" ht="33.75">
      <c r="B185" s="163"/>
      <c r="D185" s="164" t="s">
        <v>202</v>
      </c>
      <c r="E185" s="165" t="s">
        <v>1</v>
      </c>
      <c r="F185" s="166" t="s">
        <v>607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202</v>
      </c>
      <c r="AU185" s="165" t="s">
        <v>93</v>
      </c>
      <c r="AV185" s="13" t="s">
        <v>87</v>
      </c>
      <c r="AW185" s="13" t="s">
        <v>36</v>
      </c>
      <c r="AX185" s="13" t="s">
        <v>80</v>
      </c>
      <c r="AY185" s="165" t="s">
        <v>192</v>
      </c>
    </row>
    <row r="186" spans="1:65" s="13" customFormat="1" ht="22.5">
      <c r="B186" s="163"/>
      <c r="D186" s="164" t="s">
        <v>202</v>
      </c>
      <c r="E186" s="165" t="s">
        <v>1</v>
      </c>
      <c r="F186" s="166" t="s">
        <v>608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609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93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623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246</v>
      </c>
      <c r="H189" s="174">
        <v>6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6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2" customFormat="1" ht="37.9" customHeight="1">
      <c r="A191" s="32"/>
      <c r="B191" s="149"/>
      <c r="C191" s="150" t="s">
        <v>272</v>
      </c>
      <c r="D191" s="150" t="s">
        <v>195</v>
      </c>
      <c r="E191" s="151" t="s">
        <v>616</v>
      </c>
      <c r="F191" s="152" t="s">
        <v>752</v>
      </c>
      <c r="G191" s="153" t="s">
        <v>604</v>
      </c>
      <c r="H191" s="154">
        <v>12</v>
      </c>
      <c r="I191" s="155"/>
      <c r="J191" s="156">
        <f>ROUND(I191*H191,2)</f>
        <v>0</v>
      </c>
      <c r="K191" s="152" t="s">
        <v>250</v>
      </c>
      <c r="L191" s="33"/>
      <c r="M191" s="157" t="s">
        <v>1</v>
      </c>
      <c r="N191" s="158" t="s">
        <v>46</v>
      </c>
      <c r="O191" s="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1" t="s">
        <v>200</v>
      </c>
      <c r="AT191" s="161" t="s">
        <v>195</v>
      </c>
      <c r="AU191" s="161" t="s">
        <v>93</v>
      </c>
      <c r="AY191" s="17" t="s">
        <v>192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93</v>
      </c>
      <c r="BK191" s="162">
        <f>ROUND(I191*H191,2)</f>
        <v>0</v>
      </c>
      <c r="BL191" s="17" t="s">
        <v>200</v>
      </c>
      <c r="BM191" s="161" t="s">
        <v>279</v>
      </c>
    </row>
    <row r="192" spans="1:65" s="2" customFormat="1" ht="87.75">
      <c r="A192" s="32"/>
      <c r="B192" s="33"/>
      <c r="C192" s="32"/>
      <c r="D192" s="164" t="s">
        <v>565</v>
      </c>
      <c r="E192" s="32"/>
      <c r="F192" s="211" t="s">
        <v>840</v>
      </c>
      <c r="G192" s="32"/>
      <c r="H192" s="32"/>
      <c r="I192" s="212"/>
      <c r="J192" s="32"/>
      <c r="K192" s="32"/>
      <c r="L192" s="33"/>
      <c r="M192" s="187"/>
      <c r="N192" s="188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565</v>
      </c>
      <c r="AU192" s="17" t="s">
        <v>93</v>
      </c>
    </row>
    <row r="193" spans="1:65" s="13" customFormat="1" ht="33.75">
      <c r="B193" s="163"/>
      <c r="D193" s="164" t="s">
        <v>202</v>
      </c>
      <c r="E193" s="165" t="s">
        <v>1</v>
      </c>
      <c r="F193" s="166" t="s">
        <v>607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202</v>
      </c>
      <c r="AU193" s="165" t="s">
        <v>93</v>
      </c>
      <c r="AV193" s="13" t="s">
        <v>87</v>
      </c>
      <c r="AW193" s="13" t="s">
        <v>36</v>
      </c>
      <c r="AX193" s="13" t="s">
        <v>80</v>
      </c>
      <c r="AY193" s="165" t="s">
        <v>192</v>
      </c>
    </row>
    <row r="194" spans="1:65" s="13" customFormat="1" ht="22.5">
      <c r="B194" s="163"/>
      <c r="D194" s="164" t="s">
        <v>202</v>
      </c>
      <c r="E194" s="165" t="s">
        <v>1</v>
      </c>
      <c r="F194" s="166" t="s">
        <v>608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609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93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623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8</v>
      </c>
      <c r="H197" s="174">
        <v>12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12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2" customFormat="1" ht="37.9" customHeight="1">
      <c r="A199" s="32"/>
      <c r="B199" s="149"/>
      <c r="C199" s="150" t="s">
        <v>193</v>
      </c>
      <c r="D199" s="150" t="s">
        <v>195</v>
      </c>
      <c r="E199" s="151" t="s">
        <v>619</v>
      </c>
      <c r="F199" s="152" t="s">
        <v>753</v>
      </c>
      <c r="G199" s="153" t="s">
        <v>604</v>
      </c>
      <c r="H199" s="154">
        <v>6</v>
      </c>
      <c r="I199" s="155"/>
      <c r="J199" s="156">
        <f>ROUND(I199*H199,2)</f>
        <v>0</v>
      </c>
      <c r="K199" s="152" t="s">
        <v>250</v>
      </c>
      <c r="L199" s="33"/>
      <c r="M199" s="157" t="s">
        <v>1</v>
      </c>
      <c r="N199" s="158" t="s">
        <v>46</v>
      </c>
      <c r="O199" s="58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93</v>
      </c>
      <c r="BK199" s="162">
        <f>ROUND(I199*H199,2)</f>
        <v>0</v>
      </c>
      <c r="BL199" s="17" t="s">
        <v>200</v>
      </c>
      <c r="BM199" s="161" t="s">
        <v>8</v>
      </c>
    </row>
    <row r="200" spans="1:65" s="2" customFormat="1" ht="87.75">
      <c r="A200" s="32"/>
      <c r="B200" s="33"/>
      <c r="C200" s="32"/>
      <c r="D200" s="164" t="s">
        <v>565</v>
      </c>
      <c r="E200" s="32"/>
      <c r="F200" s="211" t="s">
        <v>840</v>
      </c>
      <c r="G200" s="32"/>
      <c r="H200" s="32"/>
      <c r="I200" s="212"/>
      <c r="J200" s="32"/>
      <c r="K200" s="32"/>
      <c r="L200" s="33"/>
      <c r="M200" s="187"/>
      <c r="N200" s="188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565</v>
      </c>
      <c r="AU200" s="17" t="s">
        <v>93</v>
      </c>
    </row>
    <row r="201" spans="1:65" s="13" customFormat="1" ht="33.75">
      <c r="B201" s="163"/>
      <c r="D201" s="164" t="s">
        <v>202</v>
      </c>
      <c r="E201" s="165" t="s">
        <v>1</v>
      </c>
      <c r="F201" s="166" t="s">
        <v>607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22.5">
      <c r="B202" s="163"/>
      <c r="D202" s="164" t="s">
        <v>202</v>
      </c>
      <c r="E202" s="165" t="s">
        <v>1</v>
      </c>
      <c r="F202" s="166" t="s">
        <v>608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3" customFormat="1" ht="22.5">
      <c r="B203" s="163"/>
      <c r="D203" s="164" t="s">
        <v>202</v>
      </c>
      <c r="E203" s="165" t="s">
        <v>1</v>
      </c>
      <c r="F203" s="166" t="s">
        <v>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93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623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246</v>
      </c>
      <c r="H205" s="174">
        <v>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6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93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33" customHeight="1">
      <c r="A207" s="32"/>
      <c r="B207" s="149"/>
      <c r="C207" s="150" t="s">
        <v>279</v>
      </c>
      <c r="D207" s="150" t="s">
        <v>195</v>
      </c>
      <c r="E207" s="151" t="s">
        <v>625</v>
      </c>
      <c r="F207" s="152" t="s">
        <v>626</v>
      </c>
      <c r="G207" s="153" t="s">
        <v>604</v>
      </c>
      <c r="H207" s="154">
        <v>5</v>
      </c>
      <c r="I207" s="155"/>
      <c r="J207" s="156">
        <f>ROUND(I207*H207,2)</f>
        <v>0</v>
      </c>
      <c r="K207" s="152" t="s">
        <v>250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315</v>
      </c>
    </row>
    <row r="208" spans="1:65" s="2" customFormat="1" ht="87.75">
      <c r="A208" s="32"/>
      <c r="B208" s="33"/>
      <c r="C208" s="32"/>
      <c r="D208" s="164" t="s">
        <v>565</v>
      </c>
      <c r="E208" s="32"/>
      <c r="F208" s="211" t="s">
        <v>628</v>
      </c>
      <c r="G208" s="32"/>
      <c r="H208" s="32"/>
      <c r="I208" s="212"/>
      <c r="J208" s="32"/>
      <c r="K208" s="32"/>
      <c r="L208" s="33"/>
      <c r="M208" s="187"/>
      <c r="N208" s="188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565</v>
      </c>
      <c r="AU208" s="17" t="s">
        <v>93</v>
      </c>
    </row>
    <row r="209" spans="1:65" s="13" customFormat="1" ht="33.75">
      <c r="B209" s="163"/>
      <c r="D209" s="164" t="s">
        <v>202</v>
      </c>
      <c r="E209" s="165" t="s">
        <v>1</v>
      </c>
      <c r="F209" s="166" t="s">
        <v>607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1:65" s="13" customFormat="1" ht="22.5">
      <c r="B210" s="163"/>
      <c r="D210" s="164" t="s">
        <v>202</v>
      </c>
      <c r="E210" s="165" t="s">
        <v>1</v>
      </c>
      <c r="F210" s="166" t="s">
        <v>608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609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755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239</v>
      </c>
      <c r="H213" s="174">
        <v>5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5" customFormat="1" ht="11.25">
      <c r="B214" s="179"/>
      <c r="D214" s="164" t="s">
        <v>202</v>
      </c>
      <c r="E214" s="180" t="s">
        <v>1</v>
      </c>
      <c r="F214" s="181" t="s">
        <v>206</v>
      </c>
      <c r="H214" s="182">
        <v>5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202</v>
      </c>
      <c r="AU214" s="180" t="s">
        <v>93</v>
      </c>
      <c r="AV214" s="15" t="s">
        <v>200</v>
      </c>
      <c r="AW214" s="15" t="s">
        <v>36</v>
      </c>
      <c r="AX214" s="15" t="s">
        <v>87</v>
      </c>
      <c r="AY214" s="180" t="s">
        <v>192</v>
      </c>
    </row>
    <row r="215" spans="1:65" s="2" customFormat="1" ht="33" customHeight="1">
      <c r="A215" s="32"/>
      <c r="B215" s="149"/>
      <c r="C215" s="150" t="s">
        <v>283</v>
      </c>
      <c r="D215" s="150" t="s">
        <v>195</v>
      </c>
      <c r="E215" s="151" t="s">
        <v>629</v>
      </c>
      <c r="F215" s="152" t="s">
        <v>630</v>
      </c>
      <c r="G215" s="153" t="s">
        <v>604</v>
      </c>
      <c r="H215" s="154">
        <v>4</v>
      </c>
      <c r="I215" s="155"/>
      <c r="J215" s="156">
        <f>ROUND(I215*H215,2)</f>
        <v>0</v>
      </c>
      <c r="K215" s="152" t="s">
        <v>250</v>
      </c>
      <c r="L215" s="33"/>
      <c r="M215" s="157" t="s">
        <v>1</v>
      </c>
      <c r="N215" s="158" t="s">
        <v>46</v>
      </c>
      <c r="O215" s="58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1" t="s">
        <v>200</v>
      </c>
      <c r="AT215" s="161" t="s">
        <v>195</v>
      </c>
      <c r="AU215" s="161" t="s">
        <v>93</v>
      </c>
      <c r="AY215" s="17" t="s">
        <v>192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93</v>
      </c>
      <c r="BK215" s="162">
        <f>ROUND(I215*H215,2)</f>
        <v>0</v>
      </c>
      <c r="BL215" s="17" t="s">
        <v>200</v>
      </c>
      <c r="BM215" s="161" t="s">
        <v>297</v>
      </c>
    </row>
    <row r="216" spans="1:65" s="2" customFormat="1" ht="87.75">
      <c r="A216" s="32"/>
      <c r="B216" s="33"/>
      <c r="C216" s="32"/>
      <c r="D216" s="164" t="s">
        <v>565</v>
      </c>
      <c r="E216" s="32"/>
      <c r="F216" s="211" t="s">
        <v>632</v>
      </c>
      <c r="G216" s="32"/>
      <c r="H216" s="32"/>
      <c r="I216" s="212"/>
      <c r="J216" s="32"/>
      <c r="K216" s="32"/>
      <c r="L216" s="33"/>
      <c r="M216" s="187"/>
      <c r="N216" s="18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565</v>
      </c>
      <c r="AU216" s="17" t="s">
        <v>93</v>
      </c>
    </row>
    <row r="217" spans="1:65" s="13" customFormat="1" ht="33.75">
      <c r="B217" s="163"/>
      <c r="D217" s="164" t="s">
        <v>202</v>
      </c>
      <c r="E217" s="165" t="s">
        <v>1</v>
      </c>
      <c r="F217" s="166" t="s">
        <v>607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3" customFormat="1" ht="22.5">
      <c r="B218" s="163"/>
      <c r="D218" s="164" t="s">
        <v>202</v>
      </c>
      <c r="E218" s="165" t="s">
        <v>1</v>
      </c>
      <c r="F218" s="166" t="s">
        <v>608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3" customFormat="1" ht="22.5">
      <c r="B219" s="163"/>
      <c r="D219" s="164" t="s">
        <v>202</v>
      </c>
      <c r="E219" s="165" t="s">
        <v>1</v>
      </c>
      <c r="F219" s="166" t="s">
        <v>609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757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4" customFormat="1" ht="11.25">
      <c r="B221" s="171"/>
      <c r="D221" s="164" t="s">
        <v>202</v>
      </c>
      <c r="E221" s="172" t="s">
        <v>1</v>
      </c>
      <c r="F221" s="173" t="s">
        <v>200</v>
      </c>
      <c r="H221" s="174">
        <v>4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1:65" s="15" customFormat="1" ht="11.25">
      <c r="B222" s="179"/>
      <c r="D222" s="164" t="s">
        <v>202</v>
      </c>
      <c r="E222" s="180" t="s">
        <v>1</v>
      </c>
      <c r="F222" s="181" t="s">
        <v>206</v>
      </c>
      <c r="H222" s="182">
        <v>4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202</v>
      </c>
      <c r="AU222" s="180" t="s">
        <v>93</v>
      </c>
      <c r="AV222" s="15" t="s">
        <v>200</v>
      </c>
      <c r="AW222" s="15" t="s">
        <v>36</v>
      </c>
      <c r="AX222" s="15" t="s">
        <v>87</v>
      </c>
      <c r="AY222" s="180" t="s">
        <v>192</v>
      </c>
    </row>
    <row r="223" spans="1:65" s="2" customFormat="1" ht="33" customHeight="1">
      <c r="A223" s="32"/>
      <c r="B223" s="149"/>
      <c r="C223" s="150" t="s">
        <v>8</v>
      </c>
      <c r="D223" s="150" t="s">
        <v>195</v>
      </c>
      <c r="E223" s="151" t="s">
        <v>634</v>
      </c>
      <c r="F223" s="152" t="s">
        <v>758</v>
      </c>
      <c r="G223" s="153" t="s">
        <v>604</v>
      </c>
      <c r="H223" s="154">
        <v>5</v>
      </c>
      <c r="I223" s="155"/>
      <c r="J223" s="156">
        <f>ROUND(I223*H223,2)</f>
        <v>0</v>
      </c>
      <c r="K223" s="152" t="s">
        <v>250</v>
      </c>
      <c r="L223" s="33"/>
      <c r="M223" s="157" t="s">
        <v>1</v>
      </c>
      <c r="N223" s="158" t="s">
        <v>46</v>
      </c>
      <c r="O223" s="58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1" t="s">
        <v>200</v>
      </c>
      <c r="AT223" s="161" t="s">
        <v>195</v>
      </c>
      <c r="AU223" s="161" t="s">
        <v>93</v>
      </c>
      <c r="AY223" s="17" t="s">
        <v>192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93</v>
      </c>
      <c r="BK223" s="162">
        <f>ROUND(I223*H223,2)</f>
        <v>0</v>
      </c>
      <c r="BL223" s="17" t="s">
        <v>200</v>
      </c>
      <c r="BM223" s="161" t="s">
        <v>624</v>
      </c>
    </row>
    <row r="224" spans="1:65" s="2" customFormat="1" ht="33" customHeight="1">
      <c r="A224" s="32"/>
      <c r="B224" s="149"/>
      <c r="C224" s="150" t="s">
        <v>294</v>
      </c>
      <c r="D224" s="150" t="s">
        <v>195</v>
      </c>
      <c r="E224" s="151" t="s">
        <v>647</v>
      </c>
      <c r="F224" s="152" t="s">
        <v>648</v>
      </c>
      <c r="G224" s="153" t="s">
        <v>604</v>
      </c>
      <c r="H224" s="154">
        <v>1</v>
      </c>
      <c r="I224" s="155"/>
      <c r="J224" s="156">
        <f>ROUND(I224*H224,2)</f>
        <v>0</v>
      </c>
      <c r="K224" s="152" t="s">
        <v>250</v>
      </c>
      <c r="L224" s="33"/>
      <c r="M224" s="157" t="s">
        <v>1</v>
      </c>
      <c r="N224" s="158" t="s">
        <v>46</v>
      </c>
      <c r="O224" s="58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1" t="s">
        <v>200</v>
      </c>
      <c r="AT224" s="161" t="s">
        <v>195</v>
      </c>
      <c r="AU224" s="161" t="s">
        <v>93</v>
      </c>
      <c r="AY224" s="17" t="s">
        <v>192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93</v>
      </c>
      <c r="BK224" s="162">
        <f>ROUND(I224*H224,2)</f>
        <v>0</v>
      </c>
      <c r="BL224" s="17" t="s">
        <v>200</v>
      </c>
      <c r="BM224" s="161" t="s">
        <v>759</v>
      </c>
    </row>
    <row r="225" spans="1:65" s="2" customFormat="1" ht="87.75">
      <c r="A225" s="32"/>
      <c r="B225" s="33"/>
      <c r="C225" s="32"/>
      <c r="D225" s="164" t="s">
        <v>565</v>
      </c>
      <c r="E225" s="32"/>
      <c r="F225" s="211" t="s">
        <v>650</v>
      </c>
      <c r="G225" s="32"/>
      <c r="H225" s="32"/>
      <c r="I225" s="212"/>
      <c r="J225" s="32"/>
      <c r="K225" s="32"/>
      <c r="L225" s="33"/>
      <c r="M225" s="187"/>
      <c r="N225" s="188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565</v>
      </c>
      <c r="AU225" s="17" t="s">
        <v>93</v>
      </c>
    </row>
    <row r="226" spans="1:65" s="13" customFormat="1" ht="33.75">
      <c r="B226" s="163"/>
      <c r="D226" s="164" t="s">
        <v>202</v>
      </c>
      <c r="E226" s="165" t="s">
        <v>1</v>
      </c>
      <c r="F226" s="166" t="s">
        <v>607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22.5">
      <c r="B227" s="163"/>
      <c r="D227" s="164" t="s">
        <v>202</v>
      </c>
      <c r="E227" s="165" t="s">
        <v>1</v>
      </c>
      <c r="F227" s="166" t="s">
        <v>608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22.5">
      <c r="B228" s="163"/>
      <c r="D228" s="164" t="s">
        <v>202</v>
      </c>
      <c r="E228" s="165" t="s">
        <v>1</v>
      </c>
      <c r="F228" s="166" t="s">
        <v>609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3" customFormat="1" ht="11.25">
      <c r="B229" s="163"/>
      <c r="D229" s="164" t="s">
        <v>202</v>
      </c>
      <c r="E229" s="165" t="s">
        <v>1</v>
      </c>
      <c r="F229" s="166" t="s">
        <v>651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93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4" customFormat="1" ht="11.25">
      <c r="B230" s="171"/>
      <c r="D230" s="164" t="s">
        <v>202</v>
      </c>
      <c r="E230" s="172" t="s">
        <v>1</v>
      </c>
      <c r="F230" s="173" t="s">
        <v>87</v>
      </c>
      <c r="H230" s="174">
        <v>1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93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1:65" s="15" customFormat="1" ht="11.25">
      <c r="B231" s="179"/>
      <c r="D231" s="164" t="s">
        <v>202</v>
      </c>
      <c r="E231" s="180" t="s">
        <v>1</v>
      </c>
      <c r="F231" s="181" t="s">
        <v>206</v>
      </c>
      <c r="H231" s="182">
        <v>1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202</v>
      </c>
      <c r="AU231" s="180" t="s">
        <v>93</v>
      </c>
      <c r="AV231" s="15" t="s">
        <v>200</v>
      </c>
      <c r="AW231" s="15" t="s">
        <v>36</v>
      </c>
      <c r="AX231" s="15" t="s">
        <v>87</v>
      </c>
      <c r="AY231" s="180" t="s">
        <v>192</v>
      </c>
    </row>
    <row r="232" spans="1:65" s="12" customFormat="1" ht="22.9" customHeight="1">
      <c r="B232" s="137"/>
      <c r="D232" s="138" t="s">
        <v>79</v>
      </c>
      <c r="E232" s="147" t="s">
        <v>655</v>
      </c>
      <c r="F232" s="147" t="s">
        <v>656</v>
      </c>
      <c r="I232" s="140"/>
      <c r="J232" s="148">
        <f>BK232</f>
        <v>0</v>
      </c>
      <c r="L232" s="137"/>
      <c r="M232" s="141"/>
      <c r="N232" s="142"/>
      <c r="O232" s="142"/>
      <c r="P232" s="143">
        <f>SUM(P233:P248)</f>
        <v>0</v>
      </c>
      <c r="Q232" s="142"/>
      <c r="R232" s="143">
        <f>SUM(R233:R248)</f>
        <v>0</v>
      </c>
      <c r="S232" s="142"/>
      <c r="T232" s="144">
        <f>SUM(T233:T248)</f>
        <v>0</v>
      </c>
      <c r="AR232" s="138" t="s">
        <v>93</v>
      </c>
      <c r="AT232" s="145" t="s">
        <v>79</v>
      </c>
      <c r="AU232" s="145" t="s">
        <v>87</v>
      </c>
      <c r="AY232" s="138" t="s">
        <v>192</v>
      </c>
      <c r="BK232" s="146">
        <f>SUM(BK233:BK248)</f>
        <v>0</v>
      </c>
    </row>
    <row r="233" spans="1:65" s="2" customFormat="1" ht="37.9" customHeight="1">
      <c r="A233" s="32"/>
      <c r="B233" s="149"/>
      <c r="C233" s="150" t="s">
        <v>315</v>
      </c>
      <c r="D233" s="150" t="s">
        <v>195</v>
      </c>
      <c r="E233" s="151" t="s">
        <v>803</v>
      </c>
      <c r="F233" s="152" t="s">
        <v>658</v>
      </c>
      <c r="G233" s="153" t="s">
        <v>604</v>
      </c>
      <c r="H233" s="154">
        <v>1</v>
      </c>
      <c r="I233" s="155"/>
      <c r="J233" s="156">
        <f>ROUND(I233*H233,2)</f>
        <v>0</v>
      </c>
      <c r="K233" s="152" t="s">
        <v>250</v>
      </c>
      <c r="L233" s="33"/>
      <c r="M233" s="157" t="s">
        <v>1</v>
      </c>
      <c r="N233" s="158" t="s">
        <v>46</v>
      </c>
      <c r="O233" s="58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1" t="s">
        <v>200</v>
      </c>
      <c r="AT233" s="161" t="s">
        <v>195</v>
      </c>
      <c r="AU233" s="161" t="s">
        <v>93</v>
      </c>
      <c r="AY233" s="17" t="s">
        <v>192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7" t="s">
        <v>93</v>
      </c>
      <c r="BK233" s="162">
        <f>ROUND(I233*H233,2)</f>
        <v>0</v>
      </c>
      <c r="BL233" s="17" t="s">
        <v>200</v>
      </c>
      <c r="BM233" s="161" t="s">
        <v>200</v>
      </c>
    </row>
    <row r="234" spans="1:65" s="2" customFormat="1" ht="107.25">
      <c r="A234" s="32"/>
      <c r="B234" s="33"/>
      <c r="C234" s="32"/>
      <c r="D234" s="164" t="s">
        <v>565</v>
      </c>
      <c r="E234" s="32"/>
      <c r="F234" s="211" t="s">
        <v>660</v>
      </c>
      <c r="G234" s="32"/>
      <c r="H234" s="32"/>
      <c r="I234" s="212"/>
      <c r="J234" s="32"/>
      <c r="K234" s="32"/>
      <c r="L234" s="33"/>
      <c r="M234" s="187"/>
      <c r="N234" s="188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565</v>
      </c>
      <c r="AU234" s="17" t="s">
        <v>93</v>
      </c>
    </row>
    <row r="235" spans="1:65" s="13" customFormat="1" ht="33.75">
      <c r="B235" s="163"/>
      <c r="D235" s="164" t="s">
        <v>202</v>
      </c>
      <c r="E235" s="165" t="s">
        <v>1</v>
      </c>
      <c r="F235" s="166" t="s">
        <v>607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22.5">
      <c r="B236" s="163"/>
      <c r="D236" s="164" t="s">
        <v>202</v>
      </c>
      <c r="E236" s="165" t="s">
        <v>1</v>
      </c>
      <c r="F236" s="166" t="s">
        <v>608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3" customFormat="1" ht="22.5">
      <c r="B237" s="163"/>
      <c r="D237" s="164" t="s">
        <v>202</v>
      </c>
      <c r="E237" s="165" t="s">
        <v>1</v>
      </c>
      <c r="F237" s="166" t="s">
        <v>609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93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661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93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87</v>
      </c>
      <c r="H239" s="174">
        <v>1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93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5" customFormat="1" ht="11.25">
      <c r="B240" s="179"/>
      <c r="D240" s="164" t="s">
        <v>202</v>
      </c>
      <c r="E240" s="180" t="s">
        <v>1</v>
      </c>
      <c r="F240" s="181" t="s">
        <v>206</v>
      </c>
      <c r="H240" s="182">
        <v>1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202</v>
      </c>
      <c r="AU240" s="180" t="s">
        <v>93</v>
      </c>
      <c r="AV240" s="15" t="s">
        <v>200</v>
      </c>
      <c r="AW240" s="15" t="s">
        <v>36</v>
      </c>
      <c r="AX240" s="15" t="s">
        <v>87</v>
      </c>
      <c r="AY240" s="180" t="s">
        <v>192</v>
      </c>
    </row>
    <row r="241" spans="1:65" s="2" customFormat="1" ht="33" customHeight="1">
      <c r="A241" s="32"/>
      <c r="B241" s="149"/>
      <c r="C241" s="150" t="s">
        <v>333</v>
      </c>
      <c r="D241" s="150" t="s">
        <v>195</v>
      </c>
      <c r="E241" s="151" t="s">
        <v>762</v>
      </c>
      <c r="F241" s="152" t="s">
        <v>841</v>
      </c>
      <c r="G241" s="153" t="s">
        <v>604</v>
      </c>
      <c r="H241" s="154">
        <v>1</v>
      </c>
      <c r="I241" s="155"/>
      <c r="J241" s="156">
        <f>ROUND(I241*H241,2)</f>
        <v>0</v>
      </c>
      <c r="K241" s="152" t="s">
        <v>250</v>
      </c>
      <c r="L241" s="33"/>
      <c r="M241" s="157" t="s">
        <v>1</v>
      </c>
      <c r="N241" s="158" t="s">
        <v>46</v>
      </c>
      <c r="O241" s="58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1" t="s">
        <v>200</v>
      </c>
      <c r="AT241" s="161" t="s">
        <v>195</v>
      </c>
      <c r="AU241" s="161" t="s">
        <v>93</v>
      </c>
      <c r="AY241" s="17" t="s">
        <v>192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93</v>
      </c>
      <c r="BK241" s="162">
        <f>ROUND(I241*H241,2)</f>
        <v>0</v>
      </c>
      <c r="BL241" s="17" t="s">
        <v>200</v>
      </c>
      <c r="BM241" s="161" t="s">
        <v>760</v>
      </c>
    </row>
    <row r="242" spans="1:65" s="2" customFormat="1" ht="97.5">
      <c r="A242" s="32"/>
      <c r="B242" s="33"/>
      <c r="C242" s="32"/>
      <c r="D242" s="164" t="s">
        <v>565</v>
      </c>
      <c r="E242" s="32"/>
      <c r="F242" s="211" t="s">
        <v>764</v>
      </c>
      <c r="G242" s="32"/>
      <c r="H242" s="32"/>
      <c r="I242" s="212"/>
      <c r="J242" s="32"/>
      <c r="K242" s="32"/>
      <c r="L242" s="33"/>
      <c r="M242" s="187"/>
      <c r="N242" s="188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565</v>
      </c>
      <c r="AU242" s="17" t="s">
        <v>93</v>
      </c>
    </row>
    <row r="243" spans="1:65" s="13" customFormat="1" ht="33.75">
      <c r="B243" s="163"/>
      <c r="D243" s="164" t="s">
        <v>202</v>
      </c>
      <c r="E243" s="165" t="s">
        <v>1</v>
      </c>
      <c r="F243" s="166" t="s">
        <v>607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22.5">
      <c r="B244" s="163"/>
      <c r="D244" s="164" t="s">
        <v>202</v>
      </c>
      <c r="E244" s="165" t="s">
        <v>1</v>
      </c>
      <c r="F244" s="166" t="s">
        <v>608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3" customFormat="1" ht="22.5">
      <c r="B245" s="163"/>
      <c r="D245" s="164" t="s">
        <v>202</v>
      </c>
      <c r="E245" s="165" t="s">
        <v>1</v>
      </c>
      <c r="F245" s="166" t="s">
        <v>609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93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3" customFormat="1" ht="11.25">
      <c r="B246" s="163"/>
      <c r="D246" s="164" t="s">
        <v>202</v>
      </c>
      <c r="E246" s="165" t="s">
        <v>1</v>
      </c>
      <c r="F246" s="166" t="s">
        <v>765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93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1:65" s="14" customFormat="1" ht="11.25">
      <c r="B247" s="171"/>
      <c r="D247" s="164" t="s">
        <v>202</v>
      </c>
      <c r="E247" s="172" t="s">
        <v>1</v>
      </c>
      <c r="F247" s="173" t="s">
        <v>87</v>
      </c>
      <c r="H247" s="174">
        <v>1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93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1:65" s="15" customFormat="1" ht="11.25">
      <c r="B248" s="179"/>
      <c r="D248" s="164" t="s">
        <v>202</v>
      </c>
      <c r="E248" s="180" t="s">
        <v>1</v>
      </c>
      <c r="F248" s="181" t="s">
        <v>206</v>
      </c>
      <c r="H248" s="182">
        <v>1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202</v>
      </c>
      <c r="AU248" s="180" t="s">
        <v>93</v>
      </c>
      <c r="AV248" s="15" t="s">
        <v>200</v>
      </c>
      <c r="AW248" s="15" t="s">
        <v>36</v>
      </c>
      <c r="AX248" s="15" t="s">
        <v>87</v>
      </c>
      <c r="AY248" s="180" t="s">
        <v>192</v>
      </c>
    </row>
    <row r="249" spans="1:65" s="2" customFormat="1" ht="49.9" customHeight="1">
      <c r="A249" s="32"/>
      <c r="B249" s="33"/>
      <c r="C249" s="32"/>
      <c r="D249" s="32"/>
      <c r="E249" s="139" t="s">
        <v>347</v>
      </c>
      <c r="F249" s="139" t="s">
        <v>348</v>
      </c>
      <c r="G249" s="32"/>
      <c r="H249" s="32"/>
      <c r="I249" s="32"/>
      <c r="J249" s="126">
        <f t="shared" ref="J249:J254" si="0">BK249</f>
        <v>0</v>
      </c>
      <c r="K249" s="32"/>
      <c r="L249" s="33"/>
      <c r="M249" s="187"/>
      <c r="N249" s="188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79</v>
      </c>
      <c r="AU249" s="17" t="s">
        <v>80</v>
      </c>
      <c r="AY249" s="17" t="s">
        <v>349</v>
      </c>
      <c r="BK249" s="162">
        <f>SUM(BK250:BK254)</f>
        <v>0</v>
      </c>
    </row>
    <row r="250" spans="1:65" s="2" customFormat="1" ht="16.350000000000001" customHeight="1">
      <c r="A250" s="32"/>
      <c r="B250" s="33"/>
      <c r="C250" s="189" t="s">
        <v>1</v>
      </c>
      <c r="D250" s="189" t="s">
        <v>195</v>
      </c>
      <c r="E250" s="190" t="s">
        <v>1</v>
      </c>
      <c r="F250" s="191" t="s">
        <v>1</v>
      </c>
      <c r="G250" s="192" t="s">
        <v>1</v>
      </c>
      <c r="H250" s="193"/>
      <c r="I250" s="194"/>
      <c r="J250" s="195">
        <f t="shared" si="0"/>
        <v>0</v>
      </c>
      <c r="K250" s="196"/>
      <c r="L250" s="33"/>
      <c r="M250" s="197" t="s">
        <v>1</v>
      </c>
      <c r="N250" s="198" t="s">
        <v>46</v>
      </c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349</v>
      </c>
      <c r="AU250" s="17" t="s">
        <v>87</v>
      </c>
      <c r="AY250" s="17" t="s">
        <v>349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7" t="s">
        <v>93</v>
      </c>
      <c r="BK250" s="162">
        <f>I250*H250</f>
        <v>0</v>
      </c>
    </row>
    <row r="251" spans="1:65" s="2" customFormat="1" ht="16.350000000000001" customHeight="1">
      <c r="A251" s="32"/>
      <c r="B251" s="33"/>
      <c r="C251" s="189" t="s">
        <v>1</v>
      </c>
      <c r="D251" s="189" t="s">
        <v>195</v>
      </c>
      <c r="E251" s="190" t="s">
        <v>1</v>
      </c>
      <c r="F251" s="191" t="s">
        <v>1</v>
      </c>
      <c r="G251" s="192" t="s">
        <v>1</v>
      </c>
      <c r="H251" s="193"/>
      <c r="I251" s="194"/>
      <c r="J251" s="195">
        <f t="shared" si="0"/>
        <v>0</v>
      </c>
      <c r="K251" s="196"/>
      <c r="L251" s="33"/>
      <c r="M251" s="197" t="s">
        <v>1</v>
      </c>
      <c r="N251" s="198" t="s">
        <v>46</v>
      </c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349</v>
      </c>
      <c r="AU251" s="17" t="s">
        <v>87</v>
      </c>
      <c r="AY251" s="17" t="s">
        <v>349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93</v>
      </c>
      <c r="BK251" s="162">
        <f>I251*H251</f>
        <v>0</v>
      </c>
    </row>
    <row r="252" spans="1:65" s="2" customFormat="1" ht="16.350000000000001" customHeight="1">
      <c r="A252" s="32"/>
      <c r="B252" s="33"/>
      <c r="C252" s="189" t="s">
        <v>1</v>
      </c>
      <c r="D252" s="189" t="s">
        <v>195</v>
      </c>
      <c r="E252" s="190" t="s">
        <v>1</v>
      </c>
      <c r="F252" s="191" t="s">
        <v>1</v>
      </c>
      <c r="G252" s="192" t="s">
        <v>1</v>
      </c>
      <c r="H252" s="193"/>
      <c r="I252" s="194"/>
      <c r="J252" s="195">
        <f t="shared" si="0"/>
        <v>0</v>
      </c>
      <c r="K252" s="196"/>
      <c r="L252" s="33"/>
      <c r="M252" s="197" t="s">
        <v>1</v>
      </c>
      <c r="N252" s="198" t="s">
        <v>46</v>
      </c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349</v>
      </c>
      <c r="AU252" s="17" t="s">
        <v>87</v>
      </c>
      <c r="AY252" s="17" t="s">
        <v>349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93</v>
      </c>
      <c r="BK252" s="162">
        <f>I252*H252</f>
        <v>0</v>
      </c>
    </row>
    <row r="253" spans="1:65" s="2" customFormat="1" ht="16.350000000000001" customHeight="1">
      <c r="A253" s="32"/>
      <c r="B253" s="33"/>
      <c r="C253" s="189" t="s">
        <v>1</v>
      </c>
      <c r="D253" s="189" t="s">
        <v>195</v>
      </c>
      <c r="E253" s="190" t="s">
        <v>1</v>
      </c>
      <c r="F253" s="191" t="s">
        <v>1</v>
      </c>
      <c r="G253" s="192" t="s">
        <v>1</v>
      </c>
      <c r="H253" s="193"/>
      <c r="I253" s="194"/>
      <c r="J253" s="195">
        <f t="shared" si="0"/>
        <v>0</v>
      </c>
      <c r="K253" s="196"/>
      <c r="L253" s="33"/>
      <c r="M253" s="197" t="s">
        <v>1</v>
      </c>
      <c r="N253" s="198" t="s">
        <v>46</v>
      </c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349</v>
      </c>
      <c r="AU253" s="17" t="s">
        <v>87</v>
      </c>
      <c r="AY253" s="17" t="s">
        <v>349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7" t="s">
        <v>93</v>
      </c>
      <c r="BK253" s="162">
        <f>I253*H253</f>
        <v>0</v>
      </c>
    </row>
    <row r="254" spans="1:65" s="2" customFormat="1" ht="16.350000000000001" customHeight="1">
      <c r="A254" s="32"/>
      <c r="B254" s="33"/>
      <c r="C254" s="189" t="s">
        <v>1</v>
      </c>
      <c r="D254" s="189" t="s">
        <v>195</v>
      </c>
      <c r="E254" s="190" t="s">
        <v>1</v>
      </c>
      <c r="F254" s="191" t="s">
        <v>1</v>
      </c>
      <c r="G254" s="192" t="s">
        <v>1</v>
      </c>
      <c r="H254" s="193"/>
      <c r="I254" s="194"/>
      <c r="J254" s="195">
        <f t="shared" si="0"/>
        <v>0</v>
      </c>
      <c r="K254" s="196"/>
      <c r="L254" s="33"/>
      <c r="M254" s="197" t="s">
        <v>1</v>
      </c>
      <c r="N254" s="198" t="s">
        <v>46</v>
      </c>
      <c r="O254" s="199"/>
      <c r="P254" s="199"/>
      <c r="Q254" s="199"/>
      <c r="R254" s="199"/>
      <c r="S254" s="199"/>
      <c r="T254" s="20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349</v>
      </c>
      <c r="AU254" s="17" t="s">
        <v>87</v>
      </c>
      <c r="AY254" s="17" t="s">
        <v>349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7" t="s">
        <v>93</v>
      </c>
      <c r="BK254" s="162">
        <f>I254*H254</f>
        <v>0</v>
      </c>
    </row>
    <row r="255" spans="1:65" s="2" customFormat="1" ht="6.95" customHeight="1">
      <c r="A255" s="32"/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33"/>
      <c r="M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</sheetData>
  <autoFilter ref="C124:K25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50:D255">
      <formula1>"K, M"</formula1>
    </dataValidation>
    <dataValidation type="list" allowBlank="1" showInputMessage="1" showErrorMessage="1" error="Povoleny jsou hodnoty základní, snížená, zákl. přenesená, sníž. přenesená, nulová." sqref="N250:N255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132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842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843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ROUND((ROUND((SUM(BE128:BE296)),  2) + SUM(BE298:BE302)), 2)</f>
        <v>0</v>
      </c>
      <c r="G35" s="32"/>
      <c r="H35" s="32"/>
      <c r="I35" s="105">
        <v>0.21</v>
      </c>
      <c r="J35" s="104">
        <f>ROUND((ROUND(((SUM(BE128:BE296))*I35),  2) + (SUM(BE298:BE302)*I35)),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ROUND((ROUND((SUM(BF128:BF296)),  2) + SUM(BF298:BF302)), 2)</f>
        <v>0</v>
      </c>
      <c r="G36" s="32"/>
      <c r="H36" s="32"/>
      <c r="I36" s="105">
        <v>0.12</v>
      </c>
      <c r="J36" s="104">
        <f>ROUND((ROUND(((SUM(BF128:BF296))*I36),  2) + (SUM(BF298:BF302)*I36)),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ROUND((ROUND((SUM(BG128:BG296)),  2) + SUM(BG298:BG302)),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ROUND((ROUND((SUM(BH128:BH296)),  2) + SUM(BH298:BH302)),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ROUND((ROUND((SUM(BI128:BI296)),  2) + SUM(BI298:BI302)),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842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62.01 -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J199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J206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J207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J237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J263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J297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842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62.01 -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P129+P206+P297</f>
        <v>0</v>
      </c>
      <c r="Q128" s="66"/>
      <c r="R128" s="134">
        <f>R129+R206+R297</f>
        <v>0</v>
      </c>
      <c r="S128" s="66"/>
      <c r="T128" s="135">
        <f>T129+T206+T297</f>
        <v>8.2458376000000015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BK129+BK206+BK297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P130+P199</f>
        <v>0</v>
      </c>
      <c r="Q129" s="142"/>
      <c r="R129" s="143">
        <f>R130+R199</f>
        <v>0</v>
      </c>
      <c r="S129" s="142"/>
      <c r="T129" s="144">
        <f>T130+T199</f>
        <v>7.3541830000000008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BK130+BK199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SUM(P131:P198)</f>
        <v>0</v>
      </c>
      <c r="Q130" s="142"/>
      <c r="R130" s="143">
        <f>SUM(R131:R198)</f>
        <v>0</v>
      </c>
      <c r="S130" s="142"/>
      <c r="T130" s="144">
        <f>SUM(T131:T198)</f>
        <v>7.3541830000000008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SUM(BK131:BK198)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664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7.577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0.31065700000000002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665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844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845</v>
      </c>
      <c r="H139" s="174">
        <v>1.5089999999999999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365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218</v>
      </c>
      <c r="H141" s="174">
        <v>1.3680000000000001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3" customFormat="1" ht="11.25">
      <c r="B142" s="163"/>
      <c r="D142" s="164" t="s">
        <v>202</v>
      </c>
      <c r="E142" s="165" t="s">
        <v>1</v>
      </c>
      <c r="F142" s="166" t="s">
        <v>364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202</v>
      </c>
      <c r="AU142" s="165" t="s">
        <v>93</v>
      </c>
      <c r="AV142" s="13" t="s">
        <v>87</v>
      </c>
      <c r="AW142" s="13" t="s">
        <v>36</v>
      </c>
      <c r="AX142" s="13" t="s">
        <v>80</v>
      </c>
      <c r="AY142" s="165" t="s">
        <v>192</v>
      </c>
    </row>
    <row r="143" spans="1:65" s="14" customFormat="1" ht="11.25">
      <c r="B143" s="171"/>
      <c r="D143" s="164" t="s">
        <v>202</v>
      </c>
      <c r="E143" s="172" t="s">
        <v>1</v>
      </c>
      <c r="F143" s="173" t="s">
        <v>216</v>
      </c>
      <c r="H143" s="174">
        <v>0.76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202</v>
      </c>
      <c r="AU143" s="172" t="s">
        <v>93</v>
      </c>
      <c r="AV143" s="14" t="s">
        <v>93</v>
      </c>
      <c r="AW143" s="14" t="s">
        <v>36</v>
      </c>
      <c r="AX143" s="14" t="s">
        <v>80</v>
      </c>
      <c r="AY143" s="172" t="s">
        <v>192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363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4" customFormat="1" ht="11.25">
      <c r="B145" s="171"/>
      <c r="D145" s="164" t="s">
        <v>202</v>
      </c>
      <c r="E145" s="172" t="s">
        <v>1</v>
      </c>
      <c r="F145" s="173" t="s">
        <v>846</v>
      </c>
      <c r="H145" s="174">
        <v>1.55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202</v>
      </c>
      <c r="AU145" s="172" t="s">
        <v>93</v>
      </c>
      <c r="AV145" s="14" t="s">
        <v>93</v>
      </c>
      <c r="AW145" s="14" t="s">
        <v>36</v>
      </c>
      <c r="AX145" s="14" t="s">
        <v>80</v>
      </c>
      <c r="AY145" s="172" t="s">
        <v>192</v>
      </c>
    </row>
    <row r="146" spans="1:65" s="13" customFormat="1" ht="11.25">
      <c r="B146" s="163"/>
      <c r="D146" s="164" t="s">
        <v>202</v>
      </c>
      <c r="E146" s="165" t="s">
        <v>1</v>
      </c>
      <c r="F146" s="166" t="s">
        <v>374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202</v>
      </c>
      <c r="AU146" s="165" t="s">
        <v>93</v>
      </c>
      <c r="AV146" s="13" t="s">
        <v>87</v>
      </c>
      <c r="AW146" s="13" t="s">
        <v>36</v>
      </c>
      <c r="AX146" s="13" t="s">
        <v>80</v>
      </c>
      <c r="AY146" s="165" t="s">
        <v>192</v>
      </c>
    </row>
    <row r="147" spans="1:65" s="14" customFormat="1" ht="11.25">
      <c r="B147" s="171"/>
      <c r="D147" s="164" t="s">
        <v>202</v>
      </c>
      <c r="E147" s="172" t="s">
        <v>1</v>
      </c>
      <c r="F147" s="173" t="s">
        <v>220</v>
      </c>
      <c r="H147" s="174">
        <v>2.39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202</v>
      </c>
      <c r="AU147" s="172" t="s">
        <v>93</v>
      </c>
      <c r="AV147" s="14" t="s">
        <v>93</v>
      </c>
      <c r="AW147" s="14" t="s">
        <v>36</v>
      </c>
      <c r="AX147" s="14" t="s">
        <v>80</v>
      </c>
      <c r="AY147" s="172" t="s">
        <v>192</v>
      </c>
    </row>
    <row r="148" spans="1:65" s="15" customFormat="1" ht="11.25">
      <c r="B148" s="179"/>
      <c r="D148" s="164" t="s">
        <v>202</v>
      </c>
      <c r="E148" s="180" t="s">
        <v>1</v>
      </c>
      <c r="F148" s="181" t="s">
        <v>206</v>
      </c>
      <c r="H148" s="182">
        <v>7.577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202</v>
      </c>
      <c r="AU148" s="180" t="s">
        <v>93</v>
      </c>
      <c r="AV148" s="15" t="s">
        <v>200</v>
      </c>
      <c r="AW148" s="15" t="s">
        <v>36</v>
      </c>
      <c r="AX148" s="15" t="s">
        <v>87</v>
      </c>
      <c r="AY148" s="180" t="s">
        <v>192</v>
      </c>
    </row>
    <row r="149" spans="1:65" s="2" customFormat="1" ht="24.2" customHeight="1">
      <c r="A149" s="32"/>
      <c r="B149" s="149"/>
      <c r="C149" s="150" t="s">
        <v>221</v>
      </c>
      <c r="D149" s="150" t="s">
        <v>195</v>
      </c>
      <c r="E149" s="151" t="s">
        <v>222</v>
      </c>
      <c r="F149" s="152" t="s">
        <v>223</v>
      </c>
      <c r="G149" s="153" t="s">
        <v>198</v>
      </c>
      <c r="H149" s="154">
        <v>89.745000000000005</v>
      </c>
      <c r="I149" s="155"/>
      <c r="J149" s="156">
        <f>ROUND(I149*H149,2)</f>
        <v>0</v>
      </c>
      <c r="K149" s="152" t="s">
        <v>199</v>
      </c>
      <c r="L149" s="33"/>
      <c r="M149" s="157" t="s">
        <v>1</v>
      </c>
      <c r="N149" s="158" t="s">
        <v>46</v>
      </c>
      <c r="O149" s="58"/>
      <c r="P149" s="159">
        <f>O149*H149</f>
        <v>0</v>
      </c>
      <c r="Q149" s="159">
        <v>0</v>
      </c>
      <c r="R149" s="159">
        <f>Q149*H149</f>
        <v>0</v>
      </c>
      <c r="S149" s="159">
        <v>2.7E-2</v>
      </c>
      <c r="T149" s="160">
        <f>S149*H149</f>
        <v>2.4231150000000001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1" t="s">
        <v>200</v>
      </c>
      <c r="AT149" s="161" t="s">
        <v>195</v>
      </c>
      <c r="AU149" s="161" t="s">
        <v>93</v>
      </c>
      <c r="AY149" s="17" t="s">
        <v>192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93</v>
      </c>
      <c r="BK149" s="162">
        <f>ROUND(I149*H149,2)</f>
        <v>0</v>
      </c>
      <c r="BL149" s="17" t="s">
        <v>200</v>
      </c>
      <c r="BM149" s="161" t="s">
        <v>667</v>
      </c>
    </row>
    <row r="150" spans="1:65" s="13" customFormat="1" ht="11.25">
      <c r="B150" s="163"/>
      <c r="D150" s="164" t="s">
        <v>202</v>
      </c>
      <c r="E150" s="165" t="s">
        <v>1</v>
      </c>
      <c r="F150" s="166" t="s">
        <v>210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202</v>
      </c>
      <c r="AU150" s="165" t="s">
        <v>93</v>
      </c>
      <c r="AV150" s="13" t="s">
        <v>87</v>
      </c>
      <c r="AW150" s="13" t="s">
        <v>36</v>
      </c>
      <c r="AX150" s="13" t="s">
        <v>80</v>
      </c>
      <c r="AY150" s="165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367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668</v>
      </c>
      <c r="H152" s="174">
        <v>55.8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847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848</v>
      </c>
      <c r="H154" s="174">
        <v>20.46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849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850</v>
      </c>
      <c r="H156" s="174">
        <v>13.484999999999999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5" customFormat="1" ht="11.25">
      <c r="B157" s="179"/>
      <c r="D157" s="164" t="s">
        <v>202</v>
      </c>
      <c r="E157" s="180" t="s">
        <v>1</v>
      </c>
      <c r="F157" s="181" t="s">
        <v>206</v>
      </c>
      <c r="H157" s="182">
        <v>89.745000000000005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202</v>
      </c>
      <c r="AU157" s="180" t="s">
        <v>93</v>
      </c>
      <c r="AV157" s="15" t="s">
        <v>200</v>
      </c>
      <c r="AW157" s="15" t="s">
        <v>36</v>
      </c>
      <c r="AX157" s="15" t="s">
        <v>87</v>
      </c>
      <c r="AY157" s="180" t="s">
        <v>192</v>
      </c>
    </row>
    <row r="158" spans="1:65" s="2" customFormat="1" ht="24.2" customHeight="1">
      <c r="A158" s="32"/>
      <c r="B158" s="149"/>
      <c r="C158" s="150" t="s">
        <v>200</v>
      </c>
      <c r="D158" s="150" t="s">
        <v>195</v>
      </c>
      <c r="E158" s="151" t="s">
        <v>233</v>
      </c>
      <c r="F158" s="152" t="s">
        <v>234</v>
      </c>
      <c r="G158" s="153" t="s">
        <v>198</v>
      </c>
      <c r="H158" s="154">
        <v>95.04</v>
      </c>
      <c r="I158" s="155"/>
      <c r="J158" s="156">
        <f>ROUND(I158*H158,2)</f>
        <v>0</v>
      </c>
      <c r="K158" s="152" t="s">
        <v>199</v>
      </c>
      <c r="L158" s="33"/>
      <c r="M158" s="157" t="s">
        <v>1</v>
      </c>
      <c r="N158" s="158" t="s">
        <v>46</v>
      </c>
      <c r="O158" s="58"/>
      <c r="P158" s="159">
        <f>O158*H158</f>
        <v>0</v>
      </c>
      <c r="Q158" s="159">
        <v>0</v>
      </c>
      <c r="R158" s="159">
        <f>Q158*H158</f>
        <v>0</v>
      </c>
      <c r="S158" s="159">
        <v>2.3E-2</v>
      </c>
      <c r="T158" s="160">
        <f>S158*H158</f>
        <v>2.1859200000000003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1" t="s">
        <v>200</v>
      </c>
      <c r="AT158" s="161" t="s">
        <v>195</v>
      </c>
      <c r="AU158" s="161" t="s">
        <v>93</v>
      </c>
      <c r="AY158" s="17" t="s">
        <v>192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93</v>
      </c>
      <c r="BK158" s="162">
        <f>ROUND(I158*H158,2)</f>
        <v>0</v>
      </c>
      <c r="BL158" s="17" t="s">
        <v>200</v>
      </c>
      <c r="BM158" s="161" t="s">
        <v>671</v>
      </c>
    </row>
    <row r="159" spans="1:65" s="13" customFormat="1" ht="11.25">
      <c r="B159" s="163"/>
      <c r="D159" s="164" t="s">
        <v>202</v>
      </c>
      <c r="E159" s="165" t="s">
        <v>1</v>
      </c>
      <c r="F159" s="166" t="s">
        <v>210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202</v>
      </c>
      <c r="AU159" s="165" t="s">
        <v>93</v>
      </c>
      <c r="AV159" s="13" t="s">
        <v>87</v>
      </c>
      <c r="AW159" s="13" t="s">
        <v>36</v>
      </c>
      <c r="AX159" s="13" t="s">
        <v>80</v>
      </c>
      <c r="AY159" s="165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371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93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1:65" s="14" customFormat="1" ht="11.25">
      <c r="B161" s="171"/>
      <c r="D161" s="164" t="s">
        <v>202</v>
      </c>
      <c r="E161" s="172" t="s">
        <v>1</v>
      </c>
      <c r="F161" s="173" t="s">
        <v>672</v>
      </c>
      <c r="H161" s="174">
        <v>63.36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93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371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238</v>
      </c>
      <c r="H163" s="174">
        <v>31.68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5" customFormat="1" ht="11.25">
      <c r="B164" s="179"/>
      <c r="D164" s="164" t="s">
        <v>202</v>
      </c>
      <c r="E164" s="180" t="s">
        <v>1</v>
      </c>
      <c r="F164" s="181" t="s">
        <v>206</v>
      </c>
      <c r="H164" s="182">
        <v>95.04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202</v>
      </c>
      <c r="AU164" s="180" t="s">
        <v>93</v>
      </c>
      <c r="AV164" s="15" t="s">
        <v>200</v>
      </c>
      <c r="AW164" s="15" t="s">
        <v>36</v>
      </c>
      <c r="AX164" s="15" t="s">
        <v>87</v>
      </c>
      <c r="AY164" s="180" t="s">
        <v>192</v>
      </c>
    </row>
    <row r="165" spans="1:65" s="2" customFormat="1" ht="21.75" customHeight="1">
      <c r="A165" s="32"/>
      <c r="B165" s="149"/>
      <c r="C165" s="150" t="s">
        <v>239</v>
      </c>
      <c r="D165" s="150" t="s">
        <v>195</v>
      </c>
      <c r="E165" s="151" t="s">
        <v>240</v>
      </c>
      <c r="F165" s="152" t="s">
        <v>241</v>
      </c>
      <c r="G165" s="153" t="s">
        <v>198</v>
      </c>
      <c r="H165" s="154">
        <v>4.3570000000000002</v>
      </c>
      <c r="I165" s="155"/>
      <c r="J165" s="156">
        <f>ROUND(I165*H165,2)</f>
        <v>0</v>
      </c>
      <c r="K165" s="152" t="s">
        <v>199</v>
      </c>
      <c r="L165" s="33"/>
      <c r="M165" s="157" t="s">
        <v>1</v>
      </c>
      <c r="N165" s="158" t="s">
        <v>46</v>
      </c>
      <c r="O165" s="58"/>
      <c r="P165" s="159">
        <f>O165*H165</f>
        <v>0</v>
      </c>
      <c r="Q165" s="159">
        <v>0</v>
      </c>
      <c r="R165" s="159">
        <f>Q165*H165</f>
        <v>0</v>
      </c>
      <c r="S165" s="159">
        <v>6.3E-2</v>
      </c>
      <c r="T165" s="160">
        <f>S165*H165</f>
        <v>0.27449100000000004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1" t="s">
        <v>200</v>
      </c>
      <c r="AT165" s="161" t="s">
        <v>195</v>
      </c>
      <c r="AU165" s="161" t="s">
        <v>93</v>
      </c>
      <c r="AY165" s="17" t="s">
        <v>192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93</v>
      </c>
      <c r="BK165" s="162">
        <f>ROUND(I165*H165,2)</f>
        <v>0</v>
      </c>
      <c r="BL165" s="17" t="s">
        <v>200</v>
      </c>
      <c r="BM165" s="161" t="s">
        <v>673</v>
      </c>
    </row>
    <row r="166" spans="1:65" s="13" customFormat="1" ht="11.25">
      <c r="B166" s="163"/>
      <c r="D166" s="164" t="s">
        <v>202</v>
      </c>
      <c r="E166" s="165" t="s">
        <v>1</v>
      </c>
      <c r="F166" s="166" t="s">
        <v>243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93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1:65" s="13" customFormat="1" ht="11.25">
      <c r="B167" s="163"/>
      <c r="D167" s="164" t="s">
        <v>202</v>
      </c>
      <c r="E167" s="165" t="s">
        <v>1</v>
      </c>
      <c r="F167" s="166" t="s">
        <v>366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202</v>
      </c>
      <c r="AU167" s="165" t="s">
        <v>93</v>
      </c>
      <c r="AV167" s="13" t="s">
        <v>87</v>
      </c>
      <c r="AW167" s="13" t="s">
        <v>36</v>
      </c>
      <c r="AX167" s="13" t="s">
        <v>80</v>
      </c>
      <c r="AY167" s="165" t="s">
        <v>192</v>
      </c>
    </row>
    <row r="168" spans="1:65" s="14" customFormat="1" ht="11.25">
      <c r="B168" s="171"/>
      <c r="D168" s="164" t="s">
        <v>202</v>
      </c>
      <c r="E168" s="172" t="s">
        <v>1</v>
      </c>
      <c r="F168" s="173" t="s">
        <v>245</v>
      </c>
      <c r="H168" s="174">
        <v>4.3570000000000002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202</v>
      </c>
      <c r="AU168" s="172" t="s">
        <v>93</v>
      </c>
      <c r="AV168" s="14" t="s">
        <v>93</v>
      </c>
      <c r="AW168" s="14" t="s">
        <v>36</v>
      </c>
      <c r="AX168" s="14" t="s">
        <v>80</v>
      </c>
      <c r="AY168" s="172" t="s">
        <v>192</v>
      </c>
    </row>
    <row r="169" spans="1:65" s="15" customFormat="1" ht="11.25">
      <c r="B169" s="179"/>
      <c r="D169" s="164" t="s">
        <v>202</v>
      </c>
      <c r="E169" s="180" t="s">
        <v>1</v>
      </c>
      <c r="F169" s="181" t="s">
        <v>206</v>
      </c>
      <c r="H169" s="182">
        <v>4.3570000000000002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202</v>
      </c>
      <c r="AU169" s="180" t="s">
        <v>93</v>
      </c>
      <c r="AV169" s="15" t="s">
        <v>200</v>
      </c>
      <c r="AW169" s="15" t="s">
        <v>36</v>
      </c>
      <c r="AX169" s="15" t="s">
        <v>87</v>
      </c>
      <c r="AY169" s="180" t="s">
        <v>192</v>
      </c>
    </row>
    <row r="170" spans="1:65" s="2" customFormat="1" ht="33" customHeight="1">
      <c r="A170" s="32"/>
      <c r="B170" s="149"/>
      <c r="C170" s="150" t="s">
        <v>246</v>
      </c>
      <c r="D170" s="150" t="s">
        <v>195</v>
      </c>
      <c r="E170" s="151" t="s">
        <v>247</v>
      </c>
      <c r="F170" s="152" t="s">
        <v>248</v>
      </c>
      <c r="G170" s="153" t="s">
        <v>249</v>
      </c>
      <c r="H170" s="154">
        <v>366.495</v>
      </c>
      <c r="I170" s="155"/>
      <c r="J170" s="156">
        <f>ROUND(I170*H170,2)</f>
        <v>0</v>
      </c>
      <c r="K170" s="152" t="s">
        <v>250</v>
      </c>
      <c r="L170" s="33"/>
      <c r="M170" s="157" t="s">
        <v>1</v>
      </c>
      <c r="N170" s="158" t="s">
        <v>46</v>
      </c>
      <c r="O170" s="58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1" t="s">
        <v>200</v>
      </c>
      <c r="AT170" s="161" t="s">
        <v>195</v>
      </c>
      <c r="AU170" s="161" t="s">
        <v>93</v>
      </c>
      <c r="AY170" s="17" t="s">
        <v>192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93</v>
      </c>
      <c r="BK170" s="162">
        <f>ROUND(I170*H170,2)</f>
        <v>0</v>
      </c>
      <c r="BL170" s="17" t="s">
        <v>200</v>
      </c>
      <c r="BM170" s="161" t="s">
        <v>851</v>
      </c>
    </row>
    <row r="171" spans="1:65" s="13" customFormat="1" ht="11.25">
      <c r="B171" s="163"/>
      <c r="D171" s="164" t="s">
        <v>202</v>
      </c>
      <c r="E171" s="165" t="s">
        <v>1</v>
      </c>
      <c r="F171" s="166" t="s">
        <v>252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852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853</v>
      </c>
      <c r="H173" s="174">
        <v>5.04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366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257</v>
      </c>
      <c r="H175" s="174">
        <v>6.2949999999999999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365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2:51" s="14" customFormat="1" ht="11.25">
      <c r="B177" s="171"/>
      <c r="D177" s="164" t="s">
        <v>202</v>
      </c>
      <c r="E177" s="172" t="s">
        <v>1</v>
      </c>
      <c r="F177" s="173" t="s">
        <v>409</v>
      </c>
      <c r="H177" s="174">
        <v>4.84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2:51" s="13" customFormat="1" ht="11.25">
      <c r="B178" s="163"/>
      <c r="D178" s="164" t="s">
        <v>202</v>
      </c>
      <c r="E178" s="165" t="s">
        <v>1</v>
      </c>
      <c r="F178" s="166" t="s">
        <v>364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2:51" s="14" customFormat="1" ht="11.25">
      <c r="B179" s="171"/>
      <c r="D179" s="164" t="s">
        <v>202</v>
      </c>
      <c r="E179" s="172" t="s">
        <v>1</v>
      </c>
      <c r="F179" s="173" t="s">
        <v>408</v>
      </c>
      <c r="H179" s="174">
        <v>2.52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2:51" s="13" customFormat="1" ht="11.25">
      <c r="B180" s="163"/>
      <c r="D180" s="164" t="s">
        <v>202</v>
      </c>
      <c r="E180" s="165" t="s">
        <v>1</v>
      </c>
      <c r="F180" s="166" t="s">
        <v>363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2:51" s="14" customFormat="1" ht="11.25">
      <c r="B181" s="171"/>
      <c r="D181" s="164" t="s">
        <v>202</v>
      </c>
      <c r="E181" s="172" t="s">
        <v>1</v>
      </c>
      <c r="F181" s="173" t="s">
        <v>854</v>
      </c>
      <c r="H181" s="174">
        <v>5.08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2:51" s="13" customFormat="1" ht="11.25">
      <c r="B182" s="163"/>
      <c r="D182" s="164" t="s">
        <v>202</v>
      </c>
      <c r="E182" s="165" t="s">
        <v>1</v>
      </c>
      <c r="F182" s="166" t="s">
        <v>367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2:51" s="14" customFormat="1" ht="11.25">
      <c r="B183" s="171"/>
      <c r="D183" s="164" t="s">
        <v>202</v>
      </c>
      <c r="E183" s="172" t="s">
        <v>1</v>
      </c>
      <c r="F183" s="173" t="s">
        <v>679</v>
      </c>
      <c r="H183" s="174">
        <v>110.4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2:51" s="13" customFormat="1" ht="11.25">
      <c r="B184" s="163"/>
      <c r="D184" s="164" t="s">
        <v>202</v>
      </c>
      <c r="E184" s="165" t="s">
        <v>1</v>
      </c>
      <c r="F184" s="166" t="s">
        <v>855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2:51" s="14" customFormat="1" ht="11.25">
      <c r="B185" s="171"/>
      <c r="D185" s="164" t="s">
        <v>202</v>
      </c>
      <c r="E185" s="172" t="s">
        <v>1</v>
      </c>
      <c r="F185" s="173" t="s">
        <v>856</v>
      </c>
      <c r="H185" s="174">
        <v>19.100000000000001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2:51" s="13" customFormat="1" ht="11.25">
      <c r="B186" s="163"/>
      <c r="D186" s="164" t="s">
        <v>202</v>
      </c>
      <c r="E186" s="165" t="s">
        <v>1</v>
      </c>
      <c r="F186" s="166" t="s">
        <v>855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2:51" s="14" customFormat="1" ht="11.25">
      <c r="B187" s="171"/>
      <c r="D187" s="164" t="s">
        <v>202</v>
      </c>
      <c r="E187" s="172" t="s">
        <v>1</v>
      </c>
      <c r="F187" s="173" t="s">
        <v>857</v>
      </c>
      <c r="H187" s="174">
        <v>15.28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2:51" s="13" customFormat="1" ht="11.25">
      <c r="B188" s="163"/>
      <c r="D188" s="164" t="s">
        <v>202</v>
      </c>
      <c r="E188" s="165" t="s">
        <v>1</v>
      </c>
      <c r="F188" s="166" t="s">
        <v>371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2:51" s="14" customFormat="1" ht="11.25">
      <c r="B189" s="171"/>
      <c r="D189" s="164" t="s">
        <v>202</v>
      </c>
      <c r="E189" s="172" t="s">
        <v>1</v>
      </c>
      <c r="F189" s="173" t="s">
        <v>681</v>
      </c>
      <c r="H189" s="174">
        <v>84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2:51" s="13" customFormat="1" ht="11.25">
      <c r="B190" s="163"/>
      <c r="D190" s="164" t="s">
        <v>202</v>
      </c>
      <c r="E190" s="165" t="s">
        <v>1</v>
      </c>
      <c r="F190" s="166" t="s">
        <v>847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93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2:51" s="14" customFormat="1" ht="11.25">
      <c r="B191" s="171"/>
      <c r="D191" s="164" t="s">
        <v>202</v>
      </c>
      <c r="E191" s="172" t="s">
        <v>1</v>
      </c>
      <c r="F191" s="173" t="s">
        <v>858</v>
      </c>
      <c r="H191" s="174">
        <v>31.8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93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2:51" s="13" customFormat="1" ht="11.25">
      <c r="B192" s="163"/>
      <c r="D192" s="164" t="s">
        <v>202</v>
      </c>
      <c r="E192" s="165" t="s">
        <v>1</v>
      </c>
      <c r="F192" s="166" t="s">
        <v>849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93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1:65" s="14" customFormat="1" ht="11.25">
      <c r="B193" s="171"/>
      <c r="D193" s="164" t="s">
        <v>202</v>
      </c>
      <c r="E193" s="172" t="s">
        <v>1</v>
      </c>
      <c r="F193" s="173" t="s">
        <v>859</v>
      </c>
      <c r="H193" s="174">
        <v>27.3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93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1:65" s="13" customFormat="1" ht="11.25">
      <c r="B194" s="163"/>
      <c r="D194" s="164" t="s">
        <v>202</v>
      </c>
      <c r="E194" s="165" t="s">
        <v>1</v>
      </c>
      <c r="F194" s="166" t="s">
        <v>371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4" customFormat="1" ht="11.25">
      <c r="B195" s="171"/>
      <c r="D195" s="164" t="s">
        <v>202</v>
      </c>
      <c r="E195" s="172" t="s">
        <v>1</v>
      </c>
      <c r="F195" s="173" t="s">
        <v>259</v>
      </c>
      <c r="H195" s="174">
        <v>42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93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374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262</v>
      </c>
      <c r="H197" s="174">
        <v>12.84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366.495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12" customFormat="1" ht="22.9" customHeight="1">
      <c r="B199" s="137"/>
      <c r="D199" s="138" t="s">
        <v>79</v>
      </c>
      <c r="E199" s="147" t="s">
        <v>265</v>
      </c>
      <c r="F199" s="147" t="s">
        <v>266</v>
      </c>
      <c r="I199" s="140"/>
      <c r="J199" s="148">
        <f>BK199</f>
        <v>0</v>
      </c>
      <c r="L199" s="137"/>
      <c r="M199" s="141"/>
      <c r="N199" s="142"/>
      <c r="O199" s="142"/>
      <c r="P199" s="143">
        <f>SUM(P200:P205)</f>
        <v>0</v>
      </c>
      <c r="Q199" s="142"/>
      <c r="R199" s="143">
        <f>SUM(R200:R205)</f>
        <v>0</v>
      </c>
      <c r="S199" s="142"/>
      <c r="T199" s="144">
        <f>SUM(T200:T205)</f>
        <v>0</v>
      </c>
      <c r="AR199" s="138" t="s">
        <v>87</v>
      </c>
      <c r="AT199" s="145" t="s">
        <v>79</v>
      </c>
      <c r="AU199" s="145" t="s">
        <v>87</v>
      </c>
      <c r="AY199" s="138" t="s">
        <v>192</v>
      </c>
      <c r="BK199" s="146">
        <f>SUM(BK200:BK205)</f>
        <v>0</v>
      </c>
    </row>
    <row r="200" spans="1:65" s="2" customFormat="1" ht="16.5" customHeight="1">
      <c r="A200" s="32"/>
      <c r="B200" s="149"/>
      <c r="C200" s="150" t="s">
        <v>267</v>
      </c>
      <c r="D200" s="150" t="s">
        <v>195</v>
      </c>
      <c r="E200" s="151" t="s">
        <v>268</v>
      </c>
      <c r="F200" s="152" t="s">
        <v>269</v>
      </c>
      <c r="G200" s="153" t="s">
        <v>270</v>
      </c>
      <c r="H200" s="154">
        <v>8.2460000000000004</v>
      </c>
      <c r="I200" s="155"/>
      <c r="J200" s="156">
        <f t="shared" ref="J200:J205" si="0">ROUND(I200*H200,2)</f>
        <v>0</v>
      </c>
      <c r="K200" s="152" t="s">
        <v>199</v>
      </c>
      <c r="L200" s="33"/>
      <c r="M200" s="157" t="s">
        <v>1</v>
      </c>
      <c r="N200" s="158" t="s">
        <v>46</v>
      </c>
      <c r="O200" s="58"/>
      <c r="P200" s="159">
        <f t="shared" ref="P200:P205" si="1">O200*H200</f>
        <v>0</v>
      </c>
      <c r="Q200" s="159">
        <v>0</v>
      </c>
      <c r="R200" s="159">
        <f t="shared" ref="R200:R205" si="2">Q200*H200</f>
        <v>0</v>
      </c>
      <c r="S200" s="159">
        <v>0</v>
      </c>
      <c r="T200" s="160">
        <f t="shared" ref="T200:T205" si="3"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1" t="s">
        <v>200</v>
      </c>
      <c r="AT200" s="161" t="s">
        <v>195</v>
      </c>
      <c r="AU200" s="161" t="s">
        <v>93</v>
      </c>
      <c r="AY200" s="17" t="s">
        <v>192</v>
      </c>
      <c r="BE200" s="162">
        <f t="shared" ref="BE200:BE205" si="4">IF(N200="základní",J200,0)</f>
        <v>0</v>
      </c>
      <c r="BF200" s="162">
        <f t="shared" ref="BF200:BF205" si="5">IF(N200="snížená",J200,0)</f>
        <v>0</v>
      </c>
      <c r="BG200" s="162">
        <f t="shared" ref="BG200:BG205" si="6">IF(N200="zákl. přenesená",J200,0)</f>
        <v>0</v>
      </c>
      <c r="BH200" s="162">
        <f t="shared" ref="BH200:BH205" si="7">IF(N200="sníž. přenesená",J200,0)</f>
        <v>0</v>
      </c>
      <c r="BI200" s="162">
        <f t="shared" ref="BI200:BI205" si="8">IF(N200="nulová",J200,0)</f>
        <v>0</v>
      </c>
      <c r="BJ200" s="17" t="s">
        <v>93</v>
      </c>
      <c r="BK200" s="162">
        <f t="shared" ref="BK200:BK205" si="9">ROUND(I200*H200,2)</f>
        <v>0</v>
      </c>
      <c r="BL200" s="17" t="s">
        <v>200</v>
      </c>
      <c r="BM200" s="161" t="s">
        <v>683</v>
      </c>
    </row>
    <row r="201" spans="1:65" s="2" customFormat="1" ht="16.5" customHeight="1">
      <c r="A201" s="32"/>
      <c r="B201" s="149"/>
      <c r="C201" s="150" t="s">
        <v>272</v>
      </c>
      <c r="D201" s="150" t="s">
        <v>195</v>
      </c>
      <c r="E201" s="151" t="s">
        <v>273</v>
      </c>
      <c r="F201" s="152" t="s">
        <v>274</v>
      </c>
      <c r="G201" s="153" t="s">
        <v>270</v>
      </c>
      <c r="H201" s="154">
        <v>8.2460000000000004</v>
      </c>
      <c r="I201" s="155"/>
      <c r="J201" s="156">
        <f t="shared" si="0"/>
        <v>0</v>
      </c>
      <c r="K201" s="152" t="s">
        <v>199</v>
      </c>
      <c r="L201" s="33"/>
      <c r="M201" s="157" t="s">
        <v>1</v>
      </c>
      <c r="N201" s="158" t="s">
        <v>46</v>
      </c>
      <c r="O201" s="58"/>
      <c r="P201" s="159">
        <f t="shared" si="1"/>
        <v>0</v>
      </c>
      <c r="Q201" s="159">
        <v>0</v>
      </c>
      <c r="R201" s="159">
        <f t="shared" si="2"/>
        <v>0</v>
      </c>
      <c r="S201" s="159">
        <v>0</v>
      </c>
      <c r="T201" s="160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1" t="s">
        <v>200</v>
      </c>
      <c r="AT201" s="161" t="s">
        <v>195</v>
      </c>
      <c r="AU201" s="161" t="s">
        <v>93</v>
      </c>
      <c r="AY201" s="17" t="s">
        <v>192</v>
      </c>
      <c r="BE201" s="162">
        <f t="shared" si="4"/>
        <v>0</v>
      </c>
      <c r="BF201" s="162">
        <f t="shared" si="5"/>
        <v>0</v>
      </c>
      <c r="BG201" s="162">
        <f t="shared" si="6"/>
        <v>0</v>
      </c>
      <c r="BH201" s="162">
        <f t="shared" si="7"/>
        <v>0</v>
      </c>
      <c r="BI201" s="162">
        <f t="shared" si="8"/>
        <v>0</v>
      </c>
      <c r="BJ201" s="17" t="s">
        <v>93</v>
      </c>
      <c r="BK201" s="162">
        <f t="shared" si="9"/>
        <v>0</v>
      </c>
      <c r="BL201" s="17" t="s">
        <v>200</v>
      </c>
      <c r="BM201" s="161" t="s">
        <v>684</v>
      </c>
    </row>
    <row r="202" spans="1:65" s="2" customFormat="1" ht="24.2" customHeight="1">
      <c r="A202" s="32"/>
      <c r="B202" s="149"/>
      <c r="C202" s="150" t="s">
        <v>193</v>
      </c>
      <c r="D202" s="150" t="s">
        <v>195</v>
      </c>
      <c r="E202" s="151" t="s">
        <v>276</v>
      </c>
      <c r="F202" s="152" t="s">
        <v>277</v>
      </c>
      <c r="G202" s="153" t="s">
        <v>270</v>
      </c>
      <c r="H202" s="154">
        <v>8.2460000000000004</v>
      </c>
      <c r="I202" s="155"/>
      <c r="J202" s="156">
        <f t="shared" si="0"/>
        <v>0</v>
      </c>
      <c r="K202" s="152" t="s">
        <v>199</v>
      </c>
      <c r="L202" s="33"/>
      <c r="M202" s="157" t="s">
        <v>1</v>
      </c>
      <c r="N202" s="158" t="s">
        <v>46</v>
      </c>
      <c r="O202" s="58"/>
      <c r="P202" s="159">
        <f t="shared" si="1"/>
        <v>0</v>
      </c>
      <c r="Q202" s="159">
        <v>0</v>
      </c>
      <c r="R202" s="159">
        <f t="shared" si="2"/>
        <v>0</v>
      </c>
      <c r="S202" s="159">
        <v>0</v>
      </c>
      <c r="T202" s="160">
        <f t="shared" si="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1" t="s">
        <v>200</v>
      </c>
      <c r="AT202" s="161" t="s">
        <v>195</v>
      </c>
      <c r="AU202" s="161" t="s">
        <v>93</v>
      </c>
      <c r="AY202" s="17" t="s">
        <v>192</v>
      </c>
      <c r="BE202" s="162">
        <f t="shared" si="4"/>
        <v>0</v>
      </c>
      <c r="BF202" s="162">
        <f t="shared" si="5"/>
        <v>0</v>
      </c>
      <c r="BG202" s="162">
        <f t="shared" si="6"/>
        <v>0</v>
      </c>
      <c r="BH202" s="162">
        <f t="shared" si="7"/>
        <v>0</v>
      </c>
      <c r="BI202" s="162">
        <f t="shared" si="8"/>
        <v>0</v>
      </c>
      <c r="BJ202" s="17" t="s">
        <v>93</v>
      </c>
      <c r="BK202" s="162">
        <f t="shared" si="9"/>
        <v>0</v>
      </c>
      <c r="BL202" s="17" t="s">
        <v>200</v>
      </c>
      <c r="BM202" s="161" t="s">
        <v>685</v>
      </c>
    </row>
    <row r="203" spans="1:65" s="2" customFormat="1" ht="24.2" customHeight="1">
      <c r="A203" s="32"/>
      <c r="B203" s="149"/>
      <c r="C203" s="150" t="s">
        <v>279</v>
      </c>
      <c r="D203" s="150" t="s">
        <v>195</v>
      </c>
      <c r="E203" s="151" t="s">
        <v>280</v>
      </c>
      <c r="F203" s="152" t="s">
        <v>281</v>
      </c>
      <c r="G203" s="153" t="s">
        <v>270</v>
      </c>
      <c r="H203" s="154">
        <v>8.2460000000000004</v>
      </c>
      <c r="I203" s="155"/>
      <c r="J203" s="156">
        <f t="shared" si="0"/>
        <v>0</v>
      </c>
      <c r="K203" s="152" t="s">
        <v>199</v>
      </c>
      <c r="L203" s="33"/>
      <c r="M203" s="157" t="s">
        <v>1</v>
      </c>
      <c r="N203" s="158" t="s">
        <v>46</v>
      </c>
      <c r="O203" s="58"/>
      <c r="P203" s="159">
        <f t="shared" si="1"/>
        <v>0</v>
      </c>
      <c r="Q203" s="159">
        <v>0</v>
      </c>
      <c r="R203" s="159">
        <f t="shared" si="2"/>
        <v>0</v>
      </c>
      <c r="S203" s="159">
        <v>0</v>
      </c>
      <c r="T203" s="160">
        <f t="shared" si="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1" t="s">
        <v>200</v>
      </c>
      <c r="AT203" s="161" t="s">
        <v>195</v>
      </c>
      <c r="AU203" s="161" t="s">
        <v>93</v>
      </c>
      <c r="AY203" s="17" t="s">
        <v>192</v>
      </c>
      <c r="BE203" s="162">
        <f t="shared" si="4"/>
        <v>0</v>
      </c>
      <c r="BF203" s="162">
        <f t="shared" si="5"/>
        <v>0</v>
      </c>
      <c r="BG203" s="162">
        <f t="shared" si="6"/>
        <v>0</v>
      </c>
      <c r="BH203" s="162">
        <f t="shared" si="7"/>
        <v>0</v>
      </c>
      <c r="BI203" s="162">
        <f t="shared" si="8"/>
        <v>0</v>
      </c>
      <c r="BJ203" s="17" t="s">
        <v>93</v>
      </c>
      <c r="BK203" s="162">
        <f t="shared" si="9"/>
        <v>0</v>
      </c>
      <c r="BL203" s="17" t="s">
        <v>200</v>
      </c>
      <c r="BM203" s="161" t="s">
        <v>686</v>
      </c>
    </row>
    <row r="204" spans="1:65" s="2" customFormat="1" ht="24.2" customHeight="1">
      <c r="A204" s="32"/>
      <c r="B204" s="149"/>
      <c r="C204" s="150" t="s">
        <v>283</v>
      </c>
      <c r="D204" s="150" t="s">
        <v>195</v>
      </c>
      <c r="E204" s="151" t="s">
        <v>284</v>
      </c>
      <c r="F204" s="152" t="s">
        <v>285</v>
      </c>
      <c r="G204" s="153" t="s">
        <v>270</v>
      </c>
      <c r="H204" s="154">
        <v>8.2460000000000004</v>
      </c>
      <c r="I204" s="155"/>
      <c r="J204" s="156">
        <f t="shared" si="0"/>
        <v>0</v>
      </c>
      <c r="K204" s="152" t="s">
        <v>199</v>
      </c>
      <c r="L204" s="33"/>
      <c r="M204" s="157" t="s">
        <v>1</v>
      </c>
      <c r="N204" s="158" t="s">
        <v>46</v>
      </c>
      <c r="O204" s="58"/>
      <c r="P204" s="159">
        <f t="shared" si="1"/>
        <v>0</v>
      </c>
      <c r="Q204" s="159">
        <v>0</v>
      </c>
      <c r="R204" s="159">
        <f t="shared" si="2"/>
        <v>0</v>
      </c>
      <c r="S204" s="159">
        <v>0</v>
      </c>
      <c r="T204" s="160">
        <f t="shared" si="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1" t="s">
        <v>200</v>
      </c>
      <c r="AT204" s="161" t="s">
        <v>195</v>
      </c>
      <c r="AU204" s="161" t="s">
        <v>93</v>
      </c>
      <c r="AY204" s="17" t="s">
        <v>192</v>
      </c>
      <c r="BE204" s="162">
        <f t="shared" si="4"/>
        <v>0</v>
      </c>
      <c r="BF204" s="162">
        <f t="shared" si="5"/>
        <v>0</v>
      </c>
      <c r="BG204" s="162">
        <f t="shared" si="6"/>
        <v>0</v>
      </c>
      <c r="BH204" s="162">
        <f t="shared" si="7"/>
        <v>0</v>
      </c>
      <c r="BI204" s="162">
        <f t="shared" si="8"/>
        <v>0</v>
      </c>
      <c r="BJ204" s="17" t="s">
        <v>93</v>
      </c>
      <c r="BK204" s="162">
        <f t="shared" si="9"/>
        <v>0</v>
      </c>
      <c r="BL204" s="17" t="s">
        <v>200</v>
      </c>
      <c r="BM204" s="161" t="s">
        <v>687</v>
      </c>
    </row>
    <row r="205" spans="1:65" s="2" customFormat="1" ht="44.25" customHeight="1">
      <c r="A205" s="32"/>
      <c r="B205" s="149"/>
      <c r="C205" s="150" t="s">
        <v>8</v>
      </c>
      <c r="D205" s="150" t="s">
        <v>195</v>
      </c>
      <c r="E205" s="151" t="s">
        <v>287</v>
      </c>
      <c r="F205" s="152" t="s">
        <v>288</v>
      </c>
      <c r="G205" s="153" t="s">
        <v>270</v>
      </c>
      <c r="H205" s="154">
        <v>8.2460000000000004</v>
      </c>
      <c r="I205" s="155"/>
      <c r="J205" s="156">
        <f t="shared" si="0"/>
        <v>0</v>
      </c>
      <c r="K205" s="152" t="s">
        <v>199</v>
      </c>
      <c r="L205" s="33"/>
      <c r="M205" s="157" t="s">
        <v>1</v>
      </c>
      <c r="N205" s="158" t="s">
        <v>46</v>
      </c>
      <c r="O205" s="58"/>
      <c r="P205" s="159">
        <f t="shared" si="1"/>
        <v>0</v>
      </c>
      <c r="Q205" s="159">
        <v>0</v>
      </c>
      <c r="R205" s="159">
        <f t="shared" si="2"/>
        <v>0</v>
      </c>
      <c r="S205" s="159">
        <v>0</v>
      </c>
      <c r="T205" s="160">
        <f t="shared" si="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1" t="s">
        <v>200</v>
      </c>
      <c r="AT205" s="161" t="s">
        <v>195</v>
      </c>
      <c r="AU205" s="161" t="s">
        <v>93</v>
      </c>
      <c r="AY205" s="17" t="s">
        <v>192</v>
      </c>
      <c r="BE205" s="162">
        <f t="shared" si="4"/>
        <v>0</v>
      </c>
      <c r="BF205" s="162">
        <f t="shared" si="5"/>
        <v>0</v>
      </c>
      <c r="BG205" s="162">
        <f t="shared" si="6"/>
        <v>0</v>
      </c>
      <c r="BH205" s="162">
        <f t="shared" si="7"/>
        <v>0</v>
      </c>
      <c r="BI205" s="162">
        <f t="shared" si="8"/>
        <v>0</v>
      </c>
      <c r="BJ205" s="17" t="s">
        <v>93</v>
      </c>
      <c r="BK205" s="162">
        <f t="shared" si="9"/>
        <v>0</v>
      </c>
      <c r="BL205" s="17" t="s">
        <v>200</v>
      </c>
      <c r="BM205" s="161" t="s">
        <v>688</v>
      </c>
    </row>
    <row r="206" spans="1:65" s="12" customFormat="1" ht="25.9" customHeight="1">
      <c r="B206" s="137"/>
      <c r="D206" s="138" t="s">
        <v>79</v>
      </c>
      <c r="E206" s="139" t="s">
        <v>290</v>
      </c>
      <c r="F206" s="139" t="s">
        <v>291</v>
      </c>
      <c r="I206" s="140"/>
      <c r="J206" s="126">
        <f>BK206</f>
        <v>0</v>
      </c>
      <c r="L206" s="137"/>
      <c r="M206" s="141"/>
      <c r="N206" s="142"/>
      <c r="O206" s="142"/>
      <c r="P206" s="143">
        <f>P207+P237+P263</f>
        <v>0</v>
      </c>
      <c r="Q206" s="142"/>
      <c r="R206" s="143">
        <f>R207+R237+R263</f>
        <v>0</v>
      </c>
      <c r="S206" s="142"/>
      <c r="T206" s="144">
        <f>T207+T237+T263</f>
        <v>0.89165460000000007</v>
      </c>
      <c r="AR206" s="138" t="s">
        <v>93</v>
      </c>
      <c r="AT206" s="145" t="s">
        <v>79</v>
      </c>
      <c r="AU206" s="145" t="s">
        <v>80</v>
      </c>
      <c r="AY206" s="138" t="s">
        <v>192</v>
      </c>
      <c r="BK206" s="146">
        <f>BK207+BK237+BK263</f>
        <v>0</v>
      </c>
    </row>
    <row r="207" spans="1:65" s="12" customFormat="1" ht="22.9" customHeight="1">
      <c r="B207" s="137"/>
      <c r="D207" s="138" t="s">
        <v>79</v>
      </c>
      <c r="E207" s="147" t="s">
        <v>292</v>
      </c>
      <c r="F207" s="147" t="s">
        <v>293</v>
      </c>
      <c r="I207" s="140"/>
      <c r="J207" s="148">
        <f>BK207</f>
        <v>0</v>
      </c>
      <c r="L207" s="137"/>
      <c r="M207" s="141"/>
      <c r="N207" s="142"/>
      <c r="O207" s="142"/>
      <c r="P207" s="143">
        <f>SUM(P208:P236)</f>
        <v>0</v>
      </c>
      <c r="Q207" s="142"/>
      <c r="R207" s="143">
        <f>SUM(R208:R236)</f>
        <v>0</v>
      </c>
      <c r="S207" s="142"/>
      <c r="T207" s="144">
        <f>SUM(T208:T236)</f>
        <v>0.32984399999999997</v>
      </c>
      <c r="AR207" s="138" t="s">
        <v>93</v>
      </c>
      <c r="AT207" s="145" t="s">
        <v>79</v>
      </c>
      <c r="AU207" s="145" t="s">
        <v>87</v>
      </c>
      <c r="AY207" s="138" t="s">
        <v>192</v>
      </c>
      <c r="BK207" s="146">
        <f>SUM(BK208:BK236)</f>
        <v>0</v>
      </c>
    </row>
    <row r="208" spans="1:65" s="2" customFormat="1" ht="24.2" customHeight="1">
      <c r="A208" s="32"/>
      <c r="B208" s="149"/>
      <c r="C208" s="150" t="s">
        <v>294</v>
      </c>
      <c r="D208" s="150" t="s">
        <v>195</v>
      </c>
      <c r="E208" s="151" t="s">
        <v>295</v>
      </c>
      <c r="F208" s="152" t="s">
        <v>296</v>
      </c>
      <c r="G208" s="153" t="s">
        <v>198</v>
      </c>
      <c r="H208" s="154">
        <v>54.973999999999997</v>
      </c>
      <c r="I208" s="155"/>
      <c r="J208" s="156">
        <f>ROUND(I208*H208,2)</f>
        <v>0</v>
      </c>
      <c r="K208" s="152" t="s">
        <v>199</v>
      </c>
      <c r="L208" s="33"/>
      <c r="M208" s="157" t="s">
        <v>1</v>
      </c>
      <c r="N208" s="158" t="s">
        <v>46</v>
      </c>
      <c r="O208" s="58"/>
      <c r="P208" s="159">
        <f>O208*H208</f>
        <v>0</v>
      </c>
      <c r="Q208" s="159">
        <v>0</v>
      </c>
      <c r="R208" s="159">
        <f>Q208*H208</f>
        <v>0</v>
      </c>
      <c r="S208" s="159">
        <v>6.0000000000000001E-3</v>
      </c>
      <c r="T208" s="160">
        <f>S208*H208</f>
        <v>0.32984399999999997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1" t="s">
        <v>297</v>
      </c>
      <c r="AT208" s="161" t="s">
        <v>195</v>
      </c>
      <c r="AU208" s="161" t="s">
        <v>93</v>
      </c>
      <c r="AY208" s="17" t="s">
        <v>192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93</v>
      </c>
      <c r="BK208" s="162">
        <f>ROUND(I208*H208,2)</f>
        <v>0</v>
      </c>
      <c r="BL208" s="17" t="s">
        <v>297</v>
      </c>
      <c r="BM208" s="161" t="s">
        <v>860</v>
      </c>
    </row>
    <row r="209" spans="2:51" s="13" customFormat="1" ht="22.5">
      <c r="B209" s="163"/>
      <c r="D209" s="164" t="s">
        <v>202</v>
      </c>
      <c r="E209" s="165" t="s">
        <v>1</v>
      </c>
      <c r="F209" s="166" t="s">
        <v>299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852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861</v>
      </c>
      <c r="H211" s="174">
        <v>0.75600000000000001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93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366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305</v>
      </c>
      <c r="H213" s="174">
        <v>0.94399999999999995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365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93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381</v>
      </c>
      <c r="H215" s="174">
        <v>0.72599999999999998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93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364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93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380</v>
      </c>
      <c r="H217" s="174">
        <v>0.378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93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363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862</v>
      </c>
      <c r="H219" s="174">
        <v>0.76200000000000001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93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367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692</v>
      </c>
      <c r="H221" s="174">
        <v>16.559999999999999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855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93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863</v>
      </c>
      <c r="H223" s="174">
        <v>2.8650000000000002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93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3" customFormat="1" ht="11.25">
      <c r="B224" s="163"/>
      <c r="D224" s="164" t="s">
        <v>202</v>
      </c>
      <c r="E224" s="165" t="s">
        <v>1</v>
      </c>
      <c r="F224" s="166" t="s">
        <v>855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202</v>
      </c>
      <c r="AU224" s="165" t="s">
        <v>93</v>
      </c>
      <c r="AV224" s="13" t="s">
        <v>87</v>
      </c>
      <c r="AW224" s="13" t="s">
        <v>36</v>
      </c>
      <c r="AX224" s="13" t="s">
        <v>80</v>
      </c>
      <c r="AY224" s="165" t="s">
        <v>192</v>
      </c>
    </row>
    <row r="225" spans="1:65" s="14" customFormat="1" ht="11.25">
      <c r="B225" s="171"/>
      <c r="D225" s="164" t="s">
        <v>202</v>
      </c>
      <c r="E225" s="172" t="s">
        <v>1</v>
      </c>
      <c r="F225" s="173" t="s">
        <v>864</v>
      </c>
      <c r="H225" s="174">
        <v>2.2919999999999998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202</v>
      </c>
      <c r="AU225" s="172" t="s">
        <v>93</v>
      </c>
      <c r="AV225" s="14" t="s">
        <v>93</v>
      </c>
      <c r="AW225" s="14" t="s">
        <v>36</v>
      </c>
      <c r="AX225" s="14" t="s">
        <v>80</v>
      </c>
      <c r="AY225" s="172" t="s">
        <v>192</v>
      </c>
    </row>
    <row r="226" spans="1:65" s="13" customFormat="1" ht="11.25">
      <c r="B226" s="163"/>
      <c r="D226" s="164" t="s">
        <v>202</v>
      </c>
      <c r="E226" s="165" t="s">
        <v>1</v>
      </c>
      <c r="F226" s="166" t="s">
        <v>371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4" customFormat="1" ht="11.25">
      <c r="B227" s="171"/>
      <c r="D227" s="164" t="s">
        <v>202</v>
      </c>
      <c r="E227" s="172" t="s">
        <v>1</v>
      </c>
      <c r="F227" s="173" t="s">
        <v>694</v>
      </c>
      <c r="H227" s="174">
        <v>12.6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202</v>
      </c>
      <c r="AU227" s="172" t="s">
        <v>93</v>
      </c>
      <c r="AV227" s="14" t="s">
        <v>93</v>
      </c>
      <c r="AW227" s="14" t="s">
        <v>36</v>
      </c>
      <c r="AX227" s="14" t="s">
        <v>80</v>
      </c>
      <c r="AY227" s="172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847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865</v>
      </c>
      <c r="H229" s="174">
        <v>4.7699999999999996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3" customFormat="1" ht="11.25">
      <c r="B230" s="163"/>
      <c r="D230" s="164" t="s">
        <v>202</v>
      </c>
      <c r="E230" s="165" t="s">
        <v>1</v>
      </c>
      <c r="F230" s="166" t="s">
        <v>849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202</v>
      </c>
      <c r="AU230" s="165" t="s">
        <v>93</v>
      </c>
      <c r="AV230" s="13" t="s">
        <v>87</v>
      </c>
      <c r="AW230" s="13" t="s">
        <v>36</v>
      </c>
      <c r="AX230" s="13" t="s">
        <v>80</v>
      </c>
      <c r="AY230" s="165" t="s">
        <v>192</v>
      </c>
    </row>
    <row r="231" spans="1:65" s="14" customFormat="1" ht="11.25">
      <c r="B231" s="171"/>
      <c r="D231" s="164" t="s">
        <v>202</v>
      </c>
      <c r="E231" s="172" t="s">
        <v>1</v>
      </c>
      <c r="F231" s="173" t="s">
        <v>866</v>
      </c>
      <c r="H231" s="174">
        <v>4.0949999999999998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202</v>
      </c>
      <c r="AU231" s="172" t="s">
        <v>93</v>
      </c>
      <c r="AV231" s="14" t="s">
        <v>93</v>
      </c>
      <c r="AW231" s="14" t="s">
        <v>36</v>
      </c>
      <c r="AX231" s="14" t="s">
        <v>80</v>
      </c>
      <c r="AY231" s="172" t="s">
        <v>192</v>
      </c>
    </row>
    <row r="232" spans="1:65" s="13" customFormat="1" ht="11.25">
      <c r="B232" s="163"/>
      <c r="D232" s="164" t="s">
        <v>202</v>
      </c>
      <c r="E232" s="165" t="s">
        <v>1</v>
      </c>
      <c r="F232" s="166" t="s">
        <v>371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202</v>
      </c>
      <c r="AU232" s="165" t="s">
        <v>93</v>
      </c>
      <c r="AV232" s="13" t="s">
        <v>87</v>
      </c>
      <c r="AW232" s="13" t="s">
        <v>36</v>
      </c>
      <c r="AX232" s="13" t="s">
        <v>80</v>
      </c>
      <c r="AY232" s="165" t="s">
        <v>192</v>
      </c>
    </row>
    <row r="233" spans="1:65" s="14" customFormat="1" ht="11.25">
      <c r="B233" s="171"/>
      <c r="D233" s="164" t="s">
        <v>202</v>
      </c>
      <c r="E233" s="172" t="s">
        <v>1</v>
      </c>
      <c r="F233" s="173" t="s">
        <v>307</v>
      </c>
      <c r="H233" s="174">
        <v>6.3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93</v>
      </c>
      <c r="AV233" s="14" t="s">
        <v>93</v>
      </c>
      <c r="AW233" s="14" t="s">
        <v>36</v>
      </c>
      <c r="AX233" s="14" t="s">
        <v>80</v>
      </c>
      <c r="AY233" s="172" t="s">
        <v>192</v>
      </c>
    </row>
    <row r="234" spans="1:65" s="13" customFormat="1" ht="11.25">
      <c r="B234" s="163"/>
      <c r="D234" s="164" t="s">
        <v>202</v>
      </c>
      <c r="E234" s="165" t="s">
        <v>1</v>
      </c>
      <c r="F234" s="166" t="s">
        <v>374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4" customFormat="1" ht="11.25">
      <c r="B235" s="171"/>
      <c r="D235" s="164" t="s">
        <v>202</v>
      </c>
      <c r="E235" s="172" t="s">
        <v>1</v>
      </c>
      <c r="F235" s="173" t="s">
        <v>310</v>
      </c>
      <c r="H235" s="174">
        <v>1.9259999999999999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202</v>
      </c>
      <c r="AU235" s="172" t="s">
        <v>93</v>
      </c>
      <c r="AV235" s="14" t="s">
        <v>93</v>
      </c>
      <c r="AW235" s="14" t="s">
        <v>36</v>
      </c>
      <c r="AX235" s="14" t="s">
        <v>80</v>
      </c>
      <c r="AY235" s="172" t="s">
        <v>192</v>
      </c>
    </row>
    <row r="236" spans="1:65" s="15" customFormat="1" ht="11.25">
      <c r="B236" s="179"/>
      <c r="D236" s="164" t="s">
        <v>202</v>
      </c>
      <c r="E236" s="180" t="s">
        <v>1</v>
      </c>
      <c r="F236" s="181" t="s">
        <v>206</v>
      </c>
      <c r="H236" s="182">
        <v>54.973999999999997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202</v>
      </c>
      <c r="AU236" s="180" t="s">
        <v>93</v>
      </c>
      <c r="AV236" s="15" t="s">
        <v>200</v>
      </c>
      <c r="AW236" s="15" t="s">
        <v>36</v>
      </c>
      <c r="AX236" s="15" t="s">
        <v>87</v>
      </c>
      <c r="AY236" s="180" t="s">
        <v>192</v>
      </c>
    </row>
    <row r="237" spans="1:65" s="12" customFormat="1" ht="22.9" customHeight="1">
      <c r="B237" s="137"/>
      <c r="D237" s="138" t="s">
        <v>79</v>
      </c>
      <c r="E237" s="147" t="s">
        <v>313</v>
      </c>
      <c r="F237" s="147" t="s">
        <v>314</v>
      </c>
      <c r="I237" s="140"/>
      <c r="J237" s="148">
        <f>BK237</f>
        <v>0</v>
      </c>
      <c r="L237" s="137"/>
      <c r="M237" s="141"/>
      <c r="N237" s="142"/>
      <c r="O237" s="142"/>
      <c r="P237" s="143">
        <f>SUM(P238:P262)</f>
        <v>0</v>
      </c>
      <c r="Q237" s="142"/>
      <c r="R237" s="143">
        <f>SUM(R238:R262)</f>
        <v>0</v>
      </c>
      <c r="S237" s="142"/>
      <c r="T237" s="144">
        <f>SUM(T238:T262)</f>
        <v>0.2090506</v>
      </c>
      <c r="AR237" s="138" t="s">
        <v>93</v>
      </c>
      <c r="AT237" s="145" t="s">
        <v>79</v>
      </c>
      <c r="AU237" s="145" t="s">
        <v>87</v>
      </c>
      <c r="AY237" s="138" t="s">
        <v>192</v>
      </c>
      <c r="BK237" s="146">
        <f>SUM(BK238:BK262)</f>
        <v>0</v>
      </c>
    </row>
    <row r="238" spans="1:65" s="2" customFormat="1" ht="16.5" customHeight="1">
      <c r="A238" s="32"/>
      <c r="B238" s="149"/>
      <c r="C238" s="150" t="s">
        <v>315</v>
      </c>
      <c r="D238" s="150" t="s">
        <v>195</v>
      </c>
      <c r="E238" s="151" t="s">
        <v>316</v>
      </c>
      <c r="F238" s="152" t="s">
        <v>317</v>
      </c>
      <c r="G238" s="153" t="s">
        <v>249</v>
      </c>
      <c r="H238" s="154">
        <v>125.18</v>
      </c>
      <c r="I238" s="155"/>
      <c r="J238" s="156">
        <f>ROUND(I238*H238,2)</f>
        <v>0</v>
      </c>
      <c r="K238" s="152" t="s">
        <v>199</v>
      </c>
      <c r="L238" s="33"/>
      <c r="M238" s="157" t="s">
        <v>1</v>
      </c>
      <c r="N238" s="158" t="s">
        <v>46</v>
      </c>
      <c r="O238" s="58"/>
      <c r="P238" s="159">
        <f>O238*H238</f>
        <v>0</v>
      </c>
      <c r="Q238" s="159">
        <v>0</v>
      </c>
      <c r="R238" s="159">
        <f>Q238*H238</f>
        <v>0</v>
      </c>
      <c r="S238" s="159">
        <v>1.67E-3</v>
      </c>
      <c r="T238" s="160">
        <f>S238*H238</f>
        <v>0.2090506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1" t="s">
        <v>297</v>
      </c>
      <c r="AT238" s="161" t="s">
        <v>195</v>
      </c>
      <c r="AU238" s="161" t="s">
        <v>93</v>
      </c>
      <c r="AY238" s="17" t="s">
        <v>192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93</v>
      </c>
      <c r="BK238" s="162">
        <f>ROUND(I238*H238,2)</f>
        <v>0</v>
      </c>
      <c r="BL238" s="17" t="s">
        <v>297</v>
      </c>
      <c r="BM238" s="161" t="s">
        <v>696</v>
      </c>
    </row>
    <row r="239" spans="1:65" s="13" customFormat="1" ht="11.25">
      <c r="B239" s="163"/>
      <c r="D239" s="164" t="s">
        <v>202</v>
      </c>
      <c r="E239" s="165" t="s">
        <v>1</v>
      </c>
      <c r="F239" s="166" t="s">
        <v>319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202</v>
      </c>
      <c r="AU239" s="165" t="s">
        <v>93</v>
      </c>
      <c r="AV239" s="13" t="s">
        <v>87</v>
      </c>
      <c r="AW239" s="13" t="s">
        <v>36</v>
      </c>
      <c r="AX239" s="13" t="s">
        <v>80</v>
      </c>
      <c r="AY239" s="165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852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93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2:51" s="14" customFormat="1" ht="11.25">
      <c r="B241" s="171"/>
      <c r="D241" s="164" t="s">
        <v>202</v>
      </c>
      <c r="E241" s="172" t="s">
        <v>1</v>
      </c>
      <c r="F241" s="173" t="s">
        <v>867</v>
      </c>
      <c r="H241" s="174">
        <v>1.96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93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2:51" s="13" customFormat="1" ht="11.25">
      <c r="B242" s="163"/>
      <c r="D242" s="164" t="s">
        <v>202</v>
      </c>
      <c r="E242" s="165" t="s">
        <v>1</v>
      </c>
      <c r="F242" s="166" t="s">
        <v>365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2:51" s="14" customFormat="1" ht="11.25">
      <c r="B243" s="171"/>
      <c r="D243" s="164" t="s">
        <v>202</v>
      </c>
      <c r="E243" s="172" t="s">
        <v>1</v>
      </c>
      <c r="F243" s="173" t="s">
        <v>323</v>
      </c>
      <c r="H243" s="174">
        <v>1.8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93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2:51" s="13" customFormat="1" ht="11.25">
      <c r="B244" s="163"/>
      <c r="D244" s="164" t="s">
        <v>202</v>
      </c>
      <c r="E244" s="165" t="s">
        <v>1</v>
      </c>
      <c r="F244" s="166" t="s">
        <v>364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2:51" s="14" customFormat="1" ht="11.25">
      <c r="B245" s="171"/>
      <c r="D245" s="164" t="s">
        <v>202</v>
      </c>
      <c r="E245" s="172" t="s">
        <v>1</v>
      </c>
      <c r="F245" s="173" t="s">
        <v>322</v>
      </c>
      <c r="H245" s="174">
        <v>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2:51" s="13" customFormat="1" ht="11.25">
      <c r="B246" s="163"/>
      <c r="D246" s="164" t="s">
        <v>202</v>
      </c>
      <c r="E246" s="165" t="s">
        <v>1</v>
      </c>
      <c r="F246" s="166" t="s">
        <v>363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93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2:51" s="14" customFormat="1" ht="11.25">
      <c r="B247" s="171"/>
      <c r="D247" s="164" t="s">
        <v>202</v>
      </c>
      <c r="E247" s="172" t="s">
        <v>1</v>
      </c>
      <c r="F247" s="173" t="s">
        <v>868</v>
      </c>
      <c r="H247" s="174">
        <v>2.04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93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2:51" s="13" customFormat="1" ht="11.25">
      <c r="B248" s="163"/>
      <c r="D248" s="164" t="s">
        <v>202</v>
      </c>
      <c r="E248" s="165" t="s">
        <v>1</v>
      </c>
      <c r="F248" s="166" t="s">
        <v>367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93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2:51" s="14" customFormat="1" ht="11.25">
      <c r="B249" s="171"/>
      <c r="D249" s="164" t="s">
        <v>202</v>
      </c>
      <c r="E249" s="172" t="s">
        <v>1</v>
      </c>
      <c r="F249" s="173" t="s">
        <v>700</v>
      </c>
      <c r="H249" s="174">
        <v>36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93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2:51" s="13" customFormat="1" ht="11.25">
      <c r="B250" s="163"/>
      <c r="D250" s="164" t="s">
        <v>202</v>
      </c>
      <c r="E250" s="165" t="s">
        <v>1</v>
      </c>
      <c r="F250" s="166" t="s">
        <v>371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2:51" s="14" customFormat="1" ht="11.25">
      <c r="B251" s="171"/>
      <c r="D251" s="164" t="s">
        <v>202</v>
      </c>
      <c r="E251" s="172" t="s">
        <v>1</v>
      </c>
      <c r="F251" s="173" t="s">
        <v>702</v>
      </c>
      <c r="H251" s="174">
        <v>26.4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93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2:51" s="13" customFormat="1" ht="11.25">
      <c r="B252" s="163"/>
      <c r="D252" s="164" t="s">
        <v>202</v>
      </c>
      <c r="E252" s="165" t="s">
        <v>1</v>
      </c>
      <c r="F252" s="166" t="s">
        <v>847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2:51" s="14" customFormat="1" ht="11.25">
      <c r="B253" s="171"/>
      <c r="D253" s="164" t="s">
        <v>202</v>
      </c>
      <c r="E253" s="172" t="s">
        <v>1</v>
      </c>
      <c r="F253" s="173" t="s">
        <v>325</v>
      </c>
      <c r="H253" s="174">
        <v>13.2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2:51" s="13" customFormat="1" ht="11.25">
      <c r="B254" s="163"/>
      <c r="D254" s="164" t="s">
        <v>202</v>
      </c>
      <c r="E254" s="165" t="s">
        <v>1</v>
      </c>
      <c r="F254" s="166" t="s">
        <v>849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93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2:51" s="14" customFormat="1" ht="11.25">
      <c r="B255" s="171"/>
      <c r="D255" s="164" t="s">
        <v>202</v>
      </c>
      <c r="E255" s="172" t="s">
        <v>1</v>
      </c>
      <c r="F255" s="173" t="s">
        <v>869</v>
      </c>
      <c r="H255" s="174">
        <v>8.6999999999999993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93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2:51" s="13" customFormat="1" ht="11.25">
      <c r="B256" s="163"/>
      <c r="D256" s="164" t="s">
        <v>202</v>
      </c>
      <c r="E256" s="165" t="s">
        <v>1</v>
      </c>
      <c r="F256" s="166" t="s">
        <v>371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93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325</v>
      </c>
      <c r="H257" s="174">
        <v>13.2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93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374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328</v>
      </c>
      <c r="H259" s="174">
        <v>2.88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93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204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93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330</v>
      </c>
      <c r="H261" s="174">
        <v>18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93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5" customFormat="1" ht="11.25">
      <c r="B262" s="179"/>
      <c r="D262" s="164" t="s">
        <v>202</v>
      </c>
      <c r="E262" s="180" t="s">
        <v>1</v>
      </c>
      <c r="F262" s="181" t="s">
        <v>206</v>
      </c>
      <c r="H262" s="182">
        <v>125.18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202</v>
      </c>
      <c r="AU262" s="180" t="s">
        <v>93</v>
      </c>
      <c r="AV262" s="15" t="s">
        <v>200</v>
      </c>
      <c r="AW262" s="15" t="s">
        <v>36</v>
      </c>
      <c r="AX262" s="15" t="s">
        <v>87</v>
      </c>
      <c r="AY262" s="180" t="s">
        <v>192</v>
      </c>
    </row>
    <row r="263" spans="1:65" s="12" customFormat="1" ht="22.9" customHeight="1">
      <c r="B263" s="137"/>
      <c r="D263" s="138" t="s">
        <v>79</v>
      </c>
      <c r="E263" s="147" t="s">
        <v>331</v>
      </c>
      <c r="F263" s="147" t="s">
        <v>332</v>
      </c>
      <c r="I263" s="140"/>
      <c r="J263" s="148">
        <f>BK263</f>
        <v>0</v>
      </c>
      <c r="L263" s="137"/>
      <c r="M263" s="141"/>
      <c r="N263" s="142"/>
      <c r="O263" s="142"/>
      <c r="P263" s="143">
        <f>SUM(P264:P296)</f>
        <v>0</v>
      </c>
      <c r="Q263" s="142"/>
      <c r="R263" s="143">
        <f>SUM(R264:R296)</f>
        <v>0</v>
      </c>
      <c r="S263" s="142"/>
      <c r="T263" s="144">
        <f>SUM(T264:T296)</f>
        <v>0.35276000000000002</v>
      </c>
      <c r="AR263" s="138" t="s">
        <v>93</v>
      </c>
      <c r="AT263" s="145" t="s">
        <v>79</v>
      </c>
      <c r="AU263" s="145" t="s">
        <v>87</v>
      </c>
      <c r="AY263" s="138" t="s">
        <v>192</v>
      </c>
      <c r="BK263" s="146">
        <f>SUM(BK264:BK296)</f>
        <v>0</v>
      </c>
    </row>
    <row r="264" spans="1:65" s="2" customFormat="1" ht="24.2" customHeight="1">
      <c r="A264" s="32"/>
      <c r="B264" s="149"/>
      <c r="C264" s="150" t="s">
        <v>333</v>
      </c>
      <c r="D264" s="150" t="s">
        <v>195</v>
      </c>
      <c r="E264" s="151" t="s">
        <v>334</v>
      </c>
      <c r="F264" s="152" t="s">
        <v>335</v>
      </c>
      <c r="G264" s="153" t="s">
        <v>249</v>
      </c>
      <c r="H264" s="154">
        <v>100.38</v>
      </c>
      <c r="I264" s="155"/>
      <c r="J264" s="156">
        <f>ROUND(I264*H264,2)</f>
        <v>0</v>
      </c>
      <c r="K264" s="152" t="s">
        <v>199</v>
      </c>
      <c r="L264" s="33"/>
      <c r="M264" s="157" t="s">
        <v>1</v>
      </c>
      <c r="N264" s="158" t="s">
        <v>46</v>
      </c>
      <c r="O264" s="58"/>
      <c r="P264" s="159">
        <f>O264*H264</f>
        <v>0</v>
      </c>
      <c r="Q264" s="159">
        <v>0</v>
      </c>
      <c r="R264" s="159">
        <f>Q264*H264</f>
        <v>0</v>
      </c>
      <c r="S264" s="159">
        <v>2E-3</v>
      </c>
      <c r="T264" s="160">
        <f>S264*H264</f>
        <v>0.20075999999999999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1" t="s">
        <v>297</v>
      </c>
      <c r="AT264" s="161" t="s">
        <v>195</v>
      </c>
      <c r="AU264" s="161" t="s">
        <v>93</v>
      </c>
      <c r="AY264" s="17" t="s">
        <v>192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7" t="s">
        <v>93</v>
      </c>
      <c r="BK264" s="162">
        <f>ROUND(I264*H264,2)</f>
        <v>0</v>
      </c>
      <c r="BL264" s="17" t="s">
        <v>297</v>
      </c>
      <c r="BM264" s="161" t="s">
        <v>704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337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3" customFormat="1" ht="11.25">
      <c r="B266" s="163"/>
      <c r="D266" s="164" t="s">
        <v>202</v>
      </c>
      <c r="E266" s="165" t="s">
        <v>1</v>
      </c>
      <c r="F266" s="166" t="s">
        <v>367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93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4" customFormat="1" ht="11.25">
      <c r="B267" s="171"/>
      <c r="D267" s="164" t="s">
        <v>202</v>
      </c>
      <c r="E267" s="172" t="s">
        <v>1</v>
      </c>
      <c r="F267" s="173" t="s">
        <v>700</v>
      </c>
      <c r="H267" s="174">
        <v>36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93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1:65" s="13" customFormat="1" ht="11.25">
      <c r="B268" s="163"/>
      <c r="D268" s="164" t="s">
        <v>202</v>
      </c>
      <c r="E268" s="165" t="s">
        <v>1</v>
      </c>
      <c r="F268" s="166" t="s">
        <v>371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93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4" customFormat="1" ht="11.25">
      <c r="B269" s="171"/>
      <c r="D269" s="164" t="s">
        <v>202</v>
      </c>
      <c r="E269" s="172" t="s">
        <v>1</v>
      </c>
      <c r="F269" s="173" t="s">
        <v>702</v>
      </c>
      <c r="H269" s="174">
        <v>26.4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202</v>
      </c>
      <c r="AU269" s="172" t="s">
        <v>93</v>
      </c>
      <c r="AV269" s="14" t="s">
        <v>93</v>
      </c>
      <c r="AW269" s="14" t="s">
        <v>36</v>
      </c>
      <c r="AX269" s="14" t="s">
        <v>80</v>
      </c>
      <c r="AY269" s="172" t="s">
        <v>192</v>
      </c>
    </row>
    <row r="270" spans="1:65" s="13" customFormat="1" ht="11.25">
      <c r="B270" s="163"/>
      <c r="D270" s="164" t="s">
        <v>202</v>
      </c>
      <c r="E270" s="165" t="s">
        <v>1</v>
      </c>
      <c r="F270" s="166" t="s">
        <v>847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93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4" customFormat="1" ht="11.25">
      <c r="B271" s="171"/>
      <c r="D271" s="164" t="s">
        <v>202</v>
      </c>
      <c r="E271" s="172" t="s">
        <v>1</v>
      </c>
      <c r="F271" s="173" t="s">
        <v>325</v>
      </c>
      <c r="H271" s="174">
        <v>13.2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93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1:65" s="13" customFormat="1" ht="11.25">
      <c r="B272" s="163"/>
      <c r="D272" s="164" t="s">
        <v>202</v>
      </c>
      <c r="E272" s="165" t="s">
        <v>1</v>
      </c>
      <c r="F272" s="166" t="s">
        <v>849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93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5" s="14" customFormat="1" ht="11.25">
      <c r="B273" s="171"/>
      <c r="D273" s="164" t="s">
        <v>202</v>
      </c>
      <c r="E273" s="172" t="s">
        <v>1</v>
      </c>
      <c r="F273" s="173" t="s">
        <v>869</v>
      </c>
      <c r="H273" s="174">
        <v>8.6999999999999993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93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1:65" s="13" customFormat="1" ht="11.25">
      <c r="B274" s="163"/>
      <c r="D274" s="164" t="s">
        <v>202</v>
      </c>
      <c r="E274" s="165" t="s">
        <v>1</v>
      </c>
      <c r="F274" s="166" t="s">
        <v>371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93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5" s="14" customFormat="1" ht="11.25">
      <c r="B275" s="171"/>
      <c r="D275" s="164" t="s">
        <v>202</v>
      </c>
      <c r="E275" s="172" t="s">
        <v>1</v>
      </c>
      <c r="F275" s="173" t="s">
        <v>325</v>
      </c>
      <c r="H275" s="174">
        <v>13.2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93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1:65" s="13" customFormat="1" ht="11.25">
      <c r="B276" s="163"/>
      <c r="D276" s="164" t="s">
        <v>202</v>
      </c>
      <c r="E276" s="165" t="s">
        <v>1</v>
      </c>
      <c r="F276" s="166" t="s">
        <v>374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202</v>
      </c>
      <c r="AU276" s="165" t="s">
        <v>93</v>
      </c>
      <c r="AV276" s="13" t="s">
        <v>87</v>
      </c>
      <c r="AW276" s="13" t="s">
        <v>36</v>
      </c>
      <c r="AX276" s="13" t="s">
        <v>80</v>
      </c>
      <c r="AY276" s="165" t="s">
        <v>192</v>
      </c>
    </row>
    <row r="277" spans="1:65" s="14" customFormat="1" ht="11.25">
      <c r="B277" s="171"/>
      <c r="D277" s="164" t="s">
        <v>202</v>
      </c>
      <c r="E277" s="172" t="s">
        <v>1</v>
      </c>
      <c r="F277" s="173" t="s">
        <v>328</v>
      </c>
      <c r="H277" s="174">
        <v>2.88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202</v>
      </c>
      <c r="AU277" s="172" t="s">
        <v>93</v>
      </c>
      <c r="AV277" s="14" t="s">
        <v>93</v>
      </c>
      <c r="AW277" s="14" t="s">
        <v>36</v>
      </c>
      <c r="AX277" s="14" t="s">
        <v>80</v>
      </c>
      <c r="AY277" s="172" t="s">
        <v>192</v>
      </c>
    </row>
    <row r="278" spans="1:65" s="15" customFormat="1" ht="11.25">
      <c r="B278" s="179"/>
      <c r="D278" s="164" t="s">
        <v>202</v>
      </c>
      <c r="E278" s="180" t="s">
        <v>1</v>
      </c>
      <c r="F278" s="181" t="s">
        <v>206</v>
      </c>
      <c r="H278" s="182">
        <v>100.38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202</v>
      </c>
      <c r="AU278" s="180" t="s">
        <v>93</v>
      </c>
      <c r="AV278" s="15" t="s">
        <v>200</v>
      </c>
      <c r="AW278" s="15" t="s">
        <v>36</v>
      </c>
      <c r="AX278" s="15" t="s">
        <v>87</v>
      </c>
      <c r="AY278" s="180" t="s">
        <v>192</v>
      </c>
    </row>
    <row r="279" spans="1:65" s="2" customFormat="1" ht="24.2" customHeight="1">
      <c r="A279" s="32"/>
      <c r="B279" s="149"/>
      <c r="C279" s="150" t="s">
        <v>297</v>
      </c>
      <c r="D279" s="150" t="s">
        <v>195</v>
      </c>
      <c r="E279" s="151" t="s">
        <v>338</v>
      </c>
      <c r="F279" s="152" t="s">
        <v>339</v>
      </c>
      <c r="G279" s="153" t="s">
        <v>249</v>
      </c>
      <c r="H279" s="154">
        <v>24.8</v>
      </c>
      <c r="I279" s="155"/>
      <c r="J279" s="156">
        <f>ROUND(I279*H279,2)</f>
        <v>0</v>
      </c>
      <c r="K279" s="152" t="s">
        <v>199</v>
      </c>
      <c r="L279" s="33"/>
      <c r="M279" s="157" t="s">
        <v>1</v>
      </c>
      <c r="N279" s="158" t="s">
        <v>46</v>
      </c>
      <c r="O279" s="58"/>
      <c r="P279" s="159">
        <f>O279*H279</f>
        <v>0</v>
      </c>
      <c r="Q279" s="159">
        <v>0</v>
      </c>
      <c r="R279" s="159">
        <f>Q279*H279</f>
        <v>0</v>
      </c>
      <c r="S279" s="159">
        <v>5.0000000000000001E-3</v>
      </c>
      <c r="T279" s="160">
        <f>S279*H279</f>
        <v>0.12400000000000001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1" t="s">
        <v>297</v>
      </c>
      <c r="AT279" s="161" t="s">
        <v>195</v>
      </c>
      <c r="AU279" s="161" t="s">
        <v>93</v>
      </c>
      <c r="AY279" s="17" t="s">
        <v>192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93</v>
      </c>
      <c r="BK279" s="162">
        <f>ROUND(I279*H279,2)</f>
        <v>0</v>
      </c>
      <c r="BL279" s="17" t="s">
        <v>297</v>
      </c>
      <c r="BM279" s="161" t="s">
        <v>705</v>
      </c>
    </row>
    <row r="280" spans="1:65" s="13" customFormat="1" ht="11.25">
      <c r="B280" s="163"/>
      <c r="D280" s="164" t="s">
        <v>202</v>
      </c>
      <c r="E280" s="165" t="s">
        <v>1</v>
      </c>
      <c r="F280" s="166" t="s">
        <v>337</v>
      </c>
      <c r="H280" s="165" t="s">
        <v>1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5" t="s">
        <v>202</v>
      </c>
      <c r="AU280" s="165" t="s">
        <v>93</v>
      </c>
      <c r="AV280" s="13" t="s">
        <v>87</v>
      </c>
      <c r="AW280" s="13" t="s">
        <v>36</v>
      </c>
      <c r="AX280" s="13" t="s">
        <v>80</v>
      </c>
      <c r="AY280" s="165" t="s">
        <v>192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852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4" customFormat="1" ht="11.25">
      <c r="B282" s="171"/>
      <c r="D282" s="164" t="s">
        <v>202</v>
      </c>
      <c r="E282" s="172" t="s">
        <v>1</v>
      </c>
      <c r="F282" s="173" t="s">
        <v>867</v>
      </c>
      <c r="H282" s="174">
        <v>1.96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202</v>
      </c>
      <c r="AU282" s="172" t="s">
        <v>93</v>
      </c>
      <c r="AV282" s="14" t="s">
        <v>93</v>
      </c>
      <c r="AW282" s="14" t="s">
        <v>36</v>
      </c>
      <c r="AX282" s="14" t="s">
        <v>80</v>
      </c>
      <c r="AY282" s="172" t="s">
        <v>192</v>
      </c>
    </row>
    <row r="283" spans="1:65" s="13" customFormat="1" ht="11.25">
      <c r="B283" s="163"/>
      <c r="D283" s="164" t="s">
        <v>202</v>
      </c>
      <c r="E283" s="165" t="s">
        <v>1</v>
      </c>
      <c r="F283" s="166" t="s">
        <v>365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202</v>
      </c>
      <c r="AU283" s="165" t="s">
        <v>93</v>
      </c>
      <c r="AV283" s="13" t="s">
        <v>87</v>
      </c>
      <c r="AW283" s="13" t="s">
        <v>36</v>
      </c>
      <c r="AX283" s="13" t="s">
        <v>80</v>
      </c>
      <c r="AY283" s="165" t="s">
        <v>192</v>
      </c>
    </row>
    <row r="284" spans="1:65" s="14" customFormat="1" ht="11.25">
      <c r="B284" s="171"/>
      <c r="D284" s="164" t="s">
        <v>202</v>
      </c>
      <c r="E284" s="172" t="s">
        <v>1</v>
      </c>
      <c r="F284" s="173" t="s">
        <v>323</v>
      </c>
      <c r="H284" s="174">
        <v>1.8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202</v>
      </c>
      <c r="AU284" s="172" t="s">
        <v>93</v>
      </c>
      <c r="AV284" s="14" t="s">
        <v>93</v>
      </c>
      <c r="AW284" s="14" t="s">
        <v>36</v>
      </c>
      <c r="AX284" s="14" t="s">
        <v>80</v>
      </c>
      <c r="AY284" s="172" t="s">
        <v>192</v>
      </c>
    </row>
    <row r="285" spans="1:65" s="13" customFormat="1" ht="11.25">
      <c r="B285" s="163"/>
      <c r="D285" s="164" t="s">
        <v>202</v>
      </c>
      <c r="E285" s="165" t="s">
        <v>1</v>
      </c>
      <c r="F285" s="166" t="s">
        <v>364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202</v>
      </c>
      <c r="AU285" s="165" t="s">
        <v>93</v>
      </c>
      <c r="AV285" s="13" t="s">
        <v>87</v>
      </c>
      <c r="AW285" s="13" t="s">
        <v>36</v>
      </c>
      <c r="AX285" s="13" t="s">
        <v>80</v>
      </c>
      <c r="AY285" s="165" t="s">
        <v>192</v>
      </c>
    </row>
    <row r="286" spans="1:65" s="14" customFormat="1" ht="11.25">
      <c r="B286" s="171"/>
      <c r="D286" s="164" t="s">
        <v>202</v>
      </c>
      <c r="E286" s="172" t="s">
        <v>1</v>
      </c>
      <c r="F286" s="173" t="s">
        <v>322</v>
      </c>
      <c r="H286" s="174">
        <v>1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202</v>
      </c>
      <c r="AU286" s="172" t="s">
        <v>93</v>
      </c>
      <c r="AV286" s="14" t="s">
        <v>93</v>
      </c>
      <c r="AW286" s="14" t="s">
        <v>36</v>
      </c>
      <c r="AX286" s="14" t="s">
        <v>80</v>
      </c>
      <c r="AY286" s="172" t="s">
        <v>192</v>
      </c>
    </row>
    <row r="287" spans="1:65" s="13" customFormat="1" ht="11.25">
      <c r="B287" s="163"/>
      <c r="D287" s="164" t="s">
        <v>202</v>
      </c>
      <c r="E287" s="165" t="s">
        <v>1</v>
      </c>
      <c r="F287" s="166" t="s">
        <v>363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202</v>
      </c>
      <c r="AU287" s="165" t="s">
        <v>93</v>
      </c>
      <c r="AV287" s="13" t="s">
        <v>87</v>
      </c>
      <c r="AW287" s="13" t="s">
        <v>36</v>
      </c>
      <c r="AX287" s="13" t="s">
        <v>80</v>
      </c>
      <c r="AY287" s="165" t="s">
        <v>192</v>
      </c>
    </row>
    <row r="288" spans="1:65" s="14" customFormat="1" ht="11.25">
      <c r="B288" s="171"/>
      <c r="D288" s="164" t="s">
        <v>202</v>
      </c>
      <c r="E288" s="172" t="s">
        <v>1</v>
      </c>
      <c r="F288" s="173" t="s">
        <v>868</v>
      </c>
      <c r="H288" s="174">
        <v>2.04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202</v>
      </c>
      <c r="AU288" s="172" t="s">
        <v>93</v>
      </c>
      <c r="AV288" s="14" t="s">
        <v>93</v>
      </c>
      <c r="AW288" s="14" t="s">
        <v>36</v>
      </c>
      <c r="AX288" s="14" t="s">
        <v>80</v>
      </c>
      <c r="AY288" s="172" t="s">
        <v>192</v>
      </c>
    </row>
    <row r="289" spans="1:65" s="13" customFormat="1" ht="11.25">
      <c r="B289" s="163"/>
      <c r="D289" s="164" t="s">
        <v>202</v>
      </c>
      <c r="E289" s="165" t="s">
        <v>1</v>
      </c>
      <c r="F289" s="166" t="s">
        <v>204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202</v>
      </c>
      <c r="AU289" s="165" t="s">
        <v>93</v>
      </c>
      <c r="AV289" s="13" t="s">
        <v>87</v>
      </c>
      <c r="AW289" s="13" t="s">
        <v>36</v>
      </c>
      <c r="AX289" s="13" t="s">
        <v>80</v>
      </c>
      <c r="AY289" s="165" t="s">
        <v>192</v>
      </c>
    </row>
    <row r="290" spans="1:65" s="14" customFormat="1" ht="11.25">
      <c r="B290" s="171"/>
      <c r="D290" s="164" t="s">
        <v>202</v>
      </c>
      <c r="E290" s="172" t="s">
        <v>1</v>
      </c>
      <c r="F290" s="173" t="s">
        <v>330</v>
      </c>
      <c r="H290" s="174">
        <v>18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202</v>
      </c>
      <c r="AU290" s="172" t="s">
        <v>93</v>
      </c>
      <c r="AV290" s="14" t="s">
        <v>93</v>
      </c>
      <c r="AW290" s="14" t="s">
        <v>36</v>
      </c>
      <c r="AX290" s="14" t="s">
        <v>80</v>
      </c>
      <c r="AY290" s="172" t="s">
        <v>192</v>
      </c>
    </row>
    <row r="291" spans="1:65" s="15" customFormat="1" ht="11.25">
      <c r="B291" s="179"/>
      <c r="D291" s="164" t="s">
        <v>202</v>
      </c>
      <c r="E291" s="180" t="s">
        <v>1</v>
      </c>
      <c r="F291" s="181" t="s">
        <v>206</v>
      </c>
      <c r="H291" s="182">
        <v>24.8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202</v>
      </c>
      <c r="AU291" s="180" t="s">
        <v>93</v>
      </c>
      <c r="AV291" s="15" t="s">
        <v>200</v>
      </c>
      <c r="AW291" s="15" t="s">
        <v>36</v>
      </c>
      <c r="AX291" s="15" t="s">
        <v>87</v>
      </c>
      <c r="AY291" s="180" t="s">
        <v>192</v>
      </c>
    </row>
    <row r="292" spans="1:65" s="2" customFormat="1" ht="24.2" customHeight="1">
      <c r="A292" s="32"/>
      <c r="B292" s="149"/>
      <c r="C292" s="150" t="s">
        <v>341</v>
      </c>
      <c r="D292" s="150" t="s">
        <v>195</v>
      </c>
      <c r="E292" s="151" t="s">
        <v>342</v>
      </c>
      <c r="F292" s="152" t="s">
        <v>343</v>
      </c>
      <c r="G292" s="153" t="s">
        <v>344</v>
      </c>
      <c r="H292" s="154">
        <v>1</v>
      </c>
      <c r="I292" s="155"/>
      <c r="J292" s="156">
        <f>ROUND(I292*H292,2)</f>
        <v>0</v>
      </c>
      <c r="K292" s="152" t="s">
        <v>199</v>
      </c>
      <c r="L292" s="33"/>
      <c r="M292" s="157" t="s">
        <v>1</v>
      </c>
      <c r="N292" s="158" t="s">
        <v>46</v>
      </c>
      <c r="O292" s="58"/>
      <c r="P292" s="159">
        <f>O292*H292</f>
        <v>0</v>
      </c>
      <c r="Q292" s="159">
        <v>0</v>
      </c>
      <c r="R292" s="159">
        <f>Q292*H292</f>
        <v>0</v>
      </c>
      <c r="S292" s="159">
        <v>2.8000000000000001E-2</v>
      </c>
      <c r="T292" s="160">
        <f>S292*H292</f>
        <v>2.8000000000000001E-2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1" t="s">
        <v>297</v>
      </c>
      <c r="AT292" s="161" t="s">
        <v>195</v>
      </c>
      <c r="AU292" s="161" t="s">
        <v>93</v>
      </c>
      <c r="AY292" s="17" t="s">
        <v>192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7" t="s">
        <v>93</v>
      </c>
      <c r="BK292" s="162">
        <f>ROUND(I292*H292,2)</f>
        <v>0</v>
      </c>
      <c r="BL292" s="17" t="s">
        <v>297</v>
      </c>
      <c r="BM292" s="161" t="s">
        <v>706</v>
      </c>
    </row>
    <row r="293" spans="1:65" s="13" customFormat="1" ht="11.25">
      <c r="B293" s="163"/>
      <c r="D293" s="164" t="s">
        <v>202</v>
      </c>
      <c r="E293" s="165" t="s">
        <v>1</v>
      </c>
      <c r="F293" s="166" t="s">
        <v>346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202</v>
      </c>
      <c r="AU293" s="165" t="s">
        <v>93</v>
      </c>
      <c r="AV293" s="13" t="s">
        <v>87</v>
      </c>
      <c r="AW293" s="13" t="s">
        <v>36</v>
      </c>
      <c r="AX293" s="13" t="s">
        <v>80</v>
      </c>
      <c r="AY293" s="165" t="s">
        <v>192</v>
      </c>
    </row>
    <row r="294" spans="1:65" s="13" customFormat="1" ht="11.25">
      <c r="B294" s="163"/>
      <c r="D294" s="164" t="s">
        <v>202</v>
      </c>
      <c r="E294" s="165" t="s">
        <v>1</v>
      </c>
      <c r="F294" s="166" t="s">
        <v>244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1:65" s="14" customFormat="1" ht="11.25">
      <c r="B295" s="171"/>
      <c r="D295" s="164" t="s">
        <v>202</v>
      </c>
      <c r="E295" s="172" t="s">
        <v>1</v>
      </c>
      <c r="F295" s="173" t="s">
        <v>87</v>
      </c>
      <c r="H295" s="174">
        <v>1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202</v>
      </c>
      <c r="AU295" s="172" t="s">
        <v>93</v>
      </c>
      <c r="AV295" s="14" t="s">
        <v>93</v>
      </c>
      <c r="AW295" s="14" t="s">
        <v>36</v>
      </c>
      <c r="AX295" s="14" t="s">
        <v>80</v>
      </c>
      <c r="AY295" s="172" t="s">
        <v>192</v>
      </c>
    </row>
    <row r="296" spans="1:65" s="15" customFormat="1" ht="11.25">
      <c r="B296" s="179"/>
      <c r="D296" s="164" t="s">
        <v>202</v>
      </c>
      <c r="E296" s="180" t="s">
        <v>1</v>
      </c>
      <c r="F296" s="181" t="s">
        <v>206</v>
      </c>
      <c r="H296" s="182">
        <v>1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202</v>
      </c>
      <c r="AU296" s="180" t="s">
        <v>93</v>
      </c>
      <c r="AV296" s="15" t="s">
        <v>200</v>
      </c>
      <c r="AW296" s="15" t="s">
        <v>36</v>
      </c>
      <c r="AX296" s="15" t="s">
        <v>87</v>
      </c>
      <c r="AY296" s="180" t="s">
        <v>192</v>
      </c>
    </row>
    <row r="297" spans="1:65" s="2" customFormat="1" ht="49.9" customHeight="1">
      <c r="A297" s="32"/>
      <c r="B297" s="33"/>
      <c r="C297" s="32"/>
      <c r="D297" s="32"/>
      <c r="E297" s="139" t="s">
        <v>347</v>
      </c>
      <c r="F297" s="139" t="s">
        <v>348</v>
      </c>
      <c r="G297" s="32"/>
      <c r="H297" s="32"/>
      <c r="I297" s="32"/>
      <c r="J297" s="126">
        <f t="shared" ref="J297:J302" si="10">BK297</f>
        <v>0</v>
      </c>
      <c r="K297" s="32"/>
      <c r="L297" s="33"/>
      <c r="M297" s="187"/>
      <c r="N297" s="188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79</v>
      </c>
      <c r="AU297" s="17" t="s">
        <v>80</v>
      </c>
      <c r="AY297" s="17" t="s">
        <v>349</v>
      </c>
      <c r="BK297" s="162">
        <f>SUM(BK298:BK302)</f>
        <v>0</v>
      </c>
    </row>
    <row r="298" spans="1:65" s="2" customFormat="1" ht="16.350000000000001" customHeight="1">
      <c r="A298" s="32"/>
      <c r="B298" s="33"/>
      <c r="C298" s="189" t="s">
        <v>1</v>
      </c>
      <c r="D298" s="189" t="s">
        <v>195</v>
      </c>
      <c r="E298" s="190" t="s">
        <v>1</v>
      </c>
      <c r="F298" s="191" t="s">
        <v>1</v>
      </c>
      <c r="G298" s="192" t="s">
        <v>1</v>
      </c>
      <c r="H298" s="193"/>
      <c r="I298" s="194"/>
      <c r="J298" s="195">
        <f t="shared" si="10"/>
        <v>0</v>
      </c>
      <c r="K298" s="196"/>
      <c r="L298" s="33"/>
      <c r="M298" s="197" t="s">
        <v>1</v>
      </c>
      <c r="N298" s="198" t="s">
        <v>46</v>
      </c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349</v>
      </c>
      <c r="AU298" s="17" t="s">
        <v>87</v>
      </c>
      <c r="AY298" s="17" t="s">
        <v>349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7" t="s">
        <v>93</v>
      </c>
      <c r="BK298" s="162">
        <f>I298*H298</f>
        <v>0</v>
      </c>
    </row>
    <row r="299" spans="1:65" s="2" customFormat="1" ht="16.350000000000001" customHeight="1">
      <c r="A299" s="32"/>
      <c r="B299" s="33"/>
      <c r="C299" s="189" t="s">
        <v>1</v>
      </c>
      <c r="D299" s="189" t="s">
        <v>195</v>
      </c>
      <c r="E299" s="190" t="s">
        <v>1</v>
      </c>
      <c r="F299" s="191" t="s">
        <v>1</v>
      </c>
      <c r="G299" s="192" t="s">
        <v>1</v>
      </c>
      <c r="H299" s="193"/>
      <c r="I299" s="194"/>
      <c r="J299" s="195">
        <f t="shared" si="10"/>
        <v>0</v>
      </c>
      <c r="K299" s="196"/>
      <c r="L299" s="33"/>
      <c r="M299" s="197" t="s">
        <v>1</v>
      </c>
      <c r="N299" s="198" t="s">
        <v>46</v>
      </c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349</v>
      </c>
      <c r="AU299" s="17" t="s">
        <v>87</v>
      </c>
      <c r="AY299" s="17" t="s">
        <v>349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93</v>
      </c>
      <c r="BK299" s="162">
        <f>I299*H299</f>
        <v>0</v>
      </c>
    </row>
    <row r="300" spans="1:65" s="2" customFormat="1" ht="16.350000000000001" customHeight="1">
      <c r="A300" s="32"/>
      <c r="B300" s="33"/>
      <c r="C300" s="189" t="s">
        <v>1</v>
      </c>
      <c r="D300" s="189" t="s">
        <v>195</v>
      </c>
      <c r="E300" s="190" t="s">
        <v>1</v>
      </c>
      <c r="F300" s="191" t="s">
        <v>1</v>
      </c>
      <c r="G300" s="192" t="s">
        <v>1</v>
      </c>
      <c r="H300" s="193"/>
      <c r="I300" s="194"/>
      <c r="J300" s="195">
        <f t="shared" si="10"/>
        <v>0</v>
      </c>
      <c r="K300" s="196"/>
      <c r="L300" s="33"/>
      <c r="M300" s="197" t="s">
        <v>1</v>
      </c>
      <c r="N300" s="198" t="s">
        <v>46</v>
      </c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349</v>
      </c>
      <c r="AU300" s="17" t="s">
        <v>87</v>
      </c>
      <c r="AY300" s="17" t="s">
        <v>349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93</v>
      </c>
      <c r="BK300" s="162">
        <f>I300*H300</f>
        <v>0</v>
      </c>
    </row>
    <row r="301" spans="1:65" s="2" customFormat="1" ht="16.350000000000001" customHeight="1">
      <c r="A301" s="32"/>
      <c r="B301" s="33"/>
      <c r="C301" s="189" t="s">
        <v>1</v>
      </c>
      <c r="D301" s="189" t="s">
        <v>195</v>
      </c>
      <c r="E301" s="190" t="s">
        <v>1</v>
      </c>
      <c r="F301" s="191" t="s">
        <v>1</v>
      </c>
      <c r="G301" s="192" t="s">
        <v>1</v>
      </c>
      <c r="H301" s="193"/>
      <c r="I301" s="194"/>
      <c r="J301" s="195">
        <f t="shared" si="10"/>
        <v>0</v>
      </c>
      <c r="K301" s="196"/>
      <c r="L301" s="33"/>
      <c r="M301" s="197" t="s">
        <v>1</v>
      </c>
      <c r="N301" s="198" t="s">
        <v>46</v>
      </c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349</v>
      </c>
      <c r="AU301" s="17" t="s">
        <v>87</v>
      </c>
      <c r="AY301" s="17" t="s">
        <v>349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7" t="s">
        <v>93</v>
      </c>
      <c r="BK301" s="162">
        <f>I301*H301</f>
        <v>0</v>
      </c>
    </row>
    <row r="302" spans="1:65" s="2" customFormat="1" ht="16.350000000000001" customHeight="1">
      <c r="A302" s="32"/>
      <c r="B302" s="33"/>
      <c r="C302" s="189" t="s">
        <v>1</v>
      </c>
      <c r="D302" s="189" t="s">
        <v>195</v>
      </c>
      <c r="E302" s="190" t="s">
        <v>1</v>
      </c>
      <c r="F302" s="191" t="s">
        <v>1</v>
      </c>
      <c r="G302" s="192" t="s">
        <v>1</v>
      </c>
      <c r="H302" s="193"/>
      <c r="I302" s="194"/>
      <c r="J302" s="195">
        <f t="shared" si="10"/>
        <v>0</v>
      </c>
      <c r="K302" s="196"/>
      <c r="L302" s="33"/>
      <c r="M302" s="197" t="s">
        <v>1</v>
      </c>
      <c r="N302" s="198" t="s">
        <v>46</v>
      </c>
      <c r="O302" s="199"/>
      <c r="P302" s="199"/>
      <c r="Q302" s="199"/>
      <c r="R302" s="199"/>
      <c r="S302" s="199"/>
      <c r="T302" s="20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349</v>
      </c>
      <c r="AU302" s="17" t="s">
        <v>87</v>
      </c>
      <c r="AY302" s="17" t="s">
        <v>349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93</v>
      </c>
      <c r="BK302" s="162">
        <f>I302*H302</f>
        <v>0</v>
      </c>
    </row>
    <row r="303" spans="1:65" s="2" customFormat="1" ht="6.95" customHeight="1">
      <c r="A303" s="32"/>
      <c r="B303" s="47"/>
      <c r="C303" s="48"/>
      <c r="D303" s="48"/>
      <c r="E303" s="48"/>
      <c r="F303" s="48"/>
      <c r="G303" s="48"/>
      <c r="H303" s="48"/>
      <c r="I303" s="48"/>
      <c r="J303" s="48"/>
      <c r="K303" s="48"/>
      <c r="L303" s="33"/>
      <c r="M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</row>
  </sheetData>
  <autoFilter ref="C127:K30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98:D303">
      <formula1>"K, M"</formula1>
    </dataValidation>
    <dataValidation type="list" allowBlank="1" showInputMessage="1" showErrorMessage="1" error="Povoleny jsou hodnoty základní, snížená, zákl. přenesená, sníž. přenesená, nulová." sqref="N298:N30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134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842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870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ROUND((ROUND((SUM(BE127:BE336)),  2) + SUM(BE338:BE342)), 2)</f>
        <v>0</v>
      </c>
      <c r="G35" s="32"/>
      <c r="H35" s="32"/>
      <c r="I35" s="105">
        <v>0.21</v>
      </c>
      <c r="J35" s="104">
        <f>ROUND((ROUND(((SUM(BE127:BE336))*I35),  2) + (SUM(BE338:BE342)*I35)),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ROUND((ROUND((SUM(BF127:BF336)),  2) + SUM(BF338:BF342)), 2)</f>
        <v>0</v>
      </c>
      <c r="G36" s="32"/>
      <c r="H36" s="32"/>
      <c r="I36" s="105">
        <v>0.12</v>
      </c>
      <c r="J36" s="104">
        <f>ROUND((ROUND(((SUM(BF127:BF336))*I36),  2) + (SUM(BF338:BF342)*I36)),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ROUND((ROUND((SUM(BG127:BG336)),  2) + SUM(BG338:BG342)),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ROUND((ROUND((SUM(BH127:BH336)),  2) + SUM(BH338:BH342)),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ROUND((ROUND((SUM(BI127:BI336)),  2) + SUM(BI338:BI342)),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842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62.02 -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J279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J281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J282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J337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842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62.02 -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P128+P281+P337</f>
        <v>0</v>
      </c>
      <c r="Q127" s="66"/>
      <c r="R127" s="134">
        <f>R128+R281+R337</f>
        <v>2.3314363300000003</v>
      </c>
      <c r="S127" s="66"/>
      <c r="T127" s="135">
        <f>T128+T281+T337</f>
        <v>2.5982579999999998E-2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BK128+BK281+BK337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P129+P279</f>
        <v>0</v>
      </c>
      <c r="Q128" s="142"/>
      <c r="R128" s="143">
        <f>R129+R279</f>
        <v>1.8659363300000003</v>
      </c>
      <c r="S128" s="142"/>
      <c r="T128" s="144">
        <f>T129+T279</f>
        <v>1.276218E-2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BK129+BK279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1.8659363300000003</v>
      </c>
      <c r="S129" s="142"/>
      <c r="T129" s="144">
        <f>T130</f>
        <v>1.276218E-2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SUM(P131:P278)</f>
        <v>0</v>
      </c>
      <c r="Q130" s="142"/>
      <c r="R130" s="143">
        <f>SUM(R131:R278)</f>
        <v>1.8659363300000003</v>
      </c>
      <c r="S130" s="142"/>
      <c r="T130" s="144">
        <f>SUM(T131:T278)</f>
        <v>1.276218E-2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SUM(BK131:BK278)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212.703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2.3397330000000001E-2</v>
      </c>
      <c r="S131" s="159">
        <v>6.0000000000000002E-5</v>
      </c>
      <c r="T131" s="160">
        <f>S131*H131</f>
        <v>1.276218E-2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852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845</v>
      </c>
      <c r="H134" s="174">
        <v>1.5089999999999999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366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245</v>
      </c>
      <c r="H136" s="174">
        <v>4.3570000000000002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365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218</v>
      </c>
      <c r="H138" s="174">
        <v>1.3680000000000001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364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216</v>
      </c>
      <c r="H140" s="174">
        <v>0.76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363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846</v>
      </c>
      <c r="H142" s="174">
        <v>1.55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367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668</v>
      </c>
      <c r="H144" s="174">
        <v>55.8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855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871</v>
      </c>
      <c r="H146" s="174">
        <v>8.8800000000000008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855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872</v>
      </c>
      <c r="H148" s="174">
        <v>7.1040000000000001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371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672</v>
      </c>
      <c r="H150" s="174">
        <v>63.36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847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848</v>
      </c>
      <c r="H152" s="174">
        <v>20.46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849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850</v>
      </c>
      <c r="H154" s="174">
        <v>13.484999999999999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371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221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238</v>
      </c>
      <c r="H156" s="174">
        <v>31.68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221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374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221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220</v>
      </c>
      <c r="H158" s="174">
        <v>2.39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221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212.703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221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24.2" customHeight="1">
      <c r="A160" s="32"/>
      <c r="B160" s="149"/>
      <c r="C160" s="150" t="s">
        <v>93</v>
      </c>
      <c r="D160" s="150" t="s">
        <v>195</v>
      </c>
      <c r="E160" s="151" t="s">
        <v>376</v>
      </c>
      <c r="F160" s="152" t="s">
        <v>377</v>
      </c>
      <c r="G160" s="153" t="s">
        <v>198</v>
      </c>
      <c r="H160" s="154">
        <v>54.973999999999997</v>
      </c>
      <c r="I160" s="155"/>
      <c r="J160" s="156">
        <f>ROUND(I160*H160,2)</f>
        <v>0</v>
      </c>
      <c r="K160" s="152" t="s">
        <v>199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7.3499999999999998E-3</v>
      </c>
      <c r="R160" s="159">
        <f>Q160*H160</f>
        <v>0.40405889999999994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200</v>
      </c>
      <c r="AT160" s="161" t="s">
        <v>195</v>
      </c>
      <c r="AU160" s="161" t="s">
        <v>221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200</v>
      </c>
      <c r="BM160" s="161" t="s">
        <v>378</v>
      </c>
    </row>
    <row r="161" spans="2:51" s="13" customFormat="1" ht="22.5">
      <c r="B161" s="163"/>
      <c r="D161" s="164" t="s">
        <v>202</v>
      </c>
      <c r="E161" s="165" t="s">
        <v>1</v>
      </c>
      <c r="F161" s="166" t="s">
        <v>873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202</v>
      </c>
      <c r="AU161" s="165" t="s">
        <v>221</v>
      </c>
      <c r="AV161" s="13" t="s">
        <v>87</v>
      </c>
      <c r="AW161" s="13" t="s">
        <v>36</v>
      </c>
      <c r="AX161" s="13" t="s">
        <v>80</v>
      </c>
      <c r="AY161" s="165" t="s">
        <v>192</v>
      </c>
    </row>
    <row r="162" spans="2:51" s="13" customFormat="1" ht="11.25">
      <c r="B162" s="163"/>
      <c r="D162" s="164" t="s">
        <v>202</v>
      </c>
      <c r="E162" s="165" t="s">
        <v>1</v>
      </c>
      <c r="F162" s="166" t="s">
        <v>852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221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2:51" s="14" customFormat="1" ht="11.25">
      <c r="B163" s="171"/>
      <c r="D163" s="164" t="s">
        <v>202</v>
      </c>
      <c r="E163" s="172" t="s">
        <v>1</v>
      </c>
      <c r="F163" s="173" t="s">
        <v>861</v>
      </c>
      <c r="H163" s="174">
        <v>0.75600000000000001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221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2:51" s="13" customFormat="1" ht="11.25">
      <c r="B164" s="163"/>
      <c r="D164" s="164" t="s">
        <v>202</v>
      </c>
      <c r="E164" s="165" t="s">
        <v>1</v>
      </c>
      <c r="F164" s="166" t="s">
        <v>366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2:51" s="14" customFormat="1" ht="11.25">
      <c r="B165" s="171"/>
      <c r="D165" s="164" t="s">
        <v>202</v>
      </c>
      <c r="E165" s="172" t="s">
        <v>1</v>
      </c>
      <c r="F165" s="173" t="s">
        <v>305</v>
      </c>
      <c r="H165" s="174">
        <v>0.94399999999999995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2:51" s="13" customFormat="1" ht="11.25">
      <c r="B166" s="163"/>
      <c r="D166" s="164" t="s">
        <v>202</v>
      </c>
      <c r="E166" s="165" t="s">
        <v>1</v>
      </c>
      <c r="F166" s="166" t="s">
        <v>365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2:51" s="14" customFormat="1" ht="11.25">
      <c r="B167" s="171"/>
      <c r="D167" s="164" t="s">
        <v>202</v>
      </c>
      <c r="E167" s="172" t="s">
        <v>1</v>
      </c>
      <c r="F167" s="173" t="s">
        <v>381</v>
      </c>
      <c r="H167" s="174">
        <v>0.72599999999999998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2:51" s="13" customFormat="1" ht="11.25">
      <c r="B168" s="163"/>
      <c r="D168" s="164" t="s">
        <v>202</v>
      </c>
      <c r="E168" s="165" t="s">
        <v>1</v>
      </c>
      <c r="F168" s="166" t="s">
        <v>364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2:51" s="14" customFormat="1" ht="11.25">
      <c r="B169" s="171"/>
      <c r="D169" s="164" t="s">
        <v>202</v>
      </c>
      <c r="E169" s="172" t="s">
        <v>1</v>
      </c>
      <c r="F169" s="173" t="s">
        <v>380</v>
      </c>
      <c r="H169" s="174">
        <v>0.378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2:51" s="13" customFormat="1" ht="11.25">
      <c r="B170" s="163"/>
      <c r="D170" s="164" t="s">
        <v>202</v>
      </c>
      <c r="E170" s="165" t="s">
        <v>1</v>
      </c>
      <c r="F170" s="166" t="s">
        <v>363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2:51" s="14" customFormat="1" ht="11.25">
      <c r="B171" s="171"/>
      <c r="D171" s="164" t="s">
        <v>202</v>
      </c>
      <c r="E171" s="172" t="s">
        <v>1</v>
      </c>
      <c r="F171" s="173" t="s">
        <v>862</v>
      </c>
      <c r="H171" s="174">
        <v>0.76200000000000001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2:51" s="13" customFormat="1" ht="11.25">
      <c r="B172" s="163"/>
      <c r="D172" s="164" t="s">
        <v>202</v>
      </c>
      <c r="E172" s="165" t="s">
        <v>1</v>
      </c>
      <c r="F172" s="166" t="s">
        <v>367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2:51" s="14" customFormat="1" ht="11.25">
      <c r="B173" s="171"/>
      <c r="D173" s="164" t="s">
        <v>202</v>
      </c>
      <c r="E173" s="172" t="s">
        <v>1</v>
      </c>
      <c r="F173" s="173" t="s">
        <v>692</v>
      </c>
      <c r="H173" s="174">
        <v>16.559999999999999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2:51" s="13" customFormat="1" ht="11.25">
      <c r="B174" s="163"/>
      <c r="D174" s="164" t="s">
        <v>202</v>
      </c>
      <c r="E174" s="165" t="s">
        <v>1</v>
      </c>
      <c r="F174" s="166" t="s">
        <v>855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2:51" s="14" customFormat="1" ht="11.25">
      <c r="B175" s="171"/>
      <c r="D175" s="164" t="s">
        <v>202</v>
      </c>
      <c r="E175" s="172" t="s">
        <v>1</v>
      </c>
      <c r="F175" s="173" t="s">
        <v>863</v>
      </c>
      <c r="H175" s="174">
        <v>2.8650000000000002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2:51" s="13" customFormat="1" ht="11.25">
      <c r="B176" s="163"/>
      <c r="D176" s="164" t="s">
        <v>202</v>
      </c>
      <c r="E176" s="165" t="s">
        <v>1</v>
      </c>
      <c r="F176" s="166" t="s">
        <v>855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864</v>
      </c>
      <c r="H177" s="174">
        <v>2.2919999999999998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694</v>
      </c>
      <c r="H179" s="174">
        <v>12.6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847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221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865</v>
      </c>
      <c r="H181" s="174">
        <v>4.7699999999999996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221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849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221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866</v>
      </c>
      <c r="H183" s="174">
        <v>4.0949999999999998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221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371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221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307</v>
      </c>
      <c r="H185" s="174">
        <v>6.3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221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374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221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310</v>
      </c>
      <c r="H187" s="174">
        <v>1.9259999999999999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221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5" customFormat="1" ht="11.25">
      <c r="B188" s="179"/>
      <c r="D188" s="164" t="s">
        <v>202</v>
      </c>
      <c r="E188" s="180" t="s">
        <v>1</v>
      </c>
      <c r="F188" s="181" t="s">
        <v>206</v>
      </c>
      <c r="H188" s="182">
        <v>54.973999999999997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202</v>
      </c>
      <c r="AU188" s="180" t="s">
        <v>221</v>
      </c>
      <c r="AV188" s="15" t="s">
        <v>200</v>
      </c>
      <c r="AW188" s="15" t="s">
        <v>36</v>
      </c>
      <c r="AX188" s="15" t="s">
        <v>87</v>
      </c>
      <c r="AY188" s="180" t="s">
        <v>192</v>
      </c>
    </row>
    <row r="189" spans="1:65" s="2" customFormat="1" ht="24.2" customHeight="1">
      <c r="A189" s="32"/>
      <c r="B189" s="149"/>
      <c r="C189" s="150" t="s">
        <v>221</v>
      </c>
      <c r="D189" s="150" t="s">
        <v>195</v>
      </c>
      <c r="E189" s="151" t="s">
        <v>384</v>
      </c>
      <c r="F189" s="152" t="s">
        <v>385</v>
      </c>
      <c r="G189" s="153" t="s">
        <v>198</v>
      </c>
      <c r="H189" s="154">
        <v>54.973999999999997</v>
      </c>
      <c r="I189" s="155"/>
      <c r="J189" s="156">
        <f>ROUND(I189*H189,2)</f>
        <v>0</v>
      </c>
      <c r="K189" s="152" t="s">
        <v>199</v>
      </c>
      <c r="L189" s="33"/>
      <c r="M189" s="157" t="s">
        <v>1</v>
      </c>
      <c r="N189" s="158" t="s">
        <v>46</v>
      </c>
      <c r="O189" s="58"/>
      <c r="P189" s="159">
        <f>O189*H189</f>
        <v>0</v>
      </c>
      <c r="Q189" s="159">
        <v>1.54E-2</v>
      </c>
      <c r="R189" s="159">
        <f>Q189*H189</f>
        <v>0.84659960000000001</v>
      </c>
      <c r="S189" s="159">
        <v>0</v>
      </c>
      <c r="T189" s="16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1" t="s">
        <v>200</v>
      </c>
      <c r="AT189" s="161" t="s">
        <v>195</v>
      </c>
      <c r="AU189" s="161" t="s">
        <v>221</v>
      </c>
      <c r="AY189" s="17" t="s">
        <v>192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93</v>
      </c>
      <c r="BK189" s="162">
        <f>ROUND(I189*H189,2)</f>
        <v>0</v>
      </c>
      <c r="BL189" s="17" t="s">
        <v>200</v>
      </c>
      <c r="BM189" s="161" t="s">
        <v>708</v>
      </c>
    </row>
    <row r="190" spans="1:65" s="2" customFormat="1" ht="21.75" customHeight="1">
      <c r="A190" s="32"/>
      <c r="B190" s="149"/>
      <c r="C190" s="150" t="s">
        <v>200</v>
      </c>
      <c r="D190" s="150" t="s">
        <v>195</v>
      </c>
      <c r="E190" s="151" t="s">
        <v>387</v>
      </c>
      <c r="F190" s="152" t="s">
        <v>388</v>
      </c>
      <c r="G190" s="153" t="s">
        <v>198</v>
      </c>
      <c r="H190" s="154">
        <v>156.97900000000001</v>
      </c>
      <c r="I190" s="155"/>
      <c r="J190" s="156">
        <f>ROUND(I190*H190,2)</f>
        <v>0</v>
      </c>
      <c r="K190" s="152" t="s">
        <v>199</v>
      </c>
      <c r="L190" s="33"/>
      <c r="M190" s="157" t="s">
        <v>1</v>
      </c>
      <c r="N190" s="158" t="s">
        <v>46</v>
      </c>
      <c r="O190" s="58"/>
      <c r="P190" s="159">
        <f>O190*H190</f>
        <v>0</v>
      </c>
      <c r="Q190" s="159">
        <v>3.0000000000000001E-3</v>
      </c>
      <c r="R190" s="159">
        <f>Q190*H190</f>
        <v>0.47093700000000005</v>
      </c>
      <c r="S190" s="159">
        <v>0</v>
      </c>
      <c r="T190" s="160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1" t="s">
        <v>200</v>
      </c>
      <c r="AT190" s="161" t="s">
        <v>195</v>
      </c>
      <c r="AU190" s="161" t="s">
        <v>221</v>
      </c>
      <c r="AY190" s="17" t="s">
        <v>192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93</v>
      </c>
      <c r="BK190" s="162">
        <f>ROUND(I190*H190,2)</f>
        <v>0</v>
      </c>
      <c r="BL190" s="17" t="s">
        <v>200</v>
      </c>
      <c r="BM190" s="161" t="s">
        <v>709</v>
      </c>
    </row>
    <row r="191" spans="1:65" s="13" customFormat="1" ht="22.5">
      <c r="B191" s="163"/>
      <c r="D191" s="164" t="s">
        <v>202</v>
      </c>
      <c r="E191" s="165" t="s">
        <v>1</v>
      </c>
      <c r="F191" s="166" t="s">
        <v>390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202</v>
      </c>
      <c r="AU191" s="165" t="s">
        <v>221</v>
      </c>
      <c r="AV191" s="13" t="s">
        <v>87</v>
      </c>
      <c r="AW191" s="13" t="s">
        <v>36</v>
      </c>
      <c r="AX191" s="13" t="s">
        <v>80</v>
      </c>
      <c r="AY191" s="165" t="s">
        <v>192</v>
      </c>
    </row>
    <row r="192" spans="1:65" s="13" customFormat="1" ht="11.25">
      <c r="B192" s="163"/>
      <c r="D192" s="164" t="s">
        <v>202</v>
      </c>
      <c r="E192" s="165" t="s">
        <v>1</v>
      </c>
      <c r="F192" s="166" t="s">
        <v>852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221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2:51" s="14" customFormat="1" ht="11.25">
      <c r="B193" s="171"/>
      <c r="D193" s="164" t="s">
        <v>202</v>
      </c>
      <c r="E193" s="172" t="s">
        <v>1</v>
      </c>
      <c r="F193" s="173" t="s">
        <v>874</v>
      </c>
      <c r="H193" s="174">
        <v>2.0659999999999998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221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2:51" s="13" customFormat="1" ht="11.25">
      <c r="B194" s="163"/>
      <c r="D194" s="164" t="s">
        <v>202</v>
      </c>
      <c r="E194" s="165" t="s">
        <v>1</v>
      </c>
      <c r="F194" s="166" t="s">
        <v>366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221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2:51" s="14" customFormat="1" ht="11.25">
      <c r="B195" s="171"/>
      <c r="D195" s="164" t="s">
        <v>202</v>
      </c>
      <c r="E195" s="172" t="s">
        <v>1</v>
      </c>
      <c r="F195" s="173" t="s">
        <v>395</v>
      </c>
      <c r="H195" s="174">
        <v>1.448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221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2:51" s="13" customFormat="1" ht="11.25">
      <c r="B196" s="163"/>
      <c r="D196" s="164" t="s">
        <v>202</v>
      </c>
      <c r="E196" s="165" t="s">
        <v>1</v>
      </c>
      <c r="F196" s="166" t="s">
        <v>365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2:51" s="14" customFormat="1" ht="11.25">
      <c r="B197" s="171"/>
      <c r="D197" s="164" t="s">
        <v>202</v>
      </c>
      <c r="E197" s="172" t="s">
        <v>1</v>
      </c>
      <c r="F197" s="173" t="s">
        <v>875</v>
      </c>
      <c r="H197" s="174">
        <v>2.3719999999999999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2:51" s="13" customFormat="1" ht="11.25">
      <c r="B198" s="163"/>
      <c r="D198" s="164" t="s">
        <v>202</v>
      </c>
      <c r="E198" s="165" t="s">
        <v>1</v>
      </c>
      <c r="F198" s="166" t="s">
        <v>364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2:51" s="14" customFormat="1" ht="11.25">
      <c r="B199" s="171"/>
      <c r="D199" s="164" t="s">
        <v>202</v>
      </c>
      <c r="E199" s="172" t="s">
        <v>1</v>
      </c>
      <c r="F199" s="173" t="s">
        <v>876</v>
      </c>
      <c r="H199" s="174">
        <v>1.2350000000000001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2:51" s="13" customFormat="1" ht="11.25">
      <c r="B200" s="163"/>
      <c r="D200" s="164" t="s">
        <v>202</v>
      </c>
      <c r="E200" s="165" t="s">
        <v>1</v>
      </c>
      <c r="F200" s="166" t="s">
        <v>363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2:51" s="14" customFormat="1" ht="11.25">
      <c r="B201" s="171"/>
      <c r="D201" s="164" t="s">
        <v>202</v>
      </c>
      <c r="E201" s="172" t="s">
        <v>1</v>
      </c>
      <c r="F201" s="173" t="s">
        <v>877</v>
      </c>
      <c r="H201" s="174">
        <v>2.4889999999999999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2:51" s="13" customFormat="1" ht="11.25">
      <c r="B202" s="163"/>
      <c r="D202" s="164" t="s">
        <v>202</v>
      </c>
      <c r="E202" s="165" t="s">
        <v>1</v>
      </c>
      <c r="F202" s="166" t="s">
        <v>367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2:51" s="14" customFormat="1" ht="11.25">
      <c r="B203" s="171"/>
      <c r="D203" s="164" t="s">
        <v>202</v>
      </c>
      <c r="E203" s="172" t="s">
        <v>1</v>
      </c>
      <c r="F203" s="173" t="s">
        <v>878</v>
      </c>
      <c r="H203" s="174">
        <v>47.472000000000001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2:51" s="13" customFormat="1" ht="11.25">
      <c r="B204" s="163"/>
      <c r="D204" s="164" t="s">
        <v>202</v>
      </c>
      <c r="E204" s="165" t="s">
        <v>1</v>
      </c>
      <c r="F204" s="166" t="s">
        <v>855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2:51" s="14" customFormat="1" ht="11.25">
      <c r="B205" s="171"/>
      <c r="D205" s="164" t="s">
        <v>202</v>
      </c>
      <c r="E205" s="172" t="s">
        <v>1</v>
      </c>
      <c r="F205" s="173" t="s">
        <v>879</v>
      </c>
      <c r="H205" s="174">
        <v>8.2129999999999992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2:51" s="13" customFormat="1" ht="11.25">
      <c r="B206" s="163"/>
      <c r="D206" s="164" t="s">
        <v>202</v>
      </c>
      <c r="E206" s="165" t="s">
        <v>1</v>
      </c>
      <c r="F206" s="166" t="s">
        <v>855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221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2:51" s="14" customFormat="1" ht="11.25">
      <c r="B207" s="171"/>
      <c r="D207" s="164" t="s">
        <v>202</v>
      </c>
      <c r="E207" s="172" t="s">
        <v>1</v>
      </c>
      <c r="F207" s="173" t="s">
        <v>880</v>
      </c>
      <c r="H207" s="174">
        <v>6.57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221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2:51" s="13" customFormat="1" ht="11.25">
      <c r="B208" s="163"/>
      <c r="D208" s="164" t="s">
        <v>202</v>
      </c>
      <c r="E208" s="165" t="s">
        <v>1</v>
      </c>
      <c r="F208" s="166" t="s">
        <v>371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1:65" s="14" customFormat="1" ht="11.25">
      <c r="B209" s="171"/>
      <c r="D209" s="164" t="s">
        <v>202</v>
      </c>
      <c r="E209" s="172" t="s">
        <v>1</v>
      </c>
      <c r="F209" s="173" t="s">
        <v>881</v>
      </c>
      <c r="H209" s="174">
        <v>36.119999999999997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221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1:65" s="13" customFormat="1" ht="11.25">
      <c r="B210" s="163"/>
      <c r="D210" s="164" t="s">
        <v>202</v>
      </c>
      <c r="E210" s="165" t="s">
        <v>1</v>
      </c>
      <c r="F210" s="166" t="s">
        <v>847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221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4" customFormat="1" ht="11.25">
      <c r="B211" s="171"/>
      <c r="D211" s="164" t="s">
        <v>202</v>
      </c>
      <c r="E211" s="172" t="s">
        <v>1</v>
      </c>
      <c r="F211" s="173" t="s">
        <v>882</v>
      </c>
      <c r="H211" s="174">
        <v>13.673999999999999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221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849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221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883</v>
      </c>
      <c r="H213" s="174">
        <v>11.739000000000001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221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3" customFormat="1" ht="11.25">
      <c r="B214" s="163"/>
      <c r="D214" s="164" t="s">
        <v>202</v>
      </c>
      <c r="E214" s="165" t="s">
        <v>1</v>
      </c>
      <c r="F214" s="166" t="s">
        <v>371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221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1:65" s="14" customFormat="1" ht="11.25">
      <c r="B215" s="171"/>
      <c r="D215" s="164" t="s">
        <v>202</v>
      </c>
      <c r="E215" s="172" t="s">
        <v>1</v>
      </c>
      <c r="F215" s="173" t="s">
        <v>399</v>
      </c>
      <c r="H215" s="174">
        <v>18.059999999999999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221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1:65" s="13" customFormat="1" ht="11.25">
      <c r="B216" s="163"/>
      <c r="D216" s="164" t="s">
        <v>202</v>
      </c>
      <c r="E216" s="165" t="s">
        <v>1</v>
      </c>
      <c r="F216" s="166" t="s">
        <v>374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221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1:65" s="14" customFormat="1" ht="11.25">
      <c r="B217" s="171"/>
      <c r="D217" s="164" t="s">
        <v>202</v>
      </c>
      <c r="E217" s="172" t="s">
        <v>1</v>
      </c>
      <c r="F217" s="173" t="s">
        <v>402</v>
      </c>
      <c r="H217" s="174">
        <v>5.5209999999999999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221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1:65" s="15" customFormat="1" ht="11.25">
      <c r="B218" s="179"/>
      <c r="D218" s="164" t="s">
        <v>202</v>
      </c>
      <c r="E218" s="180" t="s">
        <v>1</v>
      </c>
      <c r="F218" s="181" t="s">
        <v>206</v>
      </c>
      <c r="H218" s="182">
        <v>156.97900000000001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202</v>
      </c>
      <c r="AU218" s="180" t="s">
        <v>221</v>
      </c>
      <c r="AV218" s="15" t="s">
        <v>200</v>
      </c>
      <c r="AW218" s="15" t="s">
        <v>36</v>
      </c>
      <c r="AX218" s="15" t="s">
        <v>87</v>
      </c>
      <c r="AY218" s="180" t="s">
        <v>192</v>
      </c>
    </row>
    <row r="219" spans="1:65" s="2" customFormat="1" ht="24.2" customHeight="1">
      <c r="A219" s="32"/>
      <c r="B219" s="149"/>
      <c r="C219" s="150" t="s">
        <v>239</v>
      </c>
      <c r="D219" s="150" t="s">
        <v>195</v>
      </c>
      <c r="E219" s="151" t="s">
        <v>404</v>
      </c>
      <c r="F219" s="152" t="s">
        <v>405</v>
      </c>
      <c r="G219" s="153" t="s">
        <v>249</v>
      </c>
      <c r="H219" s="154">
        <v>366.495</v>
      </c>
      <c r="I219" s="155"/>
      <c r="J219" s="156">
        <f>ROUND(I219*H219,2)</f>
        <v>0</v>
      </c>
      <c r="K219" s="152" t="s">
        <v>199</v>
      </c>
      <c r="L219" s="33"/>
      <c r="M219" s="157" t="s">
        <v>1</v>
      </c>
      <c r="N219" s="158" t="s">
        <v>46</v>
      </c>
      <c r="O219" s="58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1" t="s">
        <v>200</v>
      </c>
      <c r="AT219" s="161" t="s">
        <v>195</v>
      </c>
      <c r="AU219" s="161" t="s">
        <v>221</v>
      </c>
      <c r="AY219" s="17" t="s">
        <v>192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7" t="s">
        <v>93</v>
      </c>
      <c r="BK219" s="162">
        <f>ROUND(I219*H219,2)</f>
        <v>0</v>
      </c>
      <c r="BL219" s="17" t="s">
        <v>200</v>
      </c>
      <c r="BM219" s="161" t="s">
        <v>406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407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221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3" customFormat="1" ht="11.25">
      <c r="B221" s="163"/>
      <c r="D221" s="164" t="s">
        <v>202</v>
      </c>
      <c r="E221" s="165" t="s">
        <v>1</v>
      </c>
      <c r="F221" s="166" t="s">
        <v>852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221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1:65" s="14" customFormat="1" ht="11.25">
      <c r="B222" s="171"/>
      <c r="D222" s="164" t="s">
        <v>202</v>
      </c>
      <c r="E222" s="172" t="s">
        <v>1</v>
      </c>
      <c r="F222" s="173" t="s">
        <v>853</v>
      </c>
      <c r="H222" s="174">
        <v>5.04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202</v>
      </c>
      <c r="AU222" s="172" t="s">
        <v>221</v>
      </c>
      <c r="AV222" s="14" t="s">
        <v>93</v>
      </c>
      <c r="AW222" s="14" t="s">
        <v>36</v>
      </c>
      <c r="AX222" s="14" t="s">
        <v>80</v>
      </c>
      <c r="AY222" s="172" t="s">
        <v>192</v>
      </c>
    </row>
    <row r="223" spans="1:65" s="13" customFormat="1" ht="11.25">
      <c r="B223" s="163"/>
      <c r="D223" s="164" t="s">
        <v>202</v>
      </c>
      <c r="E223" s="165" t="s">
        <v>1</v>
      </c>
      <c r="F223" s="166" t="s">
        <v>366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221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1:65" s="14" customFormat="1" ht="11.25">
      <c r="B224" s="171"/>
      <c r="D224" s="164" t="s">
        <v>202</v>
      </c>
      <c r="E224" s="172" t="s">
        <v>1</v>
      </c>
      <c r="F224" s="173" t="s">
        <v>257</v>
      </c>
      <c r="H224" s="174">
        <v>6.2949999999999999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221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2:51" s="13" customFormat="1" ht="11.25">
      <c r="B225" s="163"/>
      <c r="D225" s="164" t="s">
        <v>202</v>
      </c>
      <c r="E225" s="165" t="s">
        <v>1</v>
      </c>
      <c r="F225" s="166" t="s">
        <v>365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221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2:51" s="14" customFormat="1" ht="11.25">
      <c r="B226" s="171"/>
      <c r="D226" s="164" t="s">
        <v>202</v>
      </c>
      <c r="E226" s="172" t="s">
        <v>1</v>
      </c>
      <c r="F226" s="173" t="s">
        <v>409</v>
      </c>
      <c r="H226" s="174">
        <v>4.84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221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2:51" s="13" customFormat="1" ht="11.25">
      <c r="B227" s="163"/>
      <c r="D227" s="164" t="s">
        <v>202</v>
      </c>
      <c r="E227" s="165" t="s">
        <v>1</v>
      </c>
      <c r="F227" s="166" t="s">
        <v>364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2:51" s="14" customFormat="1" ht="11.25">
      <c r="B228" s="171"/>
      <c r="D228" s="164" t="s">
        <v>202</v>
      </c>
      <c r="E228" s="172" t="s">
        <v>1</v>
      </c>
      <c r="F228" s="173" t="s">
        <v>408</v>
      </c>
      <c r="H228" s="174">
        <v>2.52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2:51" s="13" customFormat="1" ht="11.25">
      <c r="B229" s="163"/>
      <c r="D229" s="164" t="s">
        <v>202</v>
      </c>
      <c r="E229" s="165" t="s">
        <v>1</v>
      </c>
      <c r="F229" s="166" t="s">
        <v>363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2:51" s="14" customFormat="1" ht="11.25">
      <c r="B230" s="171"/>
      <c r="D230" s="164" t="s">
        <v>202</v>
      </c>
      <c r="E230" s="172" t="s">
        <v>1</v>
      </c>
      <c r="F230" s="173" t="s">
        <v>854</v>
      </c>
      <c r="H230" s="174">
        <v>5.08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2:51" s="13" customFormat="1" ht="11.25">
      <c r="B231" s="163"/>
      <c r="D231" s="164" t="s">
        <v>202</v>
      </c>
      <c r="E231" s="165" t="s">
        <v>1</v>
      </c>
      <c r="F231" s="166" t="s">
        <v>367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202</v>
      </c>
      <c r="AU231" s="165" t="s">
        <v>221</v>
      </c>
      <c r="AV231" s="13" t="s">
        <v>87</v>
      </c>
      <c r="AW231" s="13" t="s">
        <v>36</v>
      </c>
      <c r="AX231" s="13" t="s">
        <v>80</v>
      </c>
      <c r="AY231" s="165" t="s">
        <v>192</v>
      </c>
    </row>
    <row r="232" spans="2:51" s="14" customFormat="1" ht="11.25">
      <c r="B232" s="171"/>
      <c r="D232" s="164" t="s">
        <v>202</v>
      </c>
      <c r="E232" s="172" t="s">
        <v>1</v>
      </c>
      <c r="F232" s="173" t="s">
        <v>679</v>
      </c>
      <c r="H232" s="174">
        <v>110.4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202</v>
      </c>
      <c r="AU232" s="172" t="s">
        <v>221</v>
      </c>
      <c r="AV232" s="14" t="s">
        <v>93</v>
      </c>
      <c r="AW232" s="14" t="s">
        <v>36</v>
      </c>
      <c r="AX232" s="14" t="s">
        <v>80</v>
      </c>
      <c r="AY232" s="172" t="s">
        <v>192</v>
      </c>
    </row>
    <row r="233" spans="2:51" s="13" customFormat="1" ht="11.25">
      <c r="B233" s="163"/>
      <c r="D233" s="164" t="s">
        <v>202</v>
      </c>
      <c r="E233" s="165" t="s">
        <v>1</v>
      </c>
      <c r="F233" s="166" t="s">
        <v>855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221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2:51" s="14" customFormat="1" ht="11.25">
      <c r="B234" s="171"/>
      <c r="D234" s="164" t="s">
        <v>202</v>
      </c>
      <c r="E234" s="172" t="s">
        <v>1</v>
      </c>
      <c r="F234" s="173" t="s">
        <v>856</v>
      </c>
      <c r="H234" s="174">
        <v>19.100000000000001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202</v>
      </c>
      <c r="AU234" s="172" t="s">
        <v>221</v>
      </c>
      <c r="AV234" s="14" t="s">
        <v>93</v>
      </c>
      <c r="AW234" s="14" t="s">
        <v>36</v>
      </c>
      <c r="AX234" s="14" t="s">
        <v>80</v>
      </c>
      <c r="AY234" s="172" t="s">
        <v>192</v>
      </c>
    </row>
    <row r="235" spans="2:51" s="13" customFormat="1" ht="11.25">
      <c r="B235" s="163"/>
      <c r="D235" s="164" t="s">
        <v>202</v>
      </c>
      <c r="E235" s="165" t="s">
        <v>1</v>
      </c>
      <c r="F235" s="166" t="s">
        <v>855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2:51" s="14" customFormat="1" ht="11.25">
      <c r="B236" s="171"/>
      <c r="D236" s="164" t="s">
        <v>202</v>
      </c>
      <c r="E236" s="172" t="s">
        <v>1</v>
      </c>
      <c r="F236" s="173" t="s">
        <v>857</v>
      </c>
      <c r="H236" s="174">
        <v>15.28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202</v>
      </c>
      <c r="AU236" s="172" t="s">
        <v>221</v>
      </c>
      <c r="AV236" s="14" t="s">
        <v>93</v>
      </c>
      <c r="AW236" s="14" t="s">
        <v>36</v>
      </c>
      <c r="AX236" s="14" t="s">
        <v>80</v>
      </c>
      <c r="AY236" s="172" t="s">
        <v>192</v>
      </c>
    </row>
    <row r="237" spans="2:51" s="13" customFormat="1" ht="11.25">
      <c r="B237" s="163"/>
      <c r="D237" s="164" t="s">
        <v>202</v>
      </c>
      <c r="E237" s="165" t="s">
        <v>1</v>
      </c>
      <c r="F237" s="166" t="s">
        <v>371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221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2:51" s="14" customFormat="1" ht="11.25">
      <c r="B238" s="171"/>
      <c r="D238" s="164" t="s">
        <v>202</v>
      </c>
      <c r="E238" s="172" t="s">
        <v>1</v>
      </c>
      <c r="F238" s="173" t="s">
        <v>681</v>
      </c>
      <c r="H238" s="174">
        <v>84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202</v>
      </c>
      <c r="AU238" s="172" t="s">
        <v>221</v>
      </c>
      <c r="AV238" s="14" t="s">
        <v>93</v>
      </c>
      <c r="AW238" s="14" t="s">
        <v>36</v>
      </c>
      <c r="AX238" s="14" t="s">
        <v>80</v>
      </c>
      <c r="AY238" s="172" t="s">
        <v>192</v>
      </c>
    </row>
    <row r="239" spans="2:51" s="13" customFormat="1" ht="11.25">
      <c r="B239" s="163"/>
      <c r="D239" s="164" t="s">
        <v>202</v>
      </c>
      <c r="E239" s="165" t="s">
        <v>1</v>
      </c>
      <c r="F239" s="166" t="s">
        <v>847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202</v>
      </c>
      <c r="AU239" s="165" t="s">
        <v>221</v>
      </c>
      <c r="AV239" s="13" t="s">
        <v>87</v>
      </c>
      <c r="AW239" s="13" t="s">
        <v>36</v>
      </c>
      <c r="AX239" s="13" t="s">
        <v>80</v>
      </c>
      <c r="AY239" s="165" t="s">
        <v>192</v>
      </c>
    </row>
    <row r="240" spans="2:51" s="14" customFormat="1" ht="11.25">
      <c r="B240" s="171"/>
      <c r="D240" s="164" t="s">
        <v>202</v>
      </c>
      <c r="E240" s="172" t="s">
        <v>1</v>
      </c>
      <c r="F240" s="173" t="s">
        <v>858</v>
      </c>
      <c r="H240" s="174">
        <v>31.8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202</v>
      </c>
      <c r="AU240" s="172" t="s">
        <v>221</v>
      </c>
      <c r="AV240" s="14" t="s">
        <v>93</v>
      </c>
      <c r="AW240" s="14" t="s">
        <v>36</v>
      </c>
      <c r="AX240" s="14" t="s">
        <v>80</v>
      </c>
      <c r="AY240" s="172" t="s">
        <v>192</v>
      </c>
    </row>
    <row r="241" spans="1:65" s="13" customFormat="1" ht="11.25">
      <c r="B241" s="163"/>
      <c r="D241" s="164" t="s">
        <v>202</v>
      </c>
      <c r="E241" s="165" t="s">
        <v>1</v>
      </c>
      <c r="F241" s="166" t="s">
        <v>849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221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1:65" s="14" customFormat="1" ht="11.25">
      <c r="B242" s="171"/>
      <c r="D242" s="164" t="s">
        <v>202</v>
      </c>
      <c r="E242" s="172" t="s">
        <v>1</v>
      </c>
      <c r="F242" s="173" t="s">
        <v>859</v>
      </c>
      <c r="H242" s="174">
        <v>27.3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202</v>
      </c>
      <c r="AU242" s="172" t="s">
        <v>221</v>
      </c>
      <c r="AV242" s="14" t="s">
        <v>93</v>
      </c>
      <c r="AW242" s="14" t="s">
        <v>36</v>
      </c>
      <c r="AX242" s="14" t="s">
        <v>80</v>
      </c>
      <c r="AY242" s="172" t="s">
        <v>192</v>
      </c>
    </row>
    <row r="243" spans="1:65" s="13" customFormat="1" ht="11.25">
      <c r="B243" s="163"/>
      <c r="D243" s="164" t="s">
        <v>202</v>
      </c>
      <c r="E243" s="165" t="s">
        <v>1</v>
      </c>
      <c r="F243" s="166" t="s">
        <v>371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221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4" customFormat="1" ht="11.25">
      <c r="B244" s="171"/>
      <c r="D244" s="164" t="s">
        <v>202</v>
      </c>
      <c r="E244" s="172" t="s">
        <v>1</v>
      </c>
      <c r="F244" s="173" t="s">
        <v>259</v>
      </c>
      <c r="H244" s="174">
        <v>42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202</v>
      </c>
      <c r="AU244" s="172" t="s">
        <v>221</v>
      </c>
      <c r="AV244" s="14" t="s">
        <v>93</v>
      </c>
      <c r="AW244" s="14" t="s">
        <v>36</v>
      </c>
      <c r="AX244" s="14" t="s">
        <v>80</v>
      </c>
      <c r="AY244" s="172" t="s">
        <v>192</v>
      </c>
    </row>
    <row r="245" spans="1:65" s="13" customFormat="1" ht="11.25">
      <c r="B245" s="163"/>
      <c r="D245" s="164" t="s">
        <v>202</v>
      </c>
      <c r="E245" s="165" t="s">
        <v>1</v>
      </c>
      <c r="F245" s="166" t="s">
        <v>374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221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4" customFormat="1" ht="11.25">
      <c r="B246" s="171"/>
      <c r="D246" s="164" t="s">
        <v>202</v>
      </c>
      <c r="E246" s="172" t="s">
        <v>1</v>
      </c>
      <c r="F246" s="173" t="s">
        <v>262</v>
      </c>
      <c r="H246" s="174">
        <v>12.84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202</v>
      </c>
      <c r="AU246" s="172" t="s">
        <v>221</v>
      </c>
      <c r="AV246" s="14" t="s">
        <v>93</v>
      </c>
      <c r="AW246" s="14" t="s">
        <v>36</v>
      </c>
      <c r="AX246" s="14" t="s">
        <v>80</v>
      </c>
      <c r="AY246" s="172" t="s">
        <v>192</v>
      </c>
    </row>
    <row r="247" spans="1:65" s="15" customFormat="1" ht="11.25">
      <c r="B247" s="179"/>
      <c r="D247" s="164" t="s">
        <v>202</v>
      </c>
      <c r="E247" s="180" t="s">
        <v>1</v>
      </c>
      <c r="F247" s="181" t="s">
        <v>206</v>
      </c>
      <c r="H247" s="182">
        <v>366.495</v>
      </c>
      <c r="I247" s="183"/>
      <c r="L247" s="179"/>
      <c r="M247" s="184"/>
      <c r="N247" s="185"/>
      <c r="O247" s="185"/>
      <c r="P247" s="185"/>
      <c r="Q247" s="185"/>
      <c r="R247" s="185"/>
      <c r="S247" s="185"/>
      <c r="T247" s="186"/>
      <c r="AT247" s="180" t="s">
        <v>202</v>
      </c>
      <c r="AU247" s="180" t="s">
        <v>221</v>
      </c>
      <c r="AV247" s="15" t="s">
        <v>200</v>
      </c>
      <c r="AW247" s="15" t="s">
        <v>36</v>
      </c>
      <c r="AX247" s="15" t="s">
        <v>87</v>
      </c>
      <c r="AY247" s="180" t="s">
        <v>192</v>
      </c>
    </row>
    <row r="248" spans="1:65" s="2" customFormat="1" ht="16.5" customHeight="1">
      <c r="A248" s="32"/>
      <c r="B248" s="149"/>
      <c r="C248" s="201" t="s">
        <v>246</v>
      </c>
      <c r="D248" s="201" t="s">
        <v>412</v>
      </c>
      <c r="E248" s="202" t="s">
        <v>413</v>
      </c>
      <c r="F248" s="203" t="s">
        <v>414</v>
      </c>
      <c r="G248" s="204" t="s">
        <v>249</v>
      </c>
      <c r="H248" s="205">
        <v>403.14499999999998</v>
      </c>
      <c r="I248" s="206"/>
      <c r="J248" s="207">
        <f>ROUND(I248*H248,2)</f>
        <v>0</v>
      </c>
      <c r="K248" s="203" t="s">
        <v>199</v>
      </c>
      <c r="L248" s="208"/>
      <c r="M248" s="209" t="s">
        <v>1</v>
      </c>
      <c r="N248" s="210" t="s">
        <v>46</v>
      </c>
      <c r="O248" s="58"/>
      <c r="P248" s="159">
        <f>O248*H248</f>
        <v>0</v>
      </c>
      <c r="Q248" s="159">
        <v>2.9999999999999997E-4</v>
      </c>
      <c r="R248" s="159">
        <f>Q248*H248</f>
        <v>0.12094349999999998</v>
      </c>
      <c r="S248" s="159">
        <v>0</v>
      </c>
      <c r="T248" s="160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1" t="s">
        <v>272</v>
      </c>
      <c r="AT248" s="161" t="s">
        <v>412</v>
      </c>
      <c r="AU248" s="161" t="s">
        <v>221</v>
      </c>
      <c r="AY248" s="17" t="s">
        <v>192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93</v>
      </c>
      <c r="BK248" s="162">
        <f>ROUND(I248*H248,2)</f>
        <v>0</v>
      </c>
      <c r="BL248" s="17" t="s">
        <v>200</v>
      </c>
      <c r="BM248" s="161" t="s">
        <v>415</v>
      </c>
    </row>
    <row r="249" spans="1:65" s="14" customFormat="1" ht="11.25">
      <c r="B249" s="171"/>
      <c r="D249" s="164" t="s">
        <v>202</v>
      </c>
      <c r="F249" s="173" t="s">
        <v>884</v>
      </c>
      <c r="H249" s="174">
        <v>403.14499999999998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221</v>
      </c>
      <c r="AV249" s="14" t="s">
        <v>93</v>
      </c>
      <c r="AW249" s="14" t="s">
        <v>3</v>
      </c>
      <c r="AX249" s="14" t="s">
        <v>87</v>
      </c>
      <c r="AY249" s="172" t="s">
        <v>192</v>
      </c>
    </row>
    <row r="250" spans="1:65" s="2" customFormat="1" ht="37.9" customHeight="1">
      <c r="A250" s="32"/>
      <c r="B250" s="149"/>
      <c r="C250" s="150" t="s">
        <v>267</v>
      </c>
      <c r="D250" s="150" t="s">
        <v>195</v>
      </c>
      <c r="E250" s="151" t="s">
        <v>417</v>
      </c>
      <c r="F250" s="152" t="s">
        <v>418</v>
      </c>
      <c r="G250" s="153" t="s">
        <v>249</v>
      </c>
      <c r="H250" s="154">
        <v>366.495</v>
      </c>
      <c r="I250" s="155"/>
      <c r="J250" s="156">
        <f>ROUND(I250*H250,2)</f>
        <v>0</v>
      </c>
      <c r="K250" s="152" t="s">
        <v>250</v>
      </c>
      <c r="L250" s="33"/>
      <c r="M250" s="157" t="s">
        <v>1</v>
      </c>
      <c r="N250" s="158" t="s">
        <v>46</v>
      </c>
      <c r="O250" s="58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1" t="s">
        <v>200</v>
      </c>
      <c r="AT250" s="161" t="s">
        <v>195</v>
      </c>
      <c r="AU250" s="161" t="s">
        <v>221</v>
      </c>
      <c r="AY250" s="17" t="s">
        <v>192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7" t="s">
        <v>93</v>
      </c>
      <c r="BK250" s="162">
        <f>ROUND(I250*H250,2)</f>
        <v>0</v>
      </c>
      <c r="BL250" s="17" t="s">
        <v>200</v>
      </c>
      <c r="BM250" s="161" t="s">
        <v>885</v>
      </c>
    </row>
    <row r="251" spans="1:65" s="13" customFormat="1" ht="11.25">
      <c r="B251" s="163"/>
      <c r="D251" s="164" t="s">
        <v>202</v>
      </c>
      <c r="E251" s="165" t="s">
        <v>1</v>
      </c>
      <c r="F251" s="166" t="s">
        <v>886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221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852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221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853</v>
      </c>
      <c r="H253" s="174">
        <v>5.04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221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366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221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257</v>
      </c>
      <c r="H255" s="174">
        <v>6.2949999999999999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221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3" customFormat="1" ht="11.25">
      <c r="B256" s="163"/>
      <c r="D256" s="164" t="s">
        <v>202</v>
      </c>
      <c r="E256" s="165" t="s">
        <v>1</v>
      </c>
      <c r="F256" s="166" t="s">
        <v>365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221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2:51" s="14" customFormat="1" ht="11.25">
      <c r="B257" s="171"/>
      <c r="D257" s="164" t="s">
        <v>202</v>
      </c>
      <c r="E257" s="172" t="s">
        <v>1</v>
      </c>
      <c r="F257" s="173" t="s">
        <v>409</v>
      </c>
      <c r="H257" s="174">
        <v>4.84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2:51" s="13" customFormat="1" ht="11.25">
      <c r="B258" s="163"/>
      <c r="D258" s="164" t="s">
        <v>202</v>
      </c>
      <c r="E258" s="165" t="s">
        <v>1</v>
      </c>
      <c r="F258" s="166" t="s">
        <v>364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221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2:51" s="14" customFormat="1" ht="11.25">
      <c r="B259" s="171"/>
      <c r="D259" s="164" t="s">
        <v>202</v>
      </c>
      <c r="E259" s="172" t="s">
        <v>1</v>
      </c>
      <c r="F259" s="173" t="s">
        <v>408</v>
      </c>
      <c r="H259" s="174">
        <v>2.52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221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2:51" s="13" customFormat="1" ht="11.25">
      <c r="B260" s="163"/>
      <c r="D260" s="164" t="s">
        <v>202</v>
      </c>
      <c r="E260" s="165" t="s">
        <v>1</v>
      </c>
      <c r="F260" s="166" t="s">
        <v>363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221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2:51" s="14" customFormat="1" ht="11.25">
      <c r="B261" s="171"/>
      <c r="D261" s="164" t="s">
        <v>202</v>
      </c>
      <c r="E261" s="172" t="s">
        <v>1</v>
      </c>
      <c r="F261" s="173" t="s">
        <v>854</v>
      </c>
      <c r="H261" s="174">
        <v>5.08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221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2:51" s="13" customFormat="1" ht="11.25">
      <c r="B262" s="163"/>
      <c r="D262" s="164" t="s">
        <v>202</v>
      </c>
      <c r="E262" s="165" t="s">
        <v>1</v>
      </c>
      <c r="F262" s="166" t="s">
        <v>367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221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2:51" s="14" customFormat="1" ht="11.25">
      <c r="B263" s="171"/>
      <c r="D263" s="164" t="s">
        <v>202</v>
      </c>
      <c r="E263" s="172" t="s">
        <v>1</v>
      </c>
      <c r="F263" s="173" t="s">
        <v>679</v>
      </c>
      <c r="H263" s="174">
        <v>110.4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221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2:51" s="13" customFormat="1" ht="11.25">
      <c r="B264" s="163"/>
      <c r="D264" s="164" t="s">
        <v>202</v>
      </c>
      <c r="E264" s="165" t="s">
        <v>1</v>
      </c>
      <c r="F264" s="166" t="s">
        <v>855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221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2:51" s="14" customFormat="1" ht="11.25">
      <c r="B265" s="171"/>
      <c r="D265" s="164" t="s">
        <v>202</v>
      </c>
      <c r="E265" s="172" t="s">
        <v>1</v>
      </c>
      <c r="F265" s="173" t="s">
        <v>856</v>
      </c>
      <c r="H265" s="174">
        <v>19.100000000000001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202</v>
      </c>
      <c r="AU265" s="172" t="s">
        <v>221</v>
      </c>
      <c r="AV265" s="14" t="s">
        <v>93</v>
      </c>
      <c r="AW265" s="14" t="s">
        <v>36</v>
      </c>
      <c r="AX265" s="14" t="s">
        <v>80</v>
      </c>
      <c r="AY265" s="172" t="s">
        <v>192</v>
      </c>
    </row>
    <row r="266" spans="2:51" s="13" customFormat="1" ht="11.25">
      <c r="B266" s="163"/>
      <c r="D266" s="164" t="s">
        <v>202</v>
      </c>
      <c r="E266" s="165" t="s">
        <v>1</v>
      </c>
      <c r="F266" s="166" t="s">
        <v>855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221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2:51" s="14" customFormat="1" ht="11.25">
      <c r="B267" s="171"/>
      <c r="D267" s="164" t="s">
        <v>202</v>
      </c>
      <c r="E267" s="172" t="s">
        <v>1</v>
      </c>
      <c r="F267" s="173" t="s">
        <v>857</v>
      </c>
      <c r="H267" s="174">
        <v>15.28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221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2:51" s="13" customFormat="1" ht="11.25">
      <c r="B268" s="163"/>
      <c r="D268" s="164" t="s">
        <v>202</v>
      </c>
      <c r="E268" s="165" t="s">
        <v>1</v>
      </c>
      <c r="F268" s="166" t="s">
        <v>371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221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2:51" s="14" customFormat="1" ht="11.25">
      <c r="B269" s="171"/>
      <c r="D269" s="164" t="s">
        <v>202</v>
      </c>
      <c r="E269" s="172" t="s">
        <v>1</v>
      </c>
      <c r="F269" s="173" t="s">
        <v>681</v>
      </c>
      <c r="H269" s="174">
        <v>84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202</v>
      </c>
      <c r="AU269" s="172" t="s">
        <v>221</v>
      </c>
      <c r="AV269" s="14" t="s">
        <v>93</v>
      </c>
      <c r="AW269" s="14" t="s">
        <v>36</v>
      </c>
      <c r="AX269" s="14" t="s">
        <v>80</v>
      </c>
      <c r="AY269" s="172" t="s">
        <v>192</v>
      </c>
    </row>
    <row r="270" spans="2:51" s="13" customFormat="1" ht="11.25">
      <c r="B270" s="163"/>
      <c r="D270" s="164" t="s">
        <v>202</v>
      </c>
      <c r="E270" s="165" t="s">
        <v>1</v>
      </c>
      <c r="F270" s="166" t="s">
        <v>847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221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2:51" s="14" customFormat="1" ht="11.25">
      <c r="B271" s="171"/>
      <c r="D271" s="164" t="s">
        <v>202</v>
      </c>
      <c r="E271" s="172" t="s">
        <v>1</v>
      </c>
      <c r="F271" s="173" t="s">
        <v>858</v>
      </c>
      <c r="H271" s="174">
        <v>31.8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221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2:51" s="13" customFormat="1" ht="11.25">
      <c r="B272" s="163"/>
      <c r="D272" s="164" t="s">
        <v>202</v>
      </c>
      <c r="E272" s="165" t="s">
        <v>1</v>
      </c>
      <c r="F272" s="166" t="s">
        <v>849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221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5" s="14" customFormat="1" ht="11.25">
      <c r="B273" s="171"/>
      <c r="D273" s="164" t="s">
        <v>202</v>
      </c>
      <c r="E273" s="172" t="s">
        <v>1</v>
      </c>
      <c r="F273" s="173" t="s">
        <v>859</v>
      </c>
      <c r="H273" s="174">
        <v>27.3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221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1:65" s="13" customFormat="1" ht="11.25">
      <c r="B274" s="163"/>
      <c r="D274" s="164" t="s">
        <v>202</v>
      </c>
      <c r="E274" s="165" t="s">
        <v>1</v>
      </c>
      <c r="F274" s="166" t="s">
        <v>371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221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5" s="14" customFormat="1" ht="11.25">
      <c r="B275" s="171"/>
      <c r="D275" s="164" t="s">
        <v>202</v>
      </c>
      <c r="E275" s="172" t="s">
        <v>1</v>
      </c>
      <c r="F275" s="173" t="s">
        <v>259</v>
      </c>
      <c r="H275" s="174">
        <v>42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221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1:65" s="13" customFormat="1" ht="11.25">
      <c r="B276" s="163"/>
      <c r="D276" s="164" t="s">
        <v>202</v>
      </c>
      <c r="E276" s="165" t="s">
        <v>1</v>
      </c>
      <c r="F276" s="166" t="s">
        <v>374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202</v>
      </c>
      <c r="AU276" s="165" t="s">
        <v>221</v>
      </c>
      <c r="AV276" s="13" t="s">
        <v>87</v>
      </c>
      <c r="AW276" s="13" t="s">
        <v>36</v>
      </c>
      <c r="AX276" s="13" t="s">
        <v>80</v>
      </c>
      <c r="AY276" s="165" t="s">
        <v>192</v>
      </c>
    </row>
    <row r="277" spans="1:65" s="14" customFormat="1" ht="11.25">
      <c r="B277" s="171"/>
      <c r="D277" s="164" t="s">
        <v>202</v>
      </c>
      <c r="E277" s="172" t="s">
        <v>1</v>
      </c>
      <c r="F277" s="173" t="s">
        <v>262</v>
      </c>
      <c r="H277" s="174">
        <v>12.84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202</v>
      </c>
      <c r="AU277" s="172" t="s">
        <v>221</v>
      </c>
      <c r="AV277" s="14" t="s">
        <v>93</v>
      </c>
      <c r="AW277" s="14" t="s">
        <v>36</v>
      </c>
      <c r="AX277" s="14" t="s">
        <v>80</v>
      </c>
      <c r="AY277" s="172" t="s">
        <v>192</v>
      </c>
    </row>
    <row r="278" spans="1:65" s="15" customFormat="1" ht="11.25">
      <c r="B278" s="179"/>
      <c r="D278" s="164" t="s">
        <v>202</v>
      </c>
      <c r="E278" s="180" t="s">
        <v>1</v>
      </c>
      <c r="F278" s="181" t="s">
        <v>206</v>
      </c>
      <c r="H278" s="182">
        <v>366.495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202</v>
      </c>
      <c r="AU278" s="180" t="s">
        <v>221</v>
      </c>
      <c r="AV278" s="15" t="s">
        <v>200</v>
      </c>
      <c r="AW278" s="15" t="s">
        <v>36</v>
      </c>
      <c r="AX278" s="15" t="s">
        <v>87</v>
      </c>
      <c r="AY278" s="180" t="s">
        <v>192</v>
      </c>
    </row>
    <row r="279" spans="1:65" s="12" customFormat="1" ht="22.9" customHeight="1">
      <c r="B279" s="137"/>
      <c r="D279" s="138" t="s">
        <v>79</v>
      </c>
      <c r="E279" s="147" t="s">
        <v>421</v>
      </c>
      <c r="F279" s="147" t="s">
        <v>422</v>
      </c>
      <c r="I279" s="140"/>
      <c r="J279" s="148">
        <f>BK279</f>
        <v>0</v>
      </c>
      <c r="L279" s="137"/>
      <c r="M279" s="141"/>
      <c r="N279" s="142"/>
      <c r="O279" s="142"/>
      <c r="P279" s="143">
        <f>P280</f>
        <v>0</v>
      </c>
      <c r="Q279" s="142"/>
      <c r="R279" s="143">
        <f>R280</f>
        <v>0</v>
      </c>
      <c r="S279" s="142"/>
      <c r="T279" s="144">
        <f>T280</f>
        <v>0</v>
      </c>
      <c r="AR279" s="138" t="s">
        <v>87</v>
      </c>
      <c r="AT279" s="145" t="s">
        <v>79</v>
      </c>
      <c r="AU279" s="145" t="s">
        <v>87</v>
      </c>
      <c r="AY279" s="138" t="s">
        <v>192</v>
      </c>
      <c r="BK279" s="146">
        <f>BK280</f>
        <v>0</v>
      </c>
    </row>
    <row r="280" spans="1:65" s="2" customFormat="1" ht="21.75" customHeight="1">
      <c r="A280" s="32"/>
      <c r="B280" s="149"/>
      <c r="C280" s="150" t="s">
        <v>272</v>
      </c>
      <c r="D280" s="150" t="s">
        <v>195</v>
      </c>
      <c r="E280" s="151" t="s">
        <v>423</v>
      </c>
      <c r="F280" s="152" t="s">
        <v>424</v>
      </c>
      <c r="G280" s="153" t="s">
        <v>270</v>
      </c>
      <c r="H280" s="154">
        <v>1.8660000000000001</v>
      </c>
      <c r="I280" s="155"/>
      <c r="J280" s="156">
        <f>ROUND(I280*H280,2)</f>
        <v>0</v>
      </c>
      <c r="K280" s="152" t="s">
        <v>199</v>
      </c>
      <c r="L280" s="33"/>
      <c r="M280" s="157" t="s">
        <v>1</v>
      </c>
      <c r="N280" s="158" t="s">
        <v>46</v>
      </c>
      <c r="O280" s="58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1" t="s">
        <v>200</v>
      </c>
      <c r="AT280" s="161" t="s">
        <v>195</v>
      </c>
      <c r="AU280" s="161" t="s">
        <v>93</v>
      </c>
      <c r="AY280" s="17" t="s">
        <v>192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ROUND(I280*H280,2)</f>
        <v>0</v>
      </c>
      <c r="BL280" s="17" t="s">
        <v>200</v>
      </c>
      <c r="BM280" s="161" t="s">
        <v>425</v>
      </c>
    </row>
    <row r="281" spans="1:65" s="12" customFormat="1" ht="25.9" customHeight="1">
      <c r="B281" s="137"/>
      <c r="D281" s="138" t="s">
        <v>79</v>
      </c>
      <c r="E281" s="139" t="s">
        <v>290</v>
      </c>
      <c r="F281" s="139" t="s">
        <v>291</v>
      </c>
      <c r="I281" s="140"/>
      <c r="J281" s="126">
        <f>BK281</f>
        <v>0</v>
      </c>
      <c r="L281" s="137"/>
      <c r="M281" s="141"/>
      <c r="N281" s="142"/>
      <c r="O281" s="142"/>
      <c r="P281" s="143">
        <f>P282</f>
        <v>0</v>
      </c>
      <c r="Q281" s="142"/>
      <c r="R281" s="143">
        <f>R282</f>
        <v>0.46550000000000002</v>
      </c>
      <c r="S281" s="142"/>
      <c r="T281" s="144">
        <f>T282</f>
        <v>1.32204E-2</v>
      </c>
      <c r="AR281" s="138" t="s">
        <v>93</v>
      </c>
      <c r="AT281" s="145" t="s">
        <v>79</v>
      </c>
      <c r="AU281" s="145" t="s">
        <v>80</v>
      </c>
      <c r="AY281" s="138" t="s">
        <v>192</v>
      </c>
      <c r="BK281" s="146">
        <f>BK282</f>
        <v>0</v>
      </c>
    </row>
    <row r="282" spans="1:65" s="12" customFormat="1" ht="22.9" customHeight="1">
      <c r="B282" s="137"/>
      <c r="D282" s="138" t="s">
        <v>79</v>
      </c>
      <c r="E282" s="147" t="s">
        <v>426</v>
      </c>
      <c r="F282" s="147" t="s">
        <v>427</v>
      </c>
      <c r="I282" s="140"/>
      <c r="J282" s="148">
        <f>BK282</f>
        <v>0</v>
      </c>
      <c r="L282" s="137"/>
      <c r="M282" s="141"/>
      <c r="N282" s="142"/>
      <c r="O282" s="142"/>
      <c r="P282" s="143">
        <f>SUM(P283:P336)</f>
        <v>0</v>
      </c>
      <c r="Q282" s="142"/>
      <c r="R282" s="143">
        <f>SUM(R283:R336)</f>
        <v>0.46550000000000002</v>
      </c>
      <c r="S282" s="142"/>
      <c r="T282" s="144">
        <f>SUM(T283:T336)</f>
        <v>1.32204E-2</v>
      </c>
      <c r="AR282" s="138" t="s">
        <v>93</v>
      </c>
      <c r="AT282" s="145" t="s">
        <v>79</v>
      </c>
      <c r="AU282" s="145" t="s">
        <v>87</v>
      </c>
      <c r="AY282" s="138" t="s">
        <v>192</v>
      </c>
      <c r="BK282" s="146">
        <f>SUM(BK283:BK336)</f>
        <v>0</v>
      </c>
    </row>
    <row r="283" spans="1:65" s="2" customFormat="1" ht="24.2" customHeight="1">
      <c r="A283" s="32"/>
      <c r="B283" s="149"/>
      <c r="C283" s="150" t="s">
        <v>193</v>
      </c>
      <c r="D283" s="150" t="s">
        <v>195</v>
      </c>
      <c r="E283" s="151" t="s">
        <v>428</v>
      </c>
      <c r="F283" s="152" t="s">
        <v>429</v>
      </c>
      <c r="G283" s="153" t="s">
        <v>198</v>
      </c>
      <c r="H283" s="154">
        <v>950</v>
      </c>
      <c r="I283" s="155"/>
      <c r="J283" s="156">
        <f>ROUND(I283*H283,2)</f>
        <v>0</v>
      </c>
      <c r="K283" s="152" t="s">
        <v>199</v>
      </c>
      <c r="L283" s="33"/>
      <c r="M283" s="157" t="s">
        <v>1</v>
      </c>
      <c r="N283" s="158" t="s">
        <v>46</v>
      </c>
      <c r="O283" s="58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1" t="s">
        <v>297</v>
      </c>
      <c r="AT283" s="161" t="s">
        <v>195</v>
      </c>
      <c r="AU283" s="161" t="s">
        <v>93</v>
      </c>
      <c r="AY283" s="17" t="s">
        <v>192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7" t="s">
        <v>93</v>
      </c>
      <c r="BK283" s="162">
        <f>ROUND(I283*H283,2)</f>
        <v>0</v>
      </c>
      <c r="BL283" s="17" t="s">
        <v>297</v>
      </c>
      <c r="BM283" s="161" t="s">
        <v>430</v>
      </c>
    </row>
    <row r="284" spans="1:65" s="13" customFormat="1" ht="22.5">
      <c r="B284" s="163"/>
      <c r="D284" s="164" t="s">
        <v>202</v>
      </c>
      <c r="E284" s="165" t="s">
        <v>1</v>
      </c>
      <c r="F284" s="166" t="s">
        <v>431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202</v>
      </c>
      <c r="AU284" s="165" t="s">
        <v>93</v>
      </c>
      <c r="AV284" s="13" t="s">
        <v>87</v>
      </c>
      <c r="AW284" s="13" t="s">
        <v>36</v>
      </c>
      <c r="AX284" s="13" t="s">
        <v>80</v>
      </c>
      <c r="AY284" s="165" t="s">
        <v>192</v>
      </c>
    </row>
    <row r="285" spans="1:65" s="13" customFormat="1" ht="11.25">
      <c r="B285" s="163"/>
      <c r="D285" s="164" t="s">
        <v>202</v>
      </c>
      <c r="E285" s="165" t="s">
        <v>1</v>
      </c>
      <c r="F285" s="166" t="s">
        <v>432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202</v>
      </c>
      <c r="AU285" s="165" t="s">
        <v>93</v>
      </c>
      <c r="AV285" s="13" t="s">
        <v>87</v>
      </c>
      <c r="AW285" s="13" t="s">
        <v>36</v>
      </c>
      <c r="AX285" s="13" t="s">
        <v>80</v>
      </c>
      <c r="AY285" s="165" t="s">
        <v>192</v>
      </c>
    </row>
    <row r="286" spans="1:65" s="14" customFormat="1" ht="11.25">
      <c r="B286" s="171"/>
      <c r="D286" s="164" t="s">
        <v>202</v>
      </c>
      <c r="E286" s="172" t="s">
        <v>1</v>
      </c>
      <c r="F286" s="173" t="s">
        <v>433</v>
      </c>
      <c r="H286" s="174">
        <v>50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202</v>
      </c>
      <c r="AU286" s="172" t="s">
        <v>93</v>
      </c>
      <c r="AV286" s="14" t="s">
        <v>93</v>
      </c>
      <c r="AW286" s="14" t="s">
        <v>36</v>
      </c>
      <c r="AX286" s="14" t="s">
        <v>80</v>
      </c>
      <c r="AY286" s="172" t="s">
        <v>192</v>
      </c>
    </row>
    <row r="287" spans="1:65" s="13" customFormat="1" ht="11.25">
      <c r="B287" s="163"/>
      <c r="D287" s="164" t="s">
        <v>202</v>
      </c>
      <c r="E287" s="165" t="s">
        <v>1</v>
      </c>
      <c r="F287" s="166" t="s">
        <v>434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202</v>
      </c>
      <c r="AU287" s="165" t="s">
        <v>93</v>
      </c>
      <c r="AV287" s="13" t="s">
        <v>87</v>
      </c>
      <c r="AW287" s="13" t="s">
        <v>36</v>
      </c>
      <c r="AX287" s="13" t="s">
        <v>80</v>
      </c>
      <c r="AY287" s="165" t="s">
        <v>192</v>
      </c>
    </row>
    <row r="288" spans="1:65" s="14" customFormat="1" ht="11.25">
      <c r="B288" s="171"/>
      <c r="D288" s="164" t="s">
        <v>202</v>
      </c>
      <c r="E288" s="172" t="s">
        <v>1</v>
      </c>
      <c r="F288" s="173" t="s">
        <v>435</v>
      </c>
      <c r="H288" s="174">
        <v>150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202</v>
      </c>
      <c r="AU288" s="172" t="s">
        <v>93</v>
      </c>
      <c r="AV288" s="14" t="s">
        <v>93</v>
      </c>
      <c r="AW288" s="14" t="s">
        <v>36</v>
      </c>
      <c r="AX288" s="14" t="s">
        <v>80</v>
      </c>
      <c r="AY288" s="172" t="s">
        <v>192</v>
      </c>
    </row>
    <row r="289" spans="1:65" s="13" customFormat="1" ht="11.25">
      <c r="B289" s="163"/>
      <c r="D289" s="164" t="s">
        <v>202</v>
      </c>
      <c r="E289" s="165" t="s">
        <v>1</v>
      </c>
      <c r="F289" s="166" t="s">
        <v>436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202</v>
      </c>
      <c r="AU289" s="165" t="s">
        <v>93</v>
      </c>
      <c r="AV289" s="13" t="s">
        <v>87</v>
      </c>
      <c r="AW289" s="13" t="s">
        <v>36</v>
      </c>
      <c r="AX289" s="13" t="s">
        <v>80</v>
      </c>
      <c r="AY289" s="165" t="s">
        <v>192</v>
      </c>
    </row>
    <row r="290" spans="1:65" s="14" customFormat="1" ht="11.25">
      <c r="B290" s="171"/>
      <c r="D290" s="164" t="s">
        <v>202</v>
      </c>
      <c r="E290" s="172" t="s">
        <v>1</v>
      </c>
      <c r="F290" s="173" t="s">
        <v>435</v>
      </c>
      <c r="H290" s="174">
        <v>150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202</v>
      </c>
      <c r="AU290" s="172" t="s">
        <v>93</v>
      </c>
      <c r="AV290" s="14" t="s">
        <v>93</v>
      </c>
      <c r="AW290" s="14" t="s">
        <v>36</v>
      </c>
      <c r="AX290" s="14" t="s">
        <v>80</v>
      </c>
      <c r="AY290" s="172" t="s">
        <v>192</v>
      </c>
    </row>
    <row r="291" spans="1:65" s="13" customFormat="1" ht="11.25">
      <c r="B291" s="163"/>
      <c r="D291" s="164" t="s">
        <v>202</v>
      </c>
      <c r="E291" s="165" t="s">
        <v>1</v>
      </c>
      <c r="F291" s="166" t="s">
        <v>437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202</v>
      </c>
      <c r="AU291" s="165" t="s">
        <v>93</v>
      </c>
      <c r="AV291" s="13" t="s">
        <v>87</v>
      </c>
      <c r="AW291" s="13" t="s">
        <v>36</v>
      </c>
      <c r="AX291" s="13" t="s">
        <v>80</v>
      </c>
      <c r="AY291" s="165" t="s">
        <v>192</v>
      </c>
    </row>
    <row r="292" spans="1:65" s="14" customFormat="1" ht="11.25">
      <c r="B292" s="171"/>
      <c r="D292" s="164" t="s">
        <v>202</v>
      </c>
      <c r="E292" s="172" t="s">
        <v>1</v>
      </c>
      <c r="F292" s="173" t="s">
        <v>435</v>
      </c>
      <c r="H292" s="174">
        <v>150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202</v>
      </c>
      <c r="AU292" s="172" t="s">
        <v>93</v>
      </c>
      <c r="AV292" s="14" t="s">
        <v>93</v>
      </c>
      <c r="AW292" s="14" t="s">
        <v>36</v>
      </c>
      <c r="AX292" s="14" t="s">
        <v>80</v>
      </c>
      <c r="AY292" s="172" t="s">
        <v>192</v>
      </c>
    </row>
    <row r="293" spans="1:65" s="13" customFormat="1" ht="11.25">
      <c r="B293" s="163"/>
      <c r="D293" s="164" t="s">
        <v>202</v>
      </c>
      <c r="E293" s="165" t="s">
        <v>1</v>
      </c>
      <c r="F293" s="166" t="s">
        <v>438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202</v>
      </c>
      <c r="AU293" s="165" t="s">
        <v>93</v>
      </c>
      <c r="AV293" s="13" t="s">
        <v>87</v>
      </c>
      <c r="AW293" s="13" t="s">
        <v>36</v>
      </c>
      <c r="AX293" s="13" t="s">
        <v>80</v>
      </c>
      <c r="AY293" s="165" t="s">
        <v>192</v>
      </c>
    </row>
    <row r="294" spans="1:65" s="14" customFormat="1" ht="11.25">
      <c r="B294" s="171"/>
      <c r="D294" s="164" t="s">
        <v>202</v>
      </c>
      <c r="E294" s="172" t="s">
        <v>1</v>
      </c>
      <c r="F294" s="173" t="s">
        <v>435</v>
      </c>
      <c r="H294" s="174">
        <v>150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202</v>
      </c>
      <c r="AU294" s="172" t="s">
        <v>93</v>
      </c>
      <c r="AV294" s="14" t="s">
        <v>93</v>
      </c>
      <c r="AW294" s="14" t="s">
        <v>36</v>
      </c>
      <c r="AX294" s="14" t="s">
        <v>80</v>
      </c>
      <c r="AY294" s="172" t="s">
        <v>192</v>
      </c>
    </row>
    <row r="295" spans="1:65" s="13" customFormat="1" ht="11.25">
      <c r="B295" s="163"/>
      <c r="D295" s="164" t="s">
        <v>202</v>
      </c>
      <c r="E295" s="165" t="s">
        <v>1</v>
      </c>
      <c r="F295" s="166" t="s">
        <v>439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202</v>
      </c>
      <c r="AU295" s="165" t="s">
        <v>93</v>
      </c>
      <c r="AV295" s="13" t="s">
        <v>87</v>
      </c>
      <c r="AW295" s="13" t="s">
        <v>36</v>
      </c>
      <c r="AX295" s="13" t="s">
        <v>80</v>
      </c>
      <c r="AY295" s="165" t="s">
        <v>192</v>
      </c>
    </row>
    <row r="296" spans="1:65" s="14" customFormat="1" ht="11.25">
      <c r="B296" s="171"/>
      <c r="D296" s="164" t="s">
        <v>202</v>
      </c>
      <c r="E296" s="172" t="s">
        <v>1</v>
      </c>
      <c r="F296" s="173" t="s">
        <v>435</v>
      </c>
      <c r="H296" s="174">
        <v>150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202</v>
      </c>
      <c r="AU296" s="172" t="s">
        <v>93</v>
      </c>
      <c r="AV296" s="14" t="s">
        <v>93</v>
      </c>
      <c r="AW296" s="14" t="s">
        <v>36</v>
      </c>
      <c r="AX296" s="14" t="s">
        <v>80</v>
      </c>
      <c r="AY296" s="172" t="s">
        <v>192</v>
      </c>
    </row>
    <row r="297" spans="1:65" s="13" customFormat="1" ht="11.25">
      <c r="B297" s="163"/>
      <c r="D297" s="164" t="s">
        <v>202</v>
      </c>
      <c r="E297" s="165" t="s">
        <v>1</v>
      </c>
      <c r="F297" s="166" t="s">
        <v>440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202</v>
      </c>
      <c r="AU297" s="165" t="s">
        <v>93</v>
      </c>
      <c r="AV297" s="13" t="s">
        <v>87</v>
      </c>
      <c r="AW297" s="13" t="s">
        <v>36</v>
      </c>
      <c r="AX297" s="13" t="s">
        <v>80</v>
      </c>
      <c r="AY297" s="165" t="s">
        <v>192</v>
      </c>
    </row>
    <row r="298" spans="1:65" s="14" customFormat="1" ht="11.25">
      <c r="B298" s="171"/>
      <c r="D298" s="164" t="s">
        <v>202</v>
      </c>
      <c r="E298" s="172" t="s">
        <v>1</v>
      </c>
      <c r="F298" s="173" t="s">
        <v>435</v>
      </c>
      <c r="H298" s="174">
        <v>150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202</v>
      </c>
      <c r="AU298" s="172" t="s">
        <v>93</v>
      </c>
      <c r="AV298" s="14" t="s">
        <v>93</v>
      </c>
      <c r="AW298" s="14" t="s">
        <v>36</v>
      </c>
      <c r="AX298" s="14" t="s">
        <v>80</v>
      </c>
      <c r="AY298" s="172" t="s">
        <v>192</v>
      </c>
    </row>
    <row r="299" spans="1:65" s="15" customFormat="1" ht="11.25">
      <c r="B299" s="179"/>
      <c r="D299" s="164" t="s">
        <v>202</v>
      </c>
      <c r="E299" s="180" t="s">
        <v>1</v>
      </c>
      <c r="F299" s="181" t="s">
        <v>206</v>
      </c>
      <c r="H299" s="182">
        <v>950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202</v>
      </c>
      <c r="AU299" s="180" t="s">
        <v>93</v>
      </c>
      <c r="AV299" s="15" t="s">
        <v>200</v>
      </c>
      <c r="AW299" s="15" t="s">
        <v>36</v>
      </c>
      <c r="AX299" s="15" t="s">
        <v>87</v>
      </c>
      <c r="AY299" s="180" t="s">
        <v>192</v>
      </c>
    </row>
    <row r="300" spans="1:65" s="2" customFormat="1" ht="16.5" customHeight="1">
      <c r="A300" s="32"/>
      <c r="B300" s="149"/>
      <c r="C300" s="150" t="s">
        <v>279</v>
      </c>
      <c r="D300" s="150" t="s">
        <v>195</v>
      </c>
      <c r="E300" s="151" t="s">
        <v>441</v>
      </c>
      <c r="F300" s="152" t="s">
        <v>442</v>
      </c>
      <c r="G300" s="153" t="s">
        <v>198</v>
      </c>
      <c r="H300" s="154">
        <v>440.68</v>
      </c>
      <c r="I300" s="155"/>
      <c r="J300" s="156">
        <f>ROUND(I300*H300,2)</f>
        <v>0</v>
      </c>
      <c r="K300" s="152" t="s">
        <v>199</v>
      </c>
      <c r="L300" s="33"/>
      <c r="M300" s="157" t="s">
        <v>1</v>
      </c>
      <c r="N300" s="158" t="s">
        <v>46</v>
      </c>
      <c r="O300" s="58"/>
      <c r="P300" s="159">
        <f>O300*H300</f>
        <v>0</v>
      </c>
      <c r="Q300" s="159">
        <v>0</v>
      </c>
      <c r="R300" s="159">
        <f>Q300*H300</f>
        <v>0</v>
      </c>
      <c r="S300" s="159">
        <v>3.0000000000000001E-5</v>
      </c>
      <c r="T300" s="160">
        <f>S300*H300</f>
        <v>1.32204E-2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1" t="s">
        <v>297</v>
      </c>
      <c r="AT300" s="161" t="s">
        <v>195</v>
      </c>
      <c r="AU300" s="161" t="s">
        <v>93</v>
      </c>
      <c r="AY300" s="17" t="s">
        <v>192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93</v>
      </c>
      <c r="BK300" s="162">
        <f>ROUND(I300*H300,2)</f>
        <v>0</v>
      </c>
      <c r="BL300" s="17" t="s">
        <v>297</v>
      </c>
      <c r="BM300" s="161" t="s">
        <v>443</v>
      </c>
    </row>
    <row r="301" spans="1:65" s="13" customFormat="1" ht="11.25">
      <c r="B301" s="163"/>
      <c r="D301" s="164" t="s">
        <v>202</v>
      </c>
      <c r="E301" s="165" t="s">
        <v>1</v>
      </c>
      <c r="F301" s="166" t="s">
        <v>712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202</v>
      </c>
      <c r="AU301" s="165" t="s">
        <v>93</v>
      </c>
      <c r="AV301" s="13" t="s">
        <v>87</v>
      </c>
      <c r="AW301" s="13" t="s">
        <v>36</v>
      </c>
      <c r="AX301" s="13" t="s">
        <v>80</v>
      </c>
      <c r="AY301" s="165" t="s">
        <v>192</v>
      </c>
    </row>
    <row r="302" spans="1:65" s="13" customFormat="1" ht="11.25">
      <c r="B302" s="163"/>
      <c r="D302" s="164" t="s">
        <v>202</v>
      </c>
      <c r="E302" s="165" t="s">
        <v>1</v>
      </c>
      <c r="F302" s="166" t="s">
        <v>432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202</v>
      </c>
      <c r="AU302" s="165" t="s">
        <v>93</v>
      </c>
      <c r="AV302" s="13" t="s">
        <v>87</v>
      </c>
      <c r="AW302" s="13" t="s">
        <v>36</v>
      </c>
      <c r="AX302" s="13" t="s">
        <v>80</v>
      </c>
      <c r="AY302" s="165" t="s">
        <v>192</v>
      </c>
    </row>
    <row r="303" spans="1:65" s="14" customFormat="1" ht="11.25">
      <c r="B303" s="171"/>
      <c r="D303" s="164" t="s">
        <v>202</v>
      </c>
      <c r="E303" s="172" t="s">
        <v>1</v>
      </c>
      <c r="F303" s="173" t="s">
        <v>887</v>
      </c>
      <c r="H303" s="174">
        <v>26.82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202</v>
      </c>
      <c r="AU303" s="172" t="s">
        <v>93</v>
      </c>
      <c r="AV303" s="14" t="s">
        <v>93</v>
      </c>
      <c r="AW303" s="14" t="s">
        <v>36</v>
      </c>
      <c r="AX303" s="14" t="s">
        <v>80</v>
      </c>
      <c r="AY303" s="172" t="s">
        <v>192</v>
      </c>
    </row>
    <row r="304" spans="1:65" s="13" customFormat="1" ht="11.25">
      <c r="B304" s="163"/>
      <c r="D304" s="164" t="s">
        <v>202</v>
      </c>
      <c r="E304" s="165" t="s">
        <v>1</v>
      </c>
      <c r="F304" s="166" t="s">
        <v>434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202</v>
      </c>
      <c r="AU304" s="165" t="s">
        <v>93</v>
      </c>
      <c r="AV304" s="13" t="s">
        <v>87</v>
      </c>
      <c r="AW304" s="13" t="s">
        <v>36</v>
      </c>
      <c r="AX304" s="13" t="s">
        <v>80</v>
      </c>
      <c r="AY304" s="165" t="s">
        <v>192</v>
      </c>
    </row>
    <row r="305" spans="1:65" s="14" customFormat="1" ht="22.5">
      <c r="B305" s="171"/>
      <c r="D305" s="164" t="s">
        <v>202</v>
      </c>
      <c r="E305" s="172" t="s">
        <v>1</v>
      </c>
      <c r="F305" s="173" t="s">
        <v>888</v>
      </c>
      <c r="H305" s="174">
        <v>69.12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202</v>
      </c>
      <c r="AU305" s="172" t="s">
        <v>93</v>
      </c>
      <c r="AV305" s="14" t="s">
        <v>93</v>
      </c>
      <c r="AW305" s="14" t="s">
        <v>36</v>
      </c>
      <c r="AX305" s="14" t="s">
        <v>80</v>
      </c>
      <c r="AY305" s="172" t="s">
        <v>192</v>
      </c>
    </row>
    <row r="306" spans="1:65" s="13" customFormat="1" ht="11.25">
      <c r="B306" s="163"/>
      <c r="D306" s="164" t="s">
        <v>202</v>
      </c>
      <c r="E306" s="165" t="s">
        <v>1</v>
      </c>
      <c r="F306" s="166" t="s">
        <v>436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202</v>
      </c>
      <c r="AU306" s="165" t="s">
        <v>93</v>
      </c>
      <c r="AV306" s="13" t="s">
        <v>87</v>
      </c>
      <c r="AW306" s="13" t="s">
        <v>36</v>
      </c>
      <c r="AX306" s="13" t="s">
        <v>80</v>
      </c>
      <c r="AY306" s="165" t="s">
        <v>192</v>
      </c>
    </row>
    <row r="307" spans="1:65" s="14" customFormat="1" ht="22.5">
      <c r="B307" s="171"/>
      <c r="D307" s="164" t="s">
        <v>202</v>
      </c>
      <c r="E307" s="172" t="s">
        <v>1</v>
      </c>
      <c r="F307" s="173" t="s">
        <v>889</v>
      </c>
      <c r="H307" s="174">
        <v>68.84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202</v>
      </c>
      <c r="AU307" s="172" t="s">
        <v>93</v>
      </c>
      <c r="AV307" s="14" t="s">
        <v>93</v>
      </c>
      <c r="AW307" s="14" t="s">
        <v>36</v>
      </c>
      <c r="AX307" s="14" t="s">
        <v>80</v>
      </c>
      <c r="AY307" s="172" t="s">
        <v>192</v>
      </c>
    </row>
    <row r="308" spans="1:65" s="13" customFormat="1" ht="11.25">
      <c r="B308" s="163"/>
      <c r="D308" s="164" t="s">
        <v>202</v>
      </c>
      <c r="E308" s="165" t="s">
        <v>1</v>
      </c>
      <c r="F308" s="166" t="s">
        <v>437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202</v>
      </c>
      <c r="AU308" s="165" t="s">
        <v>93</v>
      </c>
      <c r="AV308" s="13" t="s">
        <v>87</v>
      </c>
      <c r="AW308" s="13" t="s">
        <v>36</v>
      </c>
      <c r="AX308" s="13" t="s">
        <v>80</v>
      </c>
      <c r="AY308" s="165" t="s">
        <v>192</v>
      </c>
    </row>
    <row r="309" spans="1:65" s="14" customFormat="1" ht="22.5">
      <c r="B309" s="171"/>
      <c r="D309" s="164" t="s">
        <v>202</v>
      </c>
      <c r="E309" s="172" t="s">
        <v>1</v>
      </c>
      <c r="F309" s="173" t="s">
        <v>890</v>
      </c>
      <c r="H309" s="174">
        <v>68.92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202</v>
      </c>
      <c r="AU309" s="172" t="s">
        <v>93</v>
      </c>
      <c r="AV309" s="14" t="s">
        <v>93</v>
      </c>
      <c r="AW309" s="14" t="s">
        <v>36</v>
      </c>
      <c r="AX309" s="14" t="s">
        <v>80</v>
      </c>
      <c r="AY309" s="172" t="s">
        <v>192</v>
      </c>
    </row>
    <row r="310" spans="1:65" s="13" customFormat="1" ht="11.25">
      <c r="B310" s="163"/>
      <c r="D310" s="164" t="s">
        <v>202</v>
      </c>
      <c r="E310" s="165" t="s">
        <v>1</v>
      </c>
      <c r="F310" s="166" t="s">
        <v>438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202</v>
      </c>
      <c r="AU310" s="165" t="s">
        <v>93</v>
      </c>
      <c r="AV310" s="13" t="s">
        <v>87</v>
      </c>
      <c r="AW310" s="13" t="s">
        <v>36</v>
      </c>
      <c r="AX310" s="13" t="s">
        <v>80</v>
      </c>
      <c r="AY310" s="165" t="s">
        <v>192</v>
      </c>
    </row>
    <row r="311" spans="1:65" s="14" customFormat="1" ht="22.5">
      <c r="B311" s="171"/>
      <c r="D311" s="164" t="s">
        <v>202</v>
      </c>
      <c r="E311" s="172" t="s">
        <v>1</v>
      </c>
      <c r="F311" s="173" t="s">
        <v>891</v>
      </c>
      <c r="H311" s="174">
        <v>68.7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202</v>
      </c>
      <c r="AU311" s="172" t="s">
        <v>93</v>
      </c>
      <c r="AV311" s="14" t="s">
        <v>93</v>
      </c>
      <c r="AW311" s="14" t="s">
        <v>36</v>
      </c>
      <c r="AX311" s="14" t="s">
        <v>80</v>
      </c>
      <c r="AY311" s="172" t="s">
        <v>192</v>
      </c>
    </row>
    <row r="312" spans="1:65" s="13" customFormat="1" ht="11.25">
      <c r="B312" s="163"/>
      <c r="D312" s="164" t="s">
        <v>202</v>
      </c>
      <c r="E312" s="165" t="s">
        <v>1</v>
      </c>
      <c r="F312" s="166" t="s">
        <v>439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202</v>
      </c>
      <c r="AU312" s="165" t="s">
        <v>93</v>
      </c>
      <c r="AV312" s="13" t="s">
        <v>87</v>
      </c>
      <c r="AW312" s="13" t="s">
        <v>36</v>
      </c>
      <c r="AX312" s="13" t="s">
        <v>80</v>
      </c>
      <c r="AY312" s="165" t="s">
        <v>192</v>
      </c>
    </row>
    <row r="313" spans="1:65" s="14" customFormat="1" ht="22.5">
      <c r="B313" s="171"/>
      <c r="D313" s="164" t="s">
        <v>202</v>
      </c>
      <c r="E313" s="172" t="s">
        <v>1</v>
      </c>
      <c r="F313" s="173" t="s">
        <v>892</v>
      </c>
      <c r="H313" s="174">
        <v>68.84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202</v>
      </c>
      <c r="AU313" s="172" t="s">
        <v>93</v>
      </c>
      <c r="AV313" s="14" t="s">
        <v>93</v>
      </c>
      <c r="AW313" s="14" t="s">
        <v>36</v>
      </c>
      <c r="AX313" s="14" t="s">
        <v>80</v>
      </c>
      <c r="AY313" s="172" t="s">
        <v>192</v>
      </c>
    </row>
    <row r="314" spans="1:65" s="13" customFormat="1" ht="11.25">
      <c r="B314" s="163"/>
      <c r="D314" s="164" t="s">
        <v>202</v>
      </c>
      <c r="E314" s="165" t="s">
        <v>1</v>
      </c>
      <c r="F314" s="166" t="s">
        <v>440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202</v>
      </c>
      <c r="AU314" s="165" t="s">
        <v>93</v>
      </c>
      <c r="AV314" s="13" t="s">
        <v>87</v>
      </c>
      <c r="AW314" s="13" t="s">
        <v>36</v>
      </c>
      <c r="AX314" s="13" t="s">
        <v>80</v>
      </c>
      <c r="AY314" s="165" t="s">
        <v>192</v>
      </c>
    </row>
    <row r="315" spans="1:65" s="14" customFormat="1" ht="22.5">
      <c r="B315" s="171"/>
      <c r="D315" s="164" t="s">
        <v>202</v>
      </c>
      <c r="E315" s="172" t="s">
        <v>1</v>
      </c>
      <c r="F315" s="173" t="s">
        <v>893</v>
      </c>
      <c r="H315" s="174">
        <v>69.44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202</v>
      </c>
      <c r="AU315" s="172" t="s">
        <v>93</v>
      </c>
      <c r="AV315" s="14" t="s">
        <v>93</v>
      </c>
      <c r="AW315" s="14" t="s">
        <v>36</v>
      </c>
      <c r="AX315" s="14" t="s">
        <v>80</v>
      </c>
      <c r="AY315" s="172" t="s">
        <v>192</v>
      </c>
    </row>
    <row r="316" spans="1:65" s="15" customFormat="1" ht="11.25">
      <c r="B316" s="179"/>
      <c r="D316" s="164" t="s">
        <v>202</v>
      </c>
      <c r="E316" s="180" t="s">
        <v>1</v>
      </c>
      <c r="F316" s="181" t="s">
        <v>206</v>
      </c>
      <c r="H316" s="182">
        <v>440.68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202</v>
      </c>
      <c r="AU316" s="180" t="s">
        <v>93</v>
      </c>
      <c r="AV316" s="15" t="s">
        <v>200</v>
      </c>
      <c r="AW316" s="15" t="s">
        <v>36</v>
      </c>
      <c r="AX316" s="15" t="s">
        <v>87</v>
      </c>
      <c r="AY316" s="180" t="s">
        <v>192</v>
      </c>
    </row>
    <row r="317" spans="1:65" s="2" customFormat="1" ht="16.5" customHeight="1">
      <c r="A317" s="32"/>
      <c r="B317" s="149"/>
      <c r="C317" s="201" t="s">
        <v>283</v>
      </c>
      <c r="D317" s="201" t="s">
        <v>412</v>
      </c>
      <c r="E317" s="202" t="s">
        <v>546</v>
      </c>
      <c r="F317" s="203" t="s">
        <v>547</v>
      </c>
      <c r="G317" s="204" t="s">
        <v>198</v>
      </c>
      <c r="H317" s="205">
        <v>484.74799999999999</v>
      </c>
      <c r="I317" s="206"/>
      <c r="J317" s="207">
        <f>ROUND(I317*H317,2)</f>
        <v>0</v>
      </c>
      <c r="K317" s="203" t="s">
        <v>199</v>
      </c>
      <c r="L317" s="208"/>
      <c r="M317" s="209" t="s">
        <v>1</v>
      </c>
      <c r="N317" s="210" t="s">
        <v>46</v>
      </c>
      <c r="O317" s="58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1" t="s">
        <v>548</v>
      </c>
      <c r="AT317" s="161" t="s">
        <v>412</v>
      </c>
      <c r="AU317" s="161" t="s">
        <v>93</v>
      </c>
      <c r="AY317" s="17" t="s">
        <v>192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93</v>
      </c>
      <c r="BK317" s="162">
        <f>ROUND(I317*H317,2)</f>
        <v>0</v>
      </c>
      <c r="BL317" s="17" t="s">
        <v>297</v>
      </c>
      <c r="BM317" s="161" t="s">
        <v>549</v>
      </c>
    </row>
    <row r="318" spans="1:65" s="14" customFormat="1" ht="11.25">
      <c r="B318" s="171"/>
      <c r="D318" s="164" t="s">
        <v>202</v>
      </c>
      <c r="F318" s="173" t="s">
        <v>894</v>
      </c>
      <c r="H318" s="174">
        <v>484.74799999999999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202</v>
      </c>
      <c r="AU318" s="172" t="s">
        <v>93</v>
      </c>
      <c r="AV318" s="14" t="s">
        <v>93</v>
      </c>
      <c r="AW318" s="14" t="s">
        <v>3</v>
      </c>
      <c r="AX318" s="14" t="s">
        <v>87</v>
      </c>
      <c r="AY318" s="172" t="s">
        <v>192</v>
      </c>
    </row>
    <row r="319" spans="1:65" s="2" customFormat="1" ht="24.2" customHeight="1">
      <c r="A319" s="32"/>
      <c r="B319" s="149"/>
      <c r="C319" s="150" t="s">
        <v>8</v>
      </c>
      <c r="D319" s="150" t="s">
        <v>195</v>
      </c>
      <c r="E319" s="151" t="s">
        <v>551</v>
      </c>
      <c r="F319" s="152" t="s">
        <v>552</v>
      </c>
      <c r="G319" s="153" t="s">
        <v>198</v>
      </c>
      <c r="H319" s="154">
        <v>950</v>
      </c>
      <c r="I319" s="155"/>
      <c r="J319" s="156">
        <f>ROUND(I319*H319,2)</f>
        <v>0</v>
      </c>
      <c r="K319" s="152" t="s">
        <v>199</v>
      </c>
      <c r="L319" s="33"/>
      <c r="M319" s="157" t="s">
        <v>1</v>
      </c>
      <c r="N319" s="158" t="s">
        <v>46</v>
      </c>
      <c r="O319" s="58"/>
      <c r="P319" s="159">
        <f>O319*H319</f>
        <v>0</v>
      </c>
      <c r="Q319" s="159">
        <v>2.0000000000000001E-4</v>
      </c>
      <c r="R319" s="159">
        <f>Q319*H319</f>
        <v>0.19</v>
      </c>
      <c r="S319" s="159">
        <v>0</v>
      </c>
      <c r="T319" s="160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1" t="s">
        <v>297</v>
      </c>
      <c r="AT319" s="161" t="s">
        <v>195</v>
      </c>
      <c r="AU319" s="161" t="s">
        <v>93</v>
      </c>
      <c r="AY319" s="17" t="s">
        <v>192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7" t="s">
        <v>93</v>
      </c>
      <c r="BK319" s="162">
        <f>ROUND(I319*H319,2)</f>
        <v>0</v>
      </c>
      <c r="BL319" s="17" t="s">
        <v>297</v>
      </c>
      <c r="BM319" s="161" t="s">
        <v>553</v>
      </c>
    </row>
    <row r="320" spans="1:65" s="13" customFormat="1" ht="22.5">
      <c r="B320" s="163"/>
      <c r="D320" s="164" t="s">
        <v>202</v>
      </c>
      <c r="E320" s="165" t="s">
        <v>1</v>
      </c>
      <c r="F320" s="166" t="s">
        <v>554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202</v>
      </c>
      <c r="AU320" s="165" t="s">
        <v>93</v>
      </c>
      <c r="AV320" s="13" t="s">
        <v>87</v>
      </c>
      <c r="AW320" s="13" t="s">
        <v>36</v>
      </c>
      <c r="AX320" s="13" t="s">
        <v>80</v>
      </c>
      <c r="AY320" s="165" t="s">
        <v>192</v>
      </c>
    </row>
    <row r="321" spans="1:65" s="13" customFormat="1" ht="11.25">
      <c r="B321" s="163"/>
      <c r="D321" s="164" t="s">
        <v>202</v>
      </c>
      <c r="E321" s="165" t="s">
        <v>1</v>
      </c>
      <c r="F321" s="166" t="s">
        <v>432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202</v>
      </c>
      <c r="AU321" s="165" t="s">
        <v>93</v>
      </c>
      <c r="AV321" s="13" t="s">
        <v>87</v>
      </c>
      <c r="AW321" s="13" t="s">
        <v>36</v>
      </c>
      <c r="AX321" s="13" t="s">
        <v>80</v>
      </c>
      <c r="AY321" s="165" t="s">
        <v>192</v>
      </c>
    </row>
    <row r="322" spans="1:65" s="14" customFormat="1" ht="11.25">
      <c r="B322" s="171"/>
      <c r="D322" s="164" t="s">
        <v>202</v>
      </c>
      <c r="E322" s="172" t="s">
        <v>1</v>
      </c>
      <c r="F322" s="173" t="s">
        <v>433</v>
      </c>
      <c r="H322" s="174">
        <v>50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202</v>
      </c>
      <c r="AU322" s="172" t="s">
        <v>93</v>
      </c>
      <c r="AV322" s="14" t="s">
        <v>93</v>
      </c>
      <c r="AW322" s="14" t="s">
        <v>36</v>
      </c>
      <c r="AX322" s="14" t="s">
        <v>80</v>
      </c>
      <c r="AY322" s="172" t="s">
        <v>192</v>
      </c>
    </row>
    <row r="323" spans="1:65" s="13" customFormat="1" ht="11.25">
      <c r="B323" s="163"/>
      <c r="D323" s="164" t="s">
        <v>202</v>
      </c>
      <c r="E323" s="165" t="s">
        <v>1</v>
      </c>
      <c r="F323" s="166" t="s">
        <v>434</v>
      </c>
      <c r="H323" s="165" t="s">
        <v>1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202</v>
      </c>
      <c r="AU323" s="165" t="s">
        <v>93</v>
      </c>
      <c r="AV323" s="13" t="s">
        <v>87</v>
      </c>
      <c r="AW323" s="13" t="s">
        <v>36</v>
      </c>
      <c r="AX323" s="13" t="s">
        <v>80</v>
      </c>
      <c r="AY323" s="165" t="s">
        <v>192</v>
      </c>
    </row>
    <row r="324" spans="1:65" s="14" customFormat="1" ht="11.25">
      <c r="B324" s="171"/>
      <c r="D324" s="164" t="s">
        <v>202</v>
      </c>
      <c r="E324" s="172" t="s">
        <v>1</v>
      </c>
      <c r="F324" s="173" t="s">
        <v>435</v>
      </c>
      <c r="H324" s="174">
        <v>150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202</v>
      </c>
      <c r="AU324" s="172" t="s">
        <v>93</v>
      </c>
      <c r="AV324" s="14" t="s">
        <v>93</v>
      </c>
      <c r="AW324" s="14" t="s">
        <v>36</v>
      </c>
      <c r="AX324" s="14" t="s">
        <v>80</v>
      </c>
      <c r="AY324" s="172" t="s">
        <v>192</v>
      </c>
    </row>
    <row r="325" spans="1:65" s="13" customFormat="1" ht="11.25">
      <c r="B325" s="163"/>
      <c r="D325" s="164" t="s">
        <v>202</v>
      </c>
      <c r="E325" s="165" t="s">
        <v>1</v>
      </c>
      <c r="F325" s="166" t="s">
        <v>436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202</v>
      </c>
      <c r="AU325" s="165" t="s">
        <v>93</v>
      </c>
      <c r="AV325" s="13" t="s">
        <v>87</v>
      </c>
      <c r="AW325" s="13" t="s">
        <v>36</v>
      </c>
      <c r="AX325" s="13" t="s">
        <v>80</v>
      </c>
      <c r="AY325" s="165" t="s">
        <v>192</v>
      </c>
    </row>
    <row r="326" spans="1:65" s="14" customFormat="1" ht="11.25">
      <c r="B326" s="171"/>
      <c r="D326" s="164" t="s">
        <v>202</v>
      </c>
      <c r="E326" s="172" t="s">
        <v>1</v>
      </c>
      <c r="F326" s="173" t="s">
        <v>435</v>
      </c>
      <c r="H326" s="174">
        <v>150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202</v>
      </c>
      <c r="AU326" s="172" t="s">
        <v>93</v>
      </c>
      <c r="AV326" s="14" t="s">
        <v>93</v>
      </c>
      <c r="AW326" s="14" t="s">
        <v>36</v>
      </c>
      <c r="AX326" s="14" t="s">
        <v>80</v>
      </c>
      <c r="AY326" s="172" t="s">
        <v>192</v>
      </c>
    </row>
    <row r="327" spans="1:65" s="13" customFormat="1" ht="11.25">
      <c r="B327" s="163"/>
      <c r="D327" s="164" t="s">
        <v>202</v>
      </c>
      <c r="E327" s="165" t="s">
        <v>1</v>
      </c>
      <c r="F327" s="166" t="s">
        <v>437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202</v>
      </c>
      <c r="AU327" s="165" t="s">
        <v>93</v>
      </c>
      <c r="AV327" s="13" t="s">
        <v>87</v>
      </c>
      <c r="AW327" s="13" t="s">
        <v>36</v>
      </c>
      <c r="AX327" s="13" t="s">
        <v>80</v>
      </c>
      <c r="AY327" s="165" t="s">
        <v>192</v>
      </c>
    </row>
    <row r="328" spans="1:65" s="14" customFormat="1" ht="11.25">
      <c r="B328" s="171"/>
      <c r="D328" s="164" t="s">
        <v>202</v>
      </c>
      <c r="E328" s="172" t="s">
        <v>1</v>
      </c>
      <c r="F328" s="173" t="s">
        <v>435</v>
      </c>
      <c r="H328" s="174">
        <v>150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202</v>
      </c>
      <c r="AU328" s="172" t="s">
        <v>93</v>
      </c>
      <c r="AV328" s="14" t="s">
        <v>93</v>
      </c>
      <c r="AW328" s="14" t="s">
        <v>36</v>
      </c>
      <c r="AX328" s="14" t="s">
        <v>80</v>
      </c>
      <c r="AY328" s="172" t="s">
        <v>192</v>
      </c>
    </row>
    <row r="329" spans="1:65" s="13" customFormat="1" ht="11.25">
      <c r="B329" s="163"/>
      <c r="D329" s="164" t="s">
        <v>202</v>
      </c>
      <c r="E329" s="165" t="s">
        <v>1</v>
      </c>
      <c r="F329" s="166" t="s">
        <v>438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202</v>
      </c>
      <c r="AU329" s="165" t="s">
        <v>93</v>
      </c>
      <c r="AV329" s="13" t="s">
        <v>87</v>
      </c>
      <c r="AW329" s="13" t="s">
        <v>36</v>
      </c>
      <c r="AX329" s="13" t="s">
        <v>80</v>
      </c>
      <c r="AY329" s="165" t="s">
        <v>192</v>
      </c>
    </row>
    <row r="330" spans="1:65" s="14" customFormat="1" ht="11.25">
      <c r="B330" s="171"/>
      <c r="D330" s="164" t="s">
        <v>202</v>
      </c>
      <c r="E330" s="172" t="s">
        <v>1</v>
      </c>
      <c r="F330" s="173" t="s">
        <v>435</v>
      </c>
      <c r="H330" s="174">
        <v>150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202</v>
      </c>
      <c r="AU330" s="172" t="s">
        <v>93</v>
      </c>
      <c r="AV330" s="14" t="s">
        <v>93</v>
      </c>
      <c r="AW330" s="14" t="s">
        <v>36</v>
      </c>
      <c r="AX330" s="14" t="s">
        <v>80</v>
      </c>
      <c r="AY330" s="172" t="s">
        <v>192</v>
      </c>
    </row>
    <row r="331" spans="1:65" s="13" customFormat="1" ht="11.25">
      <c r="B331" s="163"/>
      <c r="D331" s="164" t="s">
        <v>202</v>
      </c>
      <c r="E331" s="165" t="s">
        <v>1</v>
      </c>
      <c r="F331" s="166" t="s">
        <v>439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202</v>
      </c>
      <c r="AU331" s="165" t="s">
        <v>93</v>
      </c>
      <c r="AV331" s="13" t="s">
        <v>87</v>
      </c>
      <c r="AW331" s="13" t="s">
        <v>36</v>
      </c>
      <c r="AX331" s="13" t="s">
        <v>80</v>
      </c>
      <c r="AY331" s="165" t="s">
        <v>192</v>
      </c>
    </row>
    <row r="332" spans="1:65" s="14" customFormat="1" ht="11.25">
      <c r="B332" s="171"/>
      <c r="D332" s="164" t="s">
        <v>202</v>
      </c>
      <c r="E332" s="172" t="s">
        <v>1</v>
      </c>
      <c r="F332" s="173" t="s">
        <v>435</v>
      </c>
      <c r="H332" s="174">
        <v>150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202</v>
      </c>
      <c r="AU332" s="172" t="s">
        <v>93</v>
      </c>
      <c r="AV332" s="14" t="s">
        <v>93</v>
      </c>
      <c r="AW332" s="14" t="s">
        <v>36</v>
      </c>
      <c r="AX332" s="14" t="s">
        <v>80</v>
      </c>
      <c r="AY332" s="172" t="s">
        <v>192</v>
      </c>
    </row>
    <row r="333" spans="1:65" s="13" customFormat="1" ht="11.25">
      <c r="B333" s="163"/>
      <c r="D333" s="164" t="s">
        <v>202</v>
      </c>
      <c r="E333" s="165" t="s">
        <v>1</v>
      </c>
      <c r="F333" s="166" t="s">
        <v>440</v>
      </c>
      <c r="H333" s="165" t="s">
        <v>1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202</v>
      </c>
      <c r="AU333" s="165" t="s">
        <v>93</v>
      </c>
      <c r="AV333" s="13" t="s">
        <v>87</v>
      </c>
      <c r="AW333" s="13" t="s">
        <v>36</v>
      </c>
      <c r="AX333" s="13" t="s">
        <v>80</v>
      </c>
      <c r="AY333" s="165" t="s">
        <v>192</v>
      </c>
    </row>
    <row r="334" spans="1:65" s="14" customFormat="1" ht="11.25">
      <c r="B334" s="171"/>
      <c r="D334" s="164" t="s">
        <v>202</v>
      </c>
      <c r="E334" s="172" t="s">
        <v>1</v>
      </c>
      <c r="F334" s="173" t="s">
        <v>435</v>
      </c>
      <c r="H334" s="174">
        <v>150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202</v>
      </c>
      <c r="AU334" s="172" t="s">
        <v>93</v>
      </c>
      <c r="AV334" s="14" t="s">
        <v>93</v>
      </c>
      <c r="AW334" s="14" t="s">
        <v>36</v>
      </c>
      <c r="AX334" s="14" t="s">
        <v>80</v>
      </c>
      <c r="AY334" s="172" t="s">
        <v>192</v>
      </c>
    </row>
    <row r="335" spans="1:65" s="15" customFormat="1" ht="11.25">
      <c r="B335" s="179"/>
      <c r="D335" s="164" t="s">
        <v>202</v>
      </c>
      <c r="E335" s="180" t="s">
        <v>1</v>
      </c>
      <c r="F335" s="181" t="s">
        <v>206</v>
      </c>
      <c r="H335" s="182">
        <v>950</v>
      </c>
      <c r="I335" s="183"/>
      <c r="L335" s="179"/>
      <c r="M335" s="184"/>
      <c r="N335" s="185"/>
      <c r="O335" s="185"/>
      <c r="P335" s="185"/>
      <c r="Q335" s="185"/>
      <c r="R335" s="185"/>
      <c r="S335" s="185"/>
      <c r="T335" s="186"/>
      <c r="AT335" s="180" t="s">
        <v>202</v>
      </c>
      <c r="AU335" s="180" t="s">
        <v>93</v>
      </c>
      <c r="AV335" s="15" t="s">
        <v>200</v>
      </c>
      <c r="AW335" s="15" t="s">
        <v>36</v>
      </c>
      <c r="AX335" s="15" t="s">
        <v>87</v>
      </c>
      <c r="AY335" s="180" t="s">
        <v>192</v>
      </c>
    </row>
    <row r="336" spans="1:65" s="2" customFormat="1" ht="24.2" customHeight="1">
      <c r="A336" s="32"/>
      <c r="B336" s="149"/>
      <c r="C336" s="150" t="s">
        <v>294</v>
      </c>
      <c r="D336" s="150" t="s">
        <v>195</v>
      </c>
      <c r="E336" s="151" t="s">
        <v>555</v>
      </c>
      <c r="F336" s="152" t="s">
        <v>556</v>
      </c>
      <c r="G336" s="153" t="s">
        <v>198</v>
      </c>
      <c r="H336" s="154">
        <v>950</v>
      </c>
      <c r="I336" s="155"/>
      <c r="J336" s="156">
        <f>ROUND(I336*H336,2)</f>
        <v>0</v>
      </c>
      <c r="K336" s="152" t="s">
        <v>199</v>
      </c>
      <c r="L336" s="33"/>
      <c r="M336" s="157" t="s">
        <v>1</v>
      </c>
      <c r="N336" s="158" t="s">
        <v>46</v>
      </c>
      <c r="O336" s="58"/>
      <c r="P336" s="159">
        <f>O336*H336</f>
        <v>0</v>
      </c>
      <c r="Q336" s="159">
        <v>2.9E-4</v>
      </c>
      <c r="R336" s="159">
        <f>Q336*H336</f>
        <v>0.27550000000000002</v>
      </c>
      <c r="S336" s="159">
        <v>0</v>
      </c>
      <c r="T336" s="160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61" t="s">
        <v>297</v>
      </c>
      <c r="AT336" s="161" t="s">
        <v>195</v>
      </c>
      <c r="AU336" s="161" t="s">
        <v>93</v>
      </c>
      <c r="AY336" s="17" t="s">
        <v>192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7" t="s">
        <v>93</v>
      </c>
      <c r="BK336" s="162">
        <f>ROUND(I336*H336,2)</f>
        <v>0</v>
      </c>
      <c r="BL336" s="17" t="s">
        <v>297</v>
      </c>
      <c r="BM336" s="161" t="s">
        <v>557</v>
      </c>
    </row>
    <row r="337" spans="1:63" s="2" customFormat="1" ht="49.9" customHeight="1">
      <c r="A337" s="32"/>
      <c r="B337" s="33"/>
      <c r="C337" s="32"/>
      <c r="D337" s="32"/>
      <c r="E337" s="139" t="s">
        <v>347</v>
      </c>
      <c r="F337" s="139" t="s">
        <v>348</v>
      </c>
      <c r="G337" s="32"/>
      <c r="H337" s="32"/>
      <c r="I337" s="32"/>
      <c r="J337" s="126">
        <f t="shared" ref="J337:J342" si="0">BK337</f>
        <v>0</v>
      </c>
      <c r="K337" s="32"/>
      <c r="L337" s="33"/>
      <c r="M337" s="187"/>
      <c r="N337" s="188"/>
      <c r="O337" s="58"/>
      <c r="P337" s="58"/>
      <c r="Q337" s="58"/>
      <c r="R337" s="58"/>
      <c r="S337" s="58"/>
      <c r="T337" s="5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79</v>
      </c>
      <c r="AU337" s="17" t="s">
        <v>80</v>
      </c>
      <c r="AY337" s="17" t="s">
        <v>349</v>
      </c>
      <c r="BK337" s="162">
        <f>SUM(BK338:BK342)</f>
        <v>0</v>
      </c>
    </row>
    <row r="338" spans="1:63" s="2" customFormat="1" ht="16.350000000000001" customHeight="1">
      <c r="A338" s="32"/>
      <c r="B338" s="33"/>
      <c r="C338" s="189" t="s">
        <v>1</v>
      </c>
      <c r="D338" s="189" t="s">
        <v>195</v>
      </c>
      <c r="E338" s="190" t="s">
        <v>1</v>
      </c>
      <c r="F338" s="191" t="s">
        <v>1</v>
      </c>
      <c r="G338" s="192" t="s">
        <v>1</v>
      </c>
      <c r="H338" s="193"/>
      <c r="I338" s="194"/>
      <c r="J338" s="195">
        <f t="shared" si="0"/>
        <v>0</v>
      </c>
      <c r="K338" s="196"/>
      <c r="L338" s="33"/>
      <c r="M338" s="197" t="s">
        <v>1</v>
      </c>
      <c r="N338" s="198" t="s">
        <v>46</v>
      </c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349</v>
      </c>
      <c r="AU338" s="17" t="s">
        <v>87</v>
      </c>
      <c r="AY338" s="17" t="s">
        <v>349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93</v>
      </c>
      <c r="BK338" s="162">
        <f>I338*H338</f>
        <v>0</v>
      </c>
    </row>
    <row r="339" spans="1:63" s="2" customFormat="1" ht="16.350000000000001" customHeight="1">
      <c r="A339" s="32"/>
      <c r="B339" s="33"/>
      <c r="C339" s="189" t="s">
        <v>1</v>
      </c>
      <c r="D339" s="189" t="s">
        <v>195</v>
      </c>
      <c r="E339" s="190" t="s">
        <v>1</v>
      </c>
      <c r="F339" s="191" t="s">
        <v>1</v>
      </c>
      <c r="G339" s="192" t="s">
        <v>1</v>
      </c>
      <c r="H339" s="193"/>
      <c r="I339" s="194"/>
      <c r="J339" s="195">
        <f t="shared" si="0"/>
        <v>0</v>
      </c>
      <c r="K339" s="196"/>
      <c r="L339" s="33"/>
      <c r="M339" s="197" t="s">
        <v>1</v>
      </c>
      <c r="N339" s="198" t="s">
        <v>46</v>
      </c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349</v>
      </c>
      <c r="AU339" s="17" t="s">
        <v>87</v>
      </c>
      <c r="AY339" s="17" t="s">
        <v>349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7" t="s">
        <v>93</v>
      </c>
      <c r="BK339" s="162">
        <f>I339*H339</f>
        <v>0</v>
      </c>
    </row>
    <row r="340" spans="1:63" s="2" customFormat="1" ht="16.350000000000001" customHeight="1">
      <c r="A340" s="32"/>
      <c r="B340" s="33"/>
      <c r="C340" s="189" t="s">
        <v>1</v>
      </c>
      <c r="D340" s="189" t="s">
        <v>195</v>
      </c>
      <c r="E340" s="190" t="s">
        <v>1</v>
      </c>
      <c r="F340" s="191" t="s">
        <v>1</v>
      </c>
      <c r="G340" s="192" t="s">
        <v>1</v>
      </c>
      <c r="H340" s="193"/>
      <c r="I340" s="194"/>
      <c r="J340" s="195">
        <f t="shared" si="0"/>
        <v>0</v>
      </c>
      <c r="K340" s="196"/>
      <c r="L340" s="33"/>
      <c r="M340" s="197" t="s">
        <v>1</v>
      </c>
      <c r="N340" s="198" t="s">
        <v>46</v>
      </c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349</v>
      </c>
      <c r="AU340" s="17" t="s">
        <v>87</v>
      </c>
      <c r="AY340" s="17" t="s">
        <v>349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93</v>
      </c>
      <c r="BK340" s="162">
        <f>I340*H340</f>
        <v>0</v>
      </c>
    </row>
    <row r="341" spans="1:63" s="2" customFormat="1" ht="16.350000000000001" customHeight="1">
      <c r="A341" s="32"/>
      <c r="B341" s="33"/>
      <c r="C341" s="189" t="s">
        <v>1</v>
      </c>
      <c r="D341" s="189" t="s">
        <v>195</v>
      </c>
      <c r="E341" s="190" t="s">
        <v>1</v>
      </c>
      <c r="F341" s="191" t="s">
        <v>1</v>
      </c>
      <c r="G341" s="192" t="s">
        <v>1</v>
      </c>
      <c r="H341" s="193"/>
      <c r="I341" s="194"/>
      <c r="J341" s="195">
        <f t="shared" si="0"/>
        <v>0</v>
      </c>
      <c r="K341" s="196"/>
      <c r="L341" s="33"/>
      <c r="M341" s="197" t="s">
        <v>1</v>
      </c>
      <c r="N341" s="198" t="s">
        <v>46</v>
      </c>
      <c r="O341" s="58"/>
      <c r="P341" s="58"/>
      <c r="Q341" s="58"/>
      <c r="R341" s="58"/>
      <c r="S341" s="58"/>
      <c r="T341" s="59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349</v>
      </c>
      <c r="AU341" s="17" t="s">
        <v>87</v>
      </c>
      <c r="AY341" s="17" t="s">
        <v>349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7" t="s">
        <v>93</v>
      </c>
      <c r="BK341" s="162">
        <f>I341*H341</f>
        <v>0</v>
      </c>
    </row>
    <row r="342" spans="1:63" s="2" customFormat="1" ht="16.350000000000001" customHeight="1">
      <c r="A342" s="32"/>
      <c r="B342" s="33"/>
      <c r="C342" s="189" t="s">
        <v>1</v>
      </c>
      <c r="D342" s="189" t="s">
        <v>195</v>
      </c>
      <c r="E342" s="190" t="s">
        <v>1</v>
      </c>
      <c r="F342" s="191" t="s">
        <v>1</v>
      </c>
      <c r="G342" s="192" t="s">
        <v>1</v>
      </c>
      <c r="H342" s="193"/>
      <c r="I342" s="194"/>
      <c r="J342" s="195">
        <f t="shared" si="0"/>
        <v>0</v>
      </c>
      <c r="K342" s="196"/>
      <c r="L342" s="33"/>
      <c r="M342" s="197" t="s">
        <v>1</v>
      </c>
      <c r="N342" s="198" t="s">
        <v>46</v>
      </c>
      <c r="O342" s="199"/>
      <c r="P342" s="199"/>
      <c r="Q342" s="199"/>
      <c r="R342" s="199"/>
      <c r="S342" s="199"/>
      <c r="T342" s="20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349</v>
      </c>
      <c r="AU342" s="17" t="s">
        <v>87</v>
      </c>
      <c r="AY342" s="17" t="s">
        <v>349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93</v>
      </c>
      <c r="BK342" s="162">
        <f>I342*H342</f>
        <v>0</v>
      </c>
    </row>
    <row r="343" spans="1:63" s="2" customFormat="1" ht="6.95" customHeight="1">
      <c r="A343" s="32"/>
      <c r="B343" s="47"/>
      <c r="C343" s="48"/>
      <c r="D343" s="48"/>
      <c r="E343" s="48"/>
      <c r="F343" s="48"/>
      <c r="G343" s="48"/>
      <c r="H343" s="48"/>
      <c r="I343" s="48"/>
      <c r="J343" s="48"/>
      <c r="K343" s="48"/>
      <c r="L343" s="33"/>
      <c r="M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</row>
  </sheetData>
  <autoFilter ref="C126:K34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38:D343">
      <formula1>"K, M"</formula1>
    </dataValidation>
    <dataValidation type="list" allowBlank="1" showInputMessage="1" showErrorMessage="1" error="Povoleny jsou hodnoty základní, snížená, zákl. přenesená, sníž. přenesená, nulová." sqref="N338:N34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136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842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895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ROUND((ROUND((SUM(BE125:BE271)),  2) + SUM(BE273:BE277)), 2)</f>
        <v>0</v>
      </c>
      <c r="G35" s="32"/>
      <c r="H35" s="32"/>
      <c r="I35" s="105">
        <v>0.21</v>
      </c>
      <c r="J35" s="104">
        <f>ROUND((ROUND(((SUM(BE125:BE271))*I35),  2) + (SUM(BE273:BE277)*I35)),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ROUND((ROUND((SUM(BF125:BF271)),  2) + SUM(BF273:BF277)), 2)</f>
        <v>0</v>
      </c>
      <c r="G36" s="32"/>
      <c r="H36" s="32"/>
      <c r="I36" s="105">
        <v>0.12</v>
      </c>
      <c r="J36" s="104">
        <f>ROUND((ROUND(((SUM(BF125:BF271))*I36),  2) + (SUM(BF273:BF277)*I36)),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ROUND((ROUND((SUM(BG125:BG271)),  2) + SUM(BG273:BG277)),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ROUND((ROUND((SUM(BH125:BH271)),  2) + SUM(BH273:BH277)),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ROUND((ROUND((SUM(BI125:BI271)),  2) + SUM(BI273:BI277)),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842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62.03 -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172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174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175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47" s="10" customFormat="1" ht="19.899999999999999" customHeight="1">
      <c r="B102" s="121"/>
      <c r="D102" s="122" t="s">
        <v>724</v>
      </c>
      <c r="E102" s="123"/>
      <c r="F102" s="123"/>
      <c r="G102" s="123"/>
      <c r="H102" s="123"/>
      <c r="I102" s="123"/>
      <c r="J102" s="124">
        <f>J263</f>
        <v>0</v>
      </c>
      <c r="L102" s="121"/>
    </row>
    <row r="103" spans="1:47" s="9" customFormat="1" ht="21.75" customHeight="1">
      <c r="B103" s="117"/>
      <c r="D103" s="125" t="s">
        <v>176</v>
      </c>
      <c r="J103" s="126">
        <f>J272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177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6" t="str">
        <f>E7</f>
        <v>Výměna otvorových výplní v BD Křídlovická 54, 56, 58, 60, 62, 64, 66</v>
      </c>
      <c r="F113" s="257"/>
      <c r="G113" s="257"/>
      <c r="H113" s="257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160</v>
      </c>
      <c r="L114" s="20"/>
    </row>
    <row r="115" spans="1:65" s="2" customFormat="1" ht="16.5" customHeight="1">
      <c r="A115" s="32"/>
      <c r="B115" s="33"/>
      <c r="C115" s="32"/>
      <c r="D115" s="32"/>
      <c r="E115" s="256" t="s">
        <v>842</v>
      </c>
      <c r="F115" s="258"/>
      <c r="G115" s="258"/>
      <c r="H115" s="25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162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E11</f>
        <v>62.03 - Výrobky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 xml:space="preserve"> </v>
      </c>
      <c r="G119" s="32"/>
      <c r="H119" s="32"/>
      <c r="I119" s="27" t="s">
        <v>22</v>
      </c>
      <c r="J119" s="55" t="str">
        <f>IF(J14="","",J14)</f>
        <v>3. 9. 2024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Statutární město Brno - MČ Brno - střed</v>
      </c>
      <c r="G121" s="32"/>
      <c r="H121" s="32"/>
      <c r="I121" s="27" t="s">
        <v>32</v>
      </c>
      <c r="J121" s="30" t="str">
        <f>E23</f>
        <v>ADH architects s. r. 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30</v>
      </c>
      <c r="D122" s="32"/>
      <c r="E122" s="32"/>
      <c r="F122" s="25" t="str">
        <f>IF(E20="","",E20)</f>
        <v>Vyplň údaj</v>
      </c>
      <c r="G122" s="32"/>
      <c r="H122" s="32"/>
      <c r="I122" s="27" t="s">
        <v>37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178</v>
      </c>
      <c r="D124" s="130" t="s">
        <v>65</v>
      </c>
      <c r="E124" s="130" t="s">
        <v>61</v>
      </c>
      <c r="F124" s="130" t="s">
        <v>62</v>
      </c>
      <c r="G124" s="130" t="s">
        <v>179</v>
      </c>
      <c r="H124" s="130" t="s">
        <v>180</v>
      </c>
      <c r="I124" s="130" t="s">
        <v>181</v>
      </c>
      <c r="J124" s="130" t="s">
        <v>166</v>
      </c>
      <c r="K124" s="131" t="s">
        <v>182</v>
      </c>
      <c r="L124" s="132"/>
      <c r="M124" s="62" t="s">
        <v>1</v>
      </c>
      <c r="N124" s="63" t="s">
        <v>44</v>
      </c>
      <c r="O124" s="63" t="s">
        <v>183</v>
      </c>
      <c r="P124" s="63" t="s">
        <v>184</v>
      </c>
      <c r="Q124" s="63" t="s">
        <v>185</v>
      </c>
      <c r="R124" s="63" t="s">
        <v>186</v>
      </c>
      <c r="S124" s="63" t="s">
        <v>187</v>
      </c>
      <c r="T124" s="64" t="s">
        <v>188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69" t="s">
        <v>189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5"/>
      <c r="N125" s="56"/>
      <c r="O125" s="66"/>
      <c r="P125" s="134">
        <f>P126+P272</f>
        <v>0</v>
      </c>
      <c r="Q125" s="66"/>
      <c r="R125" s="134">
        <f>R126+R272</f>
        <v>0</v>
      </c>
      <c r="S125" s="66"/>
      <c r="T125" s="135">
        <f>T126+T272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79</v>
      </c>
      <c r="AU125" s="17" t="s">
        <v>168</v>
      </c>
      <c r="BK125" s="136">
        <f>BK126+BK272</f>
        <v>0</v>
      </c>
    </row>
    <row r="126" spans="1:65" s="12" customFormat="1" ht="25.9" customHeight="1">
      <c r="B126" s="137"/>
      <c r="D126" s="138" t="s">
        <v>79</v>
      </c>
      <c r="E126" s="139" t="s">
        <v>290</v>
      </c>
      <c r="F126" s="139" t="s">
        <v>291</v>
      </c>
      <c r="I126" s="140"/>
      <c r="J126" s="126">
        <f>BK126</f>
        <v>0</v>
      </c>
      <c r="L126" s="137"/>
      <c r="M126" s="141"/>
      <c r="N126" s="142"/>
      <c r="O126" s="142"/>
      <c r="P126" s="143">
        <f>P127+P146+P263</f>
        <v>0</v>
      </c>
      <c r="Q126" s="142"/>
      <c r="R126" s="143">
        <f>R127+R146+R263</f>
        <v>0</v>
      </c>
      <c r="S126" s="142"/>
      <c r="T126" s="144">
        <f>T127+T146+T263</f>
        <v>0</v>
      </c>
      <c r="AR126" s="138" t="s">
        <v>93</v>
      </c>
      <c r="AT126" s="145" t="s">
        <v>79</v>
      </c>
      <c r="AU126" s="145" t="s">
        <v>80</v>
      </c>
      <c r="AY126" s="138" t="s">
        <v>192</v>
      </c>
      <c r="BK126" s="146">
        <f>BK127+BK146+BK263</f>
        <v>0</v>
      </c>
    </row>
    <row r="127" spans="1:65" s="12" customFormat="1" ht="22.9" customHeight="1">
      <c r="B127" s="137"/>
      <c r="D127" s="138" t="s">
        <v>79</v>
      </c>
      <c r="E127" s="147" t="s">
        <v>313</v>
      </c>
      <c r="F127" s="147" t="s">
        <v>314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SUM(P128:P145)</f>
        <v>0</v>
      </c>
      <c r="Q127" s="142"/>
      <c r="R127" s="143">
        <f>SUM(R128:R145)</f>
        <v>0</v>
      </c>
      <c r="S127" s="142"/>
      <c r="T127" s="144">
        <f>SUM(T128:T145)</f>
        <v>0</v>
      </c>
      <c r="AR127" s="138" t="s">
        <v>93</v>
      </c>
      <c r="AT127" s="145" t="s">
        <v>79</v>
      </c>
      <c r="AU127" s="145" t="s">
        <v>87</v>
      </c>
      <c r="AY127" s="138" t="s">
        <v>192</v>
      </c>
      <c r="BK127" s="146">
        <f>SUM(BK128:BK145)</f>
        <v>0</v>
      </c>
    </row>
    <row r="128" spans="1:65" s="2" customFormat="1" ht="37.9" customHeight="1">
      <c r="A128" s="32"/>
      <c r="B128" s="149"/>
      <c r="C128" s="150" t="s">
        <v>87</v>
      </c>
      <c r="D128" s="150" t="s">
        <v>195</v>
      </c>
      <c r="E128" s="151" t="s">
        <v>562</v>
      </c>
      <c r="F128" s="152" t="s">
        <v>563</v>
      </c>
      <c r="G128" s="153" t="s">
        <v>249</v>
      </c>
      <c r="H128" s="154">
        <v>90.32</v>
      </c>
      <c r="I128" s="155"/>
      <c r="J128" s="156">
        <f>ROUND(I128*H128,2)</f>
        <v>0</v>
      </c>
      <c r="K128" s="152" t="s">
        <v>250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297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297</v>
      </c>
      <c r="BM128" s="161" t="s">
        <v>548</v>
      </c>
    </row>
    <row r="129" spans="1:65" s="2" customFormat="1" ht="39">
      <c r="A129" s="32"/>
      <c r="B129" s="33"/>
      <c r="C129" s="32"/>
      <c r="D129" s="164" t="s">
        <v>565</v>
      </c>
      <c r="E129" s="32"/>
      <c r="F129" s="211" t="s">
        <v>835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727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93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728</v>
      </c>
      <c r="H131" s="174">
        <v>63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93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729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730</v>
      </c>
      <c r="H133" s="174">
        <v>13.14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93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896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93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897</v>
      </c>
      <c r="H135" s="174">
        <v>2.58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93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573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93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574</v>
      </c>
      <c r="H137" s="174">
        <v>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93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733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734</v>
      </c>
      <c r="H139" s="174">
        <v>3.6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90.32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93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93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898</v>
      </c>
    </row>
    <row r="142" spans="1:65" s="2" customFormat="1" ht="39">
      <c r="A142" s="32"/>
      <c r="B142" s="33"/>
      <c r="C142" s="32"/>
      <c r="D142" s="164" t="s">
        <v>565</v>
      </c>
      <c r="E142" s="32"/>
      <c r="F142" s="211" t="s">
        <v>835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93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899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93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93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93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2.9" customHeight="1">
      <c r="B146" s="137"/>
      <c r="D146" s="138" t="s">
        <v>79</v>
      </c>
      <c r="E146" s="147" t="s">
        <v>331</v>
      </c>
      <c r="F146" s="147" t="s">
        <v>332</v>
      </c>
      <c r="I146" s="140"/>
      <c r="J146" s="148">
        <f>BK146</f>
        <v>0</v>
      </c>
      <c r="L146" s="137"/>
      <c r="M146" s="141"/>
      <c r="N146" s="142"/>
      <c r="O146" s="142"/>
      <c r="P146" s="143">
        <f>SUM(P147:P262)</f>
        <v>0</v>
      </c>
      <c r="Q146" s="142"/>
      <c r="R146" s="143">
        <f>SUM(R147:R262)</f>
        <v>0</v>
      </c>
      <c r="S146" s="142"/>
      <c r="T146" s="144">
        <f>SUM(T147:T262)</f>
        <v>0</v>
      </c>
      <c r="AR146" s="138" t="s">
        <v>93</v>
      </c>
      <c r="AT146" s="145" t="s">
        <v>79</v>
      </c>
      <c r="AU146" s="145" t="s">
        <v>87</v>
      </c>
      <c r="AY146" s="138" t="s">
        <v>192</v>
      </c>
      <c r="BK146" s="146">
        <f>SUM(BK147:BK262)</f>
        <v>0</v>
      </c>
    </row>
    <row r="147" spans="1:65" s="2" customFormat="1" ht="33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794</v>
      </c>
      <c r="G147" s="153" t="s">
        <v>249</v>
      </c>
      <c r="H147" s="154">
        <v>96.34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297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297</v>
      </c>
      <c r="BM147" s="161" t="s">
        <v>725</v>
      </c>
    </row>
    <row r="148" spans="1:65" s="2" customFormat="1" ht="29.25">
      <c r="A148" s="32"/>
      <c r="B148" s="33"/>
      <c r="C148" s="32"/>
      <c r="D148" s="164" t="s">
        <v>565</v>
      </c>
      <c r="E148" s="32"/>
      <c r="F148" s="211" t="s">
        <v>566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93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739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728</v>
      </c>
      <c r="H150" s="174">
        <v>63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900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901</v>
      </c>
      <c r="H152" s="174">
        <v>13.2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902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903</v>
      </c>
      <c r="H154" s="174">
        <v>8.6999999999999993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742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591</v>
      </c>
      <c r="H156" s="174">
        <v>10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743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594</v>
      </c>
      <c r="H158" s="174">
        <v>1.44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96.34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33" customHeight="1">
      <c r="A160" s="32"/>
      <c r="B160" s="149"/>
      <c r="C160" s="150" t="s">
        <v>200</v>
      </c>
      <c r="D160" s="150" t="s">
        <v>195</v>
      </c>
      <c r="E160" s="151" t="s">
        <v>595</v>
      </c>
      <c r="F160" s="152" t="s">
        <v>744</v>
      </c>
      <c r="G160" s="153" t="s">
        <v>198</v>
      </c>
      <c r="H160" s="154">
        <v>4.9980000000000002</v>
      </c>
      <c r="I160" s="155"/>
      <c r="J160" s="156">
        <f>ROUND(I160*H160,2)</f>
        <v>0</v>
      </c>
      <c r="K160" s="152" t="s">
        <v>250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297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297</v>
      </c>
      <c r="BM160" s="161" t="s">
        <v>735</v>
      </c>
    </row>
    <row r="161" spans="1:65" s="2" customFormat="1" ht="29.25">
      <c r="A161" s="32"/>
      <c r="B161" s="33"/>
      <c r="C161" s="32"/>
      <c r="D161" s="164" t="s">
        <v>565</v>
      </c>
      <c r="E161" s="32"/>
      <c r="F161" s="211" t="s">
        <v>566</v>
      </c>
      <c r="G161" s="32"/>
      <c r="H161" s="32"/>
      <c r="I161" s="212"/>
      <c r="J161" s="32"/>
      <c r="K161" s="32"/>
      <c r="L161" s="33"/>
      <c r="M161" s="187"/>
      <c r="N161" s="18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565</v>
      </c>
      <c r="AU161" s="17" t="s">
        <v>93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598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599</v>
      </c>
      <c r="H163" s="174">
        <v>4.4800000000000004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600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601</v>
      </c>
      <c r="H165" s="174">
        <v>0.51800000000000002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4.9980000000000002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33" customHeight="1">
      <c r="A167" s="32"/>
      <c r="B167" s="149"/>
      <c r="C167" s="150" t="s">
        <v>239</v>
      </c>
      <c r="D167" s="150" t="s">
        <v>195</v>
      </c>
      <c r="E167" s="151" t="s">
        <v>602</v>
      </c>
      <c r="F167" s="152" t="s">
        <v>904</v>
      </c>
      <c r="G167" s="153" t="s">
        <v>604</v>
      </c>
      <c r="H167" s="154">
        <v>2</v>
      </c>
      <c r="I167" s="155"/>
      <c r="J167" s="156">
        <f>ROUND(I167*H167,2)</f>
        <v>0</v>
      </c>
      <c r="K167" s="152" t="s">
        <v>250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93</v>
      </c>
    </row>
    <row r="168" spans="1:65" s="2" customFormat="1" ht="87.75">
      <c r="A168" s="32"/>
      <c r="B168" s="33"/>
      <c r="C168" s="32"/>
      <c r="D168" s="164" t="s">
        <v>565</v>
      </c>
      <c r="E168" s="32"/>
      <c r="F168" s="211" t="s">
        <v>606</v>
      </c>
      <c r="G168" s="32"/>
      <c r="H168" s="32"/>
      <c r="I168" s="212"/>
      <c r="J168" s="32"/>
      <c r="K168" s="32"/>
      <c r="L168" s="33"/>
      <c r="M168" s="187"/>
      <c r="N168" s="188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565</v>
      </c>
      <c r="AU168" s="17" t="s">
        <v>93</v>
      </c>
    </row>
    <row r="169" spans="1:65" s="13" customFormat="1" ht="33.75">
      <c r="B169" s="163"/>
      <c r="D169" s="164" t="s">
        <v>202</v>
      </c>
      <c r="E169" s="165" t="s">
        <v>1</v>
      </c>
      <c r="F169" s="166" t="s">
        <v>607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22.5">
      <c r="B170" s="163"/>
      <c r="D170" s="164" t="s">
        <v>202</v>
      </c>
      <c r="E170" s="165" t="s">
        <v>1</v>
      </c>
      <c r="F170" s="166" t="s">
        <v>608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3" customFormat="1" ht="22.5">
      <c r="B171" s="163"/>
      <c r="D171" s="164" t="s">
        <v>202</v>
      </c>
      <c r="E171" s="165" t="s">
        <v>1</v>
      </c>
      <c r="F171" s="166" t="s">
        <v>609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432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93</v>
      </c>
      <c r="H173" s="174">
        <v>2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5" customFormat="1" ht="11.25">
      <c r="B174" s="179"/>
      <c r="D174" s="164" t="s">
        <v>202</v>
      </c>
      <c r="E174" s="180" t="s">
        <v>1</v>
      </c>
      <c r="F174" s="181" t="s">
        <v>206</v>
      </c>
      <c r="H174" s="182">
        <v>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202</v>
      </c>
      <c r="AU174" s="180" t="s">
        <v>93</v>
      </c>
      <c r="AV174" s="15" t="s">
        <v>200</v>
      </c>
      <c r="AW174" s="15" t="s">
        <v>36</v>
      </c>
      <c r="AX174" s="15" t="s">
        <v>87</v>
      </c>
      <c r="AY174" s="180" t="s">
        <v>192</v>
      </c>
    </row>
    <row r="175" spans="1:65" s="2" customFormat="1" ht="33" customHeight="1">
      <c r="A175" s="32"/>
      <c r="B175" s="149"/>
      <c r="C175" s="150" t="s">
        <v>246</v>
      </c>
      <c r="D175" s="150" t="s">
        <v>195</v>
      </c>
      <c r="E175" s="151" t="s">
        <v>610</v>
      </c>
      <c r="F175" s="152" t="s">
        <v>905</v>
      </c>
      <c r="G175" s="153" t="s">
        <v>604</v>
      </c>
      <c r="H175" s="154">
        <v>2</v>
      </c>
      <c r="I175" s="155"/>
      <c r="J175" s="156">
        <f>ROUND(I175*H175,2)</f>
        <v>0</v>
      </c>
      <c r="K175" s="152" t="s">
        <v>250</v>
      </c>
      <c r="L175" s="33"/>
      <c r="M175" s="157" t="s">
        <v>1</v>
      </c>
      <c r="N175" s="158" t="s">
        <v>46</v>
      </c>
      <c r="O175" s="58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1" t="s">
        <v>200</v>
      </c>
      <c r="AT175" s="161" t="s">
        <v>195</v>
      </c>
      <c r="AU175" s="161" t="s">
        <v>93</v>
      </c>
      <c r="AY175" s="17" t="s">
        <v>192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93</v>
      </c>
      <c r="BK175" s="162">
        <f>ROUND(I175*H175,2)</f>
        <v>0</v>
      </c>
      <c r="BL175" s="17" t="s">
        <v>200</v>
      </c>
      <c r="BM175" s="161" t="s">
        <v>246</v>
      </c>
    </row>
    <row r="176" spans="1:65" s="2" customFormat="1" ht="87.75">
      <c r="A176" s="32"/>
      <c r="B176" s="33"/>
      <c r="C176" s="32"/>
      <c r="D176" s="164" t="s">
        <v>565</v>
      </c>
      <c r="E176" s="32"/>
      <c r="F176" s="211" t="s">
        <v>606</v>
      </c>
      <c r="G176" s="32"/>
      <c r="H176" s="32"/>
      <c r="I176" s="212"/>
      <c r="J176" s="32"/>
      <c r="K176" s="32"/>
      <c r="L176" s="33"/>
      <c r="M176" s="187"/>
      <c r="N176" s="18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565</v>
      </c>
      <c r="AU176" s="17" t="s">
        <v>93</v>
      </c>
    </row>
    <row r="177" spans="1:65" s="13" customFormat="1" ht="33.75">
      <c r="B177" s="163"/>
      <c r="D177" s="164" t="s">
        <v>202</v>
      </c>
      <c r="E177" s="165" t="s">
        <v>1</v>
      </c>
      <c r="F177" s="166" t="s">
        <v>607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202</v>
      </c>
      <c r="AU177" s="165" t="s">
        <v>93</v>
      </c>
      <c r="AV177" s="13" t="s">
        <v>87</v>
      </c>
      <c r="AW177" s="13" t="s">
        <v>36</v>
      </c>
      <c r="AX177" s="13" t="s">
        <v>80</v>
      </c>
      <c r="AY177" s="165" t="s">
        <v>192</v>
      </c>
    </row>
    <row r="178" spans="1:65" s="13" customFormat="1" ht="22.5">
      <c r="B178" s="163"/>
      <c r="D178" s="164" t="s">
        <v>202</v>
      </c>
      <c r="E178" s="165" t="s">
        <v>1</v>
      </c>
      <c r="F178" s="166" t="s">
        <v>608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3" customFormat="1" ht="22.5">
      <c r="B179" s="163"/>
      <c r="D179" s="164" t="s">
        <v>202</v>
      </c>
      <c r="E179" s="165" t="s">
        <v>1</v>
      </c>
      <c r="F179" s="166" t="s">
        <v>609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93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432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93</v>
      </c>
      <c r="H181" s="174">
        <v>2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5" customFormat="1" ht="11.25">
      <c r="B182" s="179"/>
      <c r="D182" s="164" t="s">
        <v>202</v>
      </c>
      <c r="E182" s="180" t="s">
        <v>1</v>
      </c>
      <c r="F182" s="181" t="s">
        <v>206</v>
      </c>
      <c r="H182" s="182">
        <v>2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202</v>
      </c>
      <c r="AU182" s="180" t="s">
        <v>93</v>
      </c>
      <c r="AV182" s="15" t="s">
        <v>200</v>
      </c>
      <c r="AW182" s="15" t="s">
        <v>36</v>
      </c>
      <c r="AX182" s="15" t="s">
        <v>87</v>
      </c>
      <c r="AY182" s="180" t="s">
        <v>192</v>
      </c>
    </row>
    <row r="183" spans="1:65" s="2" customFormat="1" ht="33" customHeight="1">
      <c r="A183" s="32"/>
      <c r="B183" s="149"/>
      <c r="C183" s="150" t="s">
        <v>267</v>
      </c>
      <c r="D183" s="150" t="s">
        <v>195</v>
      </c>
      <c r="E183" s="151" t="s">
        <v>613</v>
      </c>
      <c r="F183" s="152" t="s">
        <v>614</v>
      </c>
      <c r="G183" s="153" t="s">
        <v>604</v>
      </c>
      <c r="H183" s="154">
        <v>1</v>
      </c>
      <c r="I183" s="155"/>
      <c r="J183" s="156">
        <f>ROUND(I183*H183,2)</f>
        <v>0</v>
      </c>
      <c r="K183" s="152" t="s">
        <v>250</v>
      </c>
      <c r="L183" s="33"/>
      <c r="M183" s="157" t="s">
        <v>1</v>
      </c>
      <c r="N183" s="158" t="s">
        <v>46</v>
      </c>
      <c r="O183" s="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1" t="s">
        <v>200</v>
      </c>
      <c r="AT183" s="161" t="s">
        <v>195</v>
      </c>
      <c r="AU183" s="161" t="s">
        <v>93</v>
      </c>
      <c r="AY183" s="17" t="s">
        <v>192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93</v>
      </c>
      <c r="BK183" s="162">
        <f>ROUND(I183*H183,2)</f>
        <v>0</v>
      </c>
      <c r="BL183" s="17" t="s">
        <v>200</v>
      </c>
      <c r="BM183" s="161" t="s">
        <v>272</v>
      </c>
    </row>
    <row r="184" spans="1:65" s="2" customFormat="1" ht="87.75">
      <c r="A184" s="32"/>
      <c r="B184" s="33"/>
      <c r="C184" s="32"/>
      <c r="D184" s="164" t="s">
        <v>565</v>
      </c>
      <c r="E184" s="32"/>
      <c r="F184" s="211" t="s">
        <v>606</v>
      </c>
      <c r="G184" s="32"/>
      <c r="H184" s="32"/>
      <c r="I184" s="212"/>
      <c r="J184" s="32"/>
      <c r="K184" s="32"/>
      <c r="L184" s="33"/>
      <c r="M184" s="187"/>
      <c r="N184" s="188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565</v>
      </c>
      <c r="AU184" s="17" t="s">
        <v>93</v>
      </c>
    </row>
    <row r="185" spans="1:65" s="13" customFormat="1" ht="33.75">
      <c r="B185" s="163"/>
      <c r="D185" s="164" t="s">
        <v>202</v>
      </c>
      <c r="E185" s="165" t="s">
        <v>1</v>
      </c>
      <c r="F185" s="166" t="s">
        <v>607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202</v>
      </c>
      <c r="AU185" s="165" t="s">
        <v>93</v>
      </c>
      <c r="AV185" s="13" t="s">
        <v>87</v>
      </c>
      <c r="AW185" s="13" t="s">
        <v>36</v>
      </c>
      <c r="AX185" s="13" t="s">
        <v>80</v>
      </c>
      <c r="AY185" s="165" t="s">
        <v>192</v>
      </c>
    </row>
    <row r="186" spans="1:65" s="13" customFormat="1" ht="22.5">
      <c r="B186" s="163"/>
      <c r="D186" s="164" t="s">
        <v>202</v>
      </c>
      <c r="E186" s="165" t="s">
        <v>1</v>
      </c>
      <c r="F186" s="166" t="s">
        <v>608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609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93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432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87</v>
      </c>
      <c r="H189" s="174">
        <v>1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1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2" customFormat="1" ht="33" customHeight="1">
      <c r="A191" s="32"/>
      <c r="B191" s="149"/>
      <c r="C191" s="150" t="s">
        <v>272</v>
      </c>
      <c r="D191" s="150" t="s">
        <v>195</v>
      </c>
      <c r="E191" s="151" t="s">
        <v>616</v>
      </c>
      <c r="F191" s="152" t="s">
        <v>906</v>
      </c>
      <c r="G191" s="153" t="s">
        <v>604</v>
      </c>
      <c r="H191" s="154">
        <v>2</v>
      </c>
      <c r="I191" s="155"/>
      <c r="J191" s="156">
        <f>ROUND(I191*H191,2)</f>
        <v>0</v>
      </c>
      <c r="K191" s="152" t="s">
        <v>250</v>
      </c>
      <c r="L191" s="33"/>
      <c r="M191" s="157" t="s">
        <v>1</v>
      </c>
      <c r="N191" s="158" t="s">
        <v>46</v>
      </c>
      <c r="O191" s="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1" t="s">
        <v>200</v>
      </c>
      <c r="AT191" s="161" t="s">
        <v>195</v>
      </c>
      <c r="AU191" s="161" t="s">
        <v>93</v>
      </c>
      <c r="AY191" s="17" t="s">
        <v>192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93</v>
      </c>
      <c r="BK191" s="162">
        <f>ROUND(I191*H191,2)</f>
        <v>0</v>
      </c>
      <c r="BL191" s="17" t="s">
        <v>200</v>
      </c>
      <c r="BM191" s="161" t="s">
        <v>279</v>
      </c>
    </row>
    <row r="192" spans="1:65" s="2" customFormat="1" ht="87.75">
      <c r="A192" s="32"/>
      <c r="B192" s="33"/>
      <c r="C192" s="32"/>
      <c r="D192" s="164" t="s">
        <v>565</v>
      </c>
      <c r="E192" s="32"/>
      <c r="F192" s="211" t="s">
        <v>606</v>
      </c>
      <c r="G192" s="32"/>
      <c r="H192" s="32"/>
      <c r="I192" s="212"/>
      <c r="J192" s="32"/>
      <c r="K192" s="32"/>
      <c r="L192" s="33"/>
      <c r="M192" s="187"/>
      <c r="N192" s="188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565</v>
      </c>
      <c r="AU192" s="17" t="s">
        <v>93</v>
      </c>
    </row>
    <row r="193" spans="1:65" s="13" customFormat="1" ht="33.75">
      <c r="B193" s="163"/>
      <c r="D193" s="164" t="s">
        <v>202</v>
      </c>
      <c r="E193" s="165" t="s">
        <v>1</v>
      </c>
      <c r="F193" s="166" t="s">
        <v>607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202</v>
      </c>
      <c r="AU193" s="165" t="s">
        <v>93</v>
      </c>
      <c r="AV193" s="13" t="s">
        <v>87</v>
      </c>
      <c r="AW193" s="13" t="s">
        <v>36</v>
      </c>
      <c r="AX193" s="13" t="s">
        <v>80</v>
      </c>
      <c r="AY193" s="165" t="s">
        <v>192</v>
      </c>
    </row>
    <row r="194" spans="1:65" s="13" customFormat="1" ht="22.5">
      <c r="B194" s="163"/>
      <c r="D194" s="164" t="s">
        <v>202</v>
      </c>
      <c r="E194" s="165" t="s">
        <v>1</v>
      </c>
      <c r="F194" s="166" t="s">
        <v>608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609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93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432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93</v>
      </c>
      <c r="H197" s="174">
        <v>2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2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2" customFormat="1" ht="33" customHeight="1">
      <c r="A199" s="32"/>
      <c r="B199" s="149"/>
      <c r="C199" s="150" t="s">
        <v>193</v>
      </c>
      <c r="D199" s="150" t="s">
        <v>195</v>
      </c>
      <c r="E199" s="151" t="s">
        <v>619</v>
      </c>
      <c r="F199" s="152" t="s">
        <v>620</v>
      </c>
      <c r="G199" s="153" t="s">
        <v>604</v>
      </c>
      <c r="H199" s="154">
        <v>24</v>
      </c>
      <c r="I199" s="155"/>
      <c r="J199" s="156">
        <f>ROUND(I199*H199,2)</f>
        <v>0</v>
      </c>
      <c r="K199" s="152" t="s">
        <v>250</v>
      </c>
      <c r="L199" s="33"/>
      <c r="M199" s="157" t="s">
        <v>1</v>
      </c>
      <c r="N199" s="158" t="s">
        <v>46</v>
      </c>
      <c r="O199" s="58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93</v>
      </c>
      <c r="BK199" s="162">
        <f>ROUND(I199*H199,2)</f>
        <v>0</v>
      </c>
      <c r="BL199" s="17" t="s">
        <v>200</v>
      </c>
      <c r="BM199" s="161" t="s">
        <v>8</v>
      </c>
    </row>
    <row r="200" spans="1:65" s="2" customFormat="1" ht="87.75">
      <c r="A200" s="32"/>
      <c r="B200" s="33"/>
      <c r="C200" s="32"/>
      <c r="D200" s="164" t="s">
        <v>565</v>
      </c>
      <c r="E200" s="32"/>
      <c r="F200" s="211" t="s">
        <v>622</v>
      </c>
      <c r="G200" s="32"/>
      <c r="H200" s="32"/>
      <c r="I200" s="212"/>
      <c r="J200" s="32"/>
      <c r="K200" s="32"/>
      <c r="L200" s="33"/>
      <c r="M200" s="187"/>
      <c r="N200" s="188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565</v>
      </c>
      <c r="AU200" s="17" t="s">
        <v>93</v>
      </c>
    </row>
    <row r="201" spans="1:65" s="13" customFormat="1" ht="33.75">
      <c r="B201" s="163"/>
      <c r="D201" s="164" t="s">
        <v>202</v>
      </c>
      <c r="E201" s="165" t="s">
        <v>1</v>
      </c>
      <c r="F201" s="166" t="s">
        <v>607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22.5">
      <c r="B202" s="163"/>
      <c r="D202" s="164" t="s">
        <v>202</v>
      </c>
      <c r="E202" s="165" t="s">
        <v>1</v>
      </c>
      <c r="F202" s="166" t="s">
        <v>608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3" customFormat="1" ht="22.5">
      <c r="B203" s="163"/>
      <c r="D203" s="164" t="s">
        <v>202</v>
      </c>
      <c r="E203" s="165" t="s">
        <v>1</v>
      </c>
      <c r="F203" s="166" t="s">
        <v>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93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623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738</v>
      </c>
      <c r="H205" s="174">
        <v>24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24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93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33" customHeight="1">
      <c r="A207" s="32"/>
      <c r="B207" s="149"/>
      <c r="C207" s="150" t="s">
        <v>279</v>
      </c>
      <c r="D207" s="150" t="s">
        <v>195</v>
      </c>
      <c r="E207" s="151" t="s">
        <v>625</v>
      </c>
      <c r="F207" s="152" t="s">
        <v>907</v>
      </c>
      <c r="G207" s="153" t="s">
        <v>604</v>
      </c>
      <c r="H207" s="154">
        <v>5</v>
      </c>
      <c r="I207" s="155"/>
      <c r="J207" s="156">
        <f>ROUND(I207*H207,2)</f>
        <v>0</v>
      </c>
      <c r="K207" s="152" t="s">
        <v>250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315</v>
      </c>
    </row>
    <row r="208" spans="1:65" s="2" customFormat="1" ht="87.75">
      <c r="A208" s="32"/>
      <c r="B208" s="33"/>
      <c r="C208" s="32"/>
      <c r="D208" s="164" t="s">
        <v>565</v>
      </c>
      <c r="E208" s="32"/>
      <c r="F208" s="211" t="s">
        <v>628</v>
      </c>
      <c r="G208" s="32"/>
      <c r="H208" s="32"/>
      <c r="I208" s="212"/>
      <c r="J208" s="32"/>
      <c r="K208" s="32"/>
      <c r="L208" s="33"/>
      <c r="M208" s="187"/>
      <c r="N208" s="188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565</v>
      </c>
      <c r="AU208" s="17" t="s">
        <v>93</v>
      </c>
    </row>
    <row r="209" spans="1:65" s="13" customFormat="1" ht="33.75">
      <c r="B209" s="163"/>
      <c r="D209" s="164" t="s">
        <v>202</v>
      </c>
      <c r="E209" s="165" t="s">
        <v>1</v>
      </c>
      <c r="F209" s="166" t="s">
        <v>607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1:65" s="13" customFormat="1" ht="22.5">
      <c r="B210" s="163"/>
      <c r="D210" s="164" t="s">
        <v>202</v>
      </c>
      <c r="E210" s="165" t="s">
        <v>1</v>
      </c>
      <c r="F210" s="166" t="s">
        <v>608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609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755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239</v>
      </c>
      <c r="H213" s="174">
        <v>5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5" customFormat="1" ht="11.25">
      <c r="B214" s="179"/>
      <c r="D214" s="164" t="s">
        <v>202</v>
      </c>
      <c r="E214" s="180" t="s">
        <v>1</v>
      </c>
      <c r="F214" s="181" t="s">
        <v>206</v>
      </c>
      <c r="H214" s="182">
        <v>5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202</v>
      </c>
      <c r="AU214" s="180" t="s">
        <v>93</v>
      </c>
      <c r="AV214" s="15" t="s">
        <v>200</v>
      </c>
      <c r="AW214" s="15" t="s">
        <v>36</v>
      </c>
      <c r="AX214" s="15" t="s">
        <v>87</v>
      </c>
      <c r="AY214" s="180" t="s">
        <v>192</v>
      </c>
    </row>
    <row r="215" spans="1:65" s="2" customFormat="1" ht="33" customHeight="1">
      <c r="A215" s="32"/>
      <c r="B215" s="149"/>
      <c r="C215" s="150" t="s">
        <v>283</v>
      </c>
      <c r="D215" s="150" t="s">
        <v>195</v>
      </c>
      <c r="E215" s="151" t="s">
        <v>629</v>
      </c>
      <c r="F215" s="152" t="s">
        <v>908</v>
      </c>
      <c r="G215" s="153" t="s">
        <v>604</v>
      </c>
      <c r="H215" s="154">
        <v>4</v>
      </c>
      <c r="I215" s="155"/>
      <c r="J215" s="156">
        <f>ROUND(I215*H215,2)</f>
        <v>0</v>
      </c>
      <c r="K215" s="152" t="s">
        <v>250</v>
      </c>
      <c r="L215" s="33"/>
      <c r="M215" s="157" t="s">
        <v>1</v>
      </c>
      <c r="N215" s="158" t="s">
        <v>46</v>
      </c>
      <c r="O215" s="58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1" t="s">
        <v>200</v>
      </c>
      <c r="AT215" s="161" t="s">
        <v>195</v>
      </c>
      <c r="AU215" s="161" t="s">
        <v>93</v>
      </c>
      <c r="AY215" s="17" t="s">
        <v>192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93</v>
      </c>
      <c r="BK215" s="162">
        <f>ROUND(I215*H215,2)</f>
        <v>0</v>
      </c>
      <c r="BL215" s="17" t="s">
        <v>200</v>
      </c>
      <c r="BM215" s="161" t="s">
        <v>297</v>
      </c>
    </row>
    <row r="216" spans="1:65" s="2" customFormat="1" ht="87.75">
      <c r="A216" s="32"/>
      <c r="B216" s="33"/>
      <c r="C216" s="32"/>
      <c r="D216" s="164" t="s">
        <v>565</v>
      </c>
      <c r="E216" s="32"/>
      <c r="F216" s="211" t="s">
        <v>632</v>
      </c>
      <c r="G216" s="32"/>
      <c r="H216" s="32"/>
      <c r="I216" s="212"/>
      <c r="J216" s="32"/>
      <c r="K216" s="32"/>
      <c r="L216" s="33"/>
      <c r="M216" s="187"/>
      <c r="N216" s="18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565</v>
      </c>
      <c r="AU216" s="17" t="s">
        <v>93</v>
      </c>
    </row>
    <row r="217" spans="1:65" s="13" customFormat="1" ht="33.75">
      <c r="B217" s="163"/>
      <c r="D217" s="164" t="s">
        <v>202</v>
      </c>
      <c r="E217" s="165" t="s">
        <v>1</v>
      </c>
      <c r="F217" s="166" t="s">
        <v>607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3" customFormat="1" ht="22.5">
      <c r="B218" s="163"/>
      <c r="D218" s="164" t="s">
        <v>202</v>
      </c>
      <c r="E218" s="165" t="s">
        <v>1</v>
      </c>
      <c r="F218" s="166" t="s">
        <v>608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3" customFormat="1" ht="22.5">
      <c r="B219" s="163"/>
      <c r="D219" s="164" t="s">
        <v>202</v>
      </c>
      <c r="E219" s="165" t="s">
        <v>1</v>
      </c>
      <c r="F219" s="166" t="s">
        <v>609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757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4" customFormat="1" ht="11.25">
      <c r="B221" s="171"/>
      <c r="D221" s="164" t="s">
        <v>202</v>
      </c>
      <c r="E221" s="172" t="s">
        <v>1</v>
      </c>
      <c r="F221" s="173" t="s">
        <v>200</v>
      </c>
      <c r="H221" s="174">
        <v>4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1:65" s="15" customFormat="1" ht="11.25">
      <c r="B222" s="179"/>
      <c r="D222" s="164" t="s">
        <v>202</v>
      </c>
      <c r="E222" s="180" t="s">
        <v>1</v>
      </c>
      <c r="F222" s="181" t="s">
        <v>206</v>
      </c>
      <c r="H222" s="182">
        <v>4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202</v>
      </c>
      <c r="AU222" s="180" t="s">
        <v>93</v>
      </c>
      <c r="AV222" s="15" t="s">
        <v>200</v>
      </c>
      <c r="AW222" s="15" t="s">
        <v>36</v>
      </c>
      <c r="AX222" s="15" t="s">
        <v>87</v>
      </c>
      <c r="AY222" s="180" t="s">
        <v>192</v>
      </c>
    </row>
    <row r="223" spans="1:65" s="2" customFormat="1" ht="37.9" customHeight="1">
      <c r="A223" s="32"/>
      <c r="B223" s="149"/>
      <c r="C223" s="150" t="s">
        <v>8</v>
      </c>
      <c r="D223" s="150" t="s">
        <v>195</v>
      </c>
      <c r="E223" s="151" t="s">
        <v>634</v>
      </c>
      <c r="F223" s="152" t="s">
        <v>635</v>
      </c>
      <c r="G223" s="153" t="s">
        <v>604</v>
      </c>
      <c r="H223" s="154">
        <v>12</v>
      </c>
      <c r="I223" s="155"/>
      <c r="J223" s="156">
        <f>ROUND(I223*H223,2)</f>
        <v>0</v>
      </c>
      <c r="K223" s="152" t="s">
        <v>250</v>
      </c>
      <c r="L223" s="33"/>
      <c r="M223" s="157" t="s">
        <v>1</v>
      </c>
      <c r="N223" s="158" t="s">
        <v>46</v>
      </c>
      <c r="O223" s="58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1" t="s">
        <v>200</v>
      </c>
      <c r="AT223" s="161" t="s">
        <v>195</v>
      </c>
      <c r="AU223" s="161" t="s">
        <v>93</v>
      </c>
      <c r="AY223" s="17" t="s">
        <v>192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93</v>
      </c>
      <c r="BK223" s="162">
        <f>ROUND(I223*H223,2)</f>
        <v>0</v>
      </c>
      <c r="BL223" s="17" t="s">
        <v>200</v>
      </c>
      <c r="BM223" s="161" t="s">
        <v>624</v>
      </c>
    </row>
    <row r="224" spans="1:65" s="2" customFormat="1" ht="97.5">
      <c r="A224" s="32"/>
      <c r="B224" s="33"/>
      <c r="C224" s="32"/>
      <c r="D224" s="164" t="s">
        <v>565</v>
      </c>
      <c r="E224" s="32"/>
      <c r="F224" s="211" t="s">
        <v>637</v>
      </c>
      <c r="G224" s="32"/>
      <c r="H224" s="32"/>
      <c r="I224" s="212"/>
      <c r="J224" s="32"/>
      <c r="K224" s="32"/>
      <c r="L224" s="33"/>
      <c r="M224" s="187"/>
      <c r="N224" s="188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565</v>
      </c>
      <c r="AU224" s="17" t="s">
        <v>93</v>
      </c>
    </row>
    <row r="225" spans="1:65" s="13" customFormat="1" ht="33.75">
      <c r="B225" s="163"/>
      <c r="D225" s="164" t="s">
        <v>202</v>
      </c>
      <c r="E225" s="165" t="s">
        <v>1</v>
      </c>
      <c r="F225" s="166" t="s">
        <v>607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93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3" customFormat="1" ht="22.5">
      <c r="B226" s="163"/>
      <c r="D226" s="164" t="s">
        <v>202</v>
      </c>
      <c r="E226" s="165" t="s">
        <v>1</v>
      </c>
      <c r="F226" s="166" t="s">
        <v>608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22.5">
      <c r="B227" s="163"/>
      <c r="D227" s="164" t="s">
        <v>202</v>
      </c>
      <c r="E227" s="165" t="s">
        <v>1</v>
      </c>
      <c r="F227" s="166" t="s">
        <v>609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623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8</v>
      </c>
      <c r="H229" s="174">
        <v>12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5" customFormat="1" ht="11.25">
      <c r="B230" s="179"/>
      <c r="D230" s="164" t="s">
        <v>202</v>
      </c>
      <c r="E230" s="180" t="s">
        <v>1</v>
      </c>
      <c r="F230" s="181" t="s">
        <v>206</v>
      </c>
      <c r="H230" s="182">
        <v>12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202</v>
      </c>
      <c r="AU230" s="180" t="s">
        <v>93</v>
      </c>
      <c r="AV230" s="15" t="s">
        <v>200</v>
      </c>
      <c r="AW230" s="15" t="s">
        <v>36</v>
      </c>
      <c r="AX230" s="15" t="s">
        <v>87</v>
      </c>
      <c r="AY230" s="180" t="s">
        <v>192</v>
      </c>
    </row>
    <row r="231" spans="1:65" s="2" customFormat="1" ht="33" customHeight="1">
      <c r="A231" s="32"/>
      <c r="B231" s="149"/>
      <c r="C231" s="150" t="s">
        <v>294</v>
      </c>
      <c r="D231" s="150" t="s">
        <v>195</v>
      </c>
      <c r="E231" s="151" t="s">
        <v>638</v>
      </c>
      <c r="F231" s="152" t="s">
        <v>909</v>
      </c>
      <c r="G231" s="153" t="s">
        <v>604</v>
      </c>
      <c r="H231" s="154">
        <v>6</v>
      </c>
      <c r="I231" s="155"/>
      <c r="J231" s="156">
        <f>ROUND(I231*H231,2)</f>
        <v>0</v>
      </c>
      <c r="K231" s="152" t="s">
        <v>250</v>
      </c>
      <c r="L231" s="33"/>
      <c r="M231" s="157" t="s">
        <v>1</v>
      </c>
      <c r="N231" s="158" t="s">
        <v>46</v>
      </c>
      <c r="O231" s="58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1" t="s">
        <v>200</v>
      </c>
      <c r="AT231" s="161" t="s">
        <v>195</v>
      </c>
      <c r="AU231" s="161" t="s">
        <v>93</v>
      </c>
      <c r="AY231" s="17" t="s">
        <v>192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93</v>
      </c>
      <c r="BK231" s="162">
        <f>ROUND(I231*H231,2)</f>
        <v>0</v>
      </c>
      <c r="BL231" s="17" t="s">
        <v>200</v>
      </c>
      <c r="BM231" s="161" t="s">
        <v>759</v>
      </c>
    </row>
    <row r="232" spans="1:65" s="2" customFormat="1" ht="87.75">
      <c r="A232" s="32"/>
      <c r="B232" s="33"/>
      <c r="C232" s="32"/>
      <c r="D232" s="164" t="s">
        <v>565</v>
      </c>
      <c r="E232" s="32"/>
      <c r="F232" s="211" t="s">
        <v>622</v>
      </c>
      <c r="G232" s="32"/>
      <c r="H232" s="32"/>
      <c r="I232" s="212"/>
      <c r="J232" s="32"/>
      <c r="K232" s="32"/>
      <c r="L232" s="33"/>
      <c r="M232" s="187"/>
      <c r="N232" s="188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565</v>
      </c>
      <c r="AU232" s="17" t="s">
        <v>93</v>
      </c>
    </row>
    <row r="233" spans="1:65" s="13" customFormat="1" ht="33.75">
      <c r="B233" s="163"/>
      <c r="D233" s="164" t="s">
        <v>202</v>
      </c>
      <c r="E233" s="165" t="s">
        <v>1</v>
      </c>
      <c r="F233" s="166" t="s">
        <v>607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3" customFormat="1" ht="22.5">
      <c r="B234" s="163"/>
      <c r="D234" s="164" t="s">
        <v>202</v>
      </c>
      <c r="E234" s="165" t="s">
        <v>1</v>
      </c>
      <c r="F234" s="166" t="s">
        <v>608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3" customFormat="1" ht="22.5">
      <c r="B235" s="163"/>
      <c r="D235" s="164" t="s">
        <v>202</v>
      </c>
      <c r="E235" s="165" t="s">
        <v>1</v>
      </c>
      <c r="F235" s="166" t="s">
        <v>609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623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246</v>
      </c>
      <c r="H237" s="174">
        <v>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5" customFormat="1" ht="11.25">
      <c r="B238" s="179"/>
      <c r="D238" s="164" t="s">
        <v>202</v>
      </c>
      <c r="E238" s="180" t="s">
        <v>1</v>
      </c>
      <c r="F238" s="181" t="s">
        <v>206</v>
      </c>
      <c r="H238" s="182">
        <v>6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202</v>
      </c>
      <c r="AU238" s="180" t="s">
        <v>93</v>
      </c>
      <c r="AV238" s="15" t="s">
        <v>200</v>
      </c>
      <c r="AW238" s="15" t="s">
        <v>36</v>
      </c>
      <c r="AX238" s="15" t="s">
        <v>87</v>
      </c>
      <c r="AY238" s="180" t="s">
        <v>192</v>
      </c>
    </row>
    <row r="239" spans="1:65" s="2" customFormat="1" ht="33" customHeight="1">
      <c r="A239" s="32"/>
      <c r="B239" s="149"/>
      <c r="C239" s="150" t="s">
        <v>315</v>
      </c>
      <c r="D239" s="150" t="s">
        <v>195</v>
      </c>
      <c r="E239" s="151" t="s">
        <v>641</v>
      </c>
      <c r="F239" s="152" t="s">
        <v>910</v>
      </c>
      <c r="G239" s="153" t="s">
        <v>604</v>
      </c>
      <c r="H239" s="154">
        <v>6</v>
      </c>
      <c r="I239" s="155"/>
      <c r="J239" s="156">
        <f>ROUND(I239*H239,2)</f>
        <v>0</v>
      </c>
      <c r="K239" s="152" t="s">
        <v>250</v>
      </c>
      <c r="L239" s="33"/>
      <c r="M239" s="157" t="s">
        <v>1</v>
      </c>
      <c r="N239" s="158" t="s">
        <v>46</v>
      </c>
      <c r="O239" s="58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1" t="s">
        <v>200</v>
      </c>
      <c r="AT239" s="161" t="s">
        <v>195</v>
      </c>
      <c r="AU239" s="161" t="s">
        <v>93</v>
      </c>
      <c r="AY239" s="17" t="s">
        <v>192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93</v>
      </c>
      <c r="BK239" s="162">
        <f>ROUND(I239*H239,2)</f>
        <v>0</v>
      </c>
      <c r="BL239" s="17" t="s">
        <v>200</v>
      </c>
      <c r="BM239" s="161" t="s">
        <v>760</v>
      </c>
    </row>
    <row r="240" spans="1:65" s="2" customFormat="1" ht="87.75">
      <c r="A240" s="32"/>
      <c r="B240" s="33"/>
      <c r="C240" s="32"/>
      <c r="D240" s="164" t="s">
        <v>565</v>
      </c>
      <c r="E240" s="32"/>
      <c r="F240" s="211" t="s">
        <v>622</v>
      </c>
      <c r="G240" s="32"/>
      <c r="H240" s="32"/>
      <c r="I240" s="212"/>
      <c r="J240" s="32"/>
      <c r="K240" s="32"/>
      <c r="L240" s="33"/>
      <c r="M240" s="187"/>
      <c r="N240" s="188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565</v>
      </c>
      <c r="AU240" s="17" t="s">
        <v>93</v>
      </c>
    </row>
    <row r="241" spans="1:65" s="13" customFormat="1" ht="33.75">
      <c r="B241" s="163"/>
      <c r="D241" s="164" t="s">
        <v>202</v>
      </c>
      <c r="E241" s="165" t="s">
        <v>1</v>
      </c>
      <c r="F241" s="166" t="s">
        <v>607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93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1:65" s="13" customFormat="1" ht="22.5">
      <c r="B242" s="163"/>
      <c r="D242" s="164" t="s">
        <v>202</v>
      </c>
      <c r="E242" s="165" t="s">
        <v>1</v>
      </c>
      <c r="F242" s="166" t="s">
        <v>608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3" customFormat="1" ht="22.5">
      <c r="B243" s="163"/>
      <c r="D243" s="164" t="s">
        <v>202</v>
      </c>
      <c r="E243" s="165" t="s">
        <v>1</v>
      </c>
      <c r="F243" s="166" t="s">
        <v>609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623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246</v>
      </c>
      <c r="H245" s="174">
        <v>6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5" customFormat="1" ht="11.25">
      <c r="B246" s="179"/>
      <c r="D246" s="164" t="s">
        <v>202</v>
      </c>
      <c r="E246" s="180" t="s">
        <v>1</v>
      </c>
      <c r="F246" s="181" t="s">
        <v>206</v>
      </c>
      <c r="H246" s="182">
        <v>6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202</v>
      </c>
      <c r="AU246" s="180" t="s">
        <v>93</v>
      </c>
      <c r="AV246" s="15" t="s">
        <v>200</v>
      </c>
      <c r="AW246" s="15" t="s">
        <v>36</v>
      </c>
      <c r="AX246" s="15" t="s">
        <v>87</v>
      </c>
      <c r="AY246" s="180" t="s">
        <v>192</v>
      </c>
    </row>
    <row r="247" spans="1:65" s="2" customFormat="1" ht="37.9" customHeight="1">
      <c r="A247" s="32"/>
      <c r="B247" s="149"/>
      <c r="C247" s="150" t="s">
        <v>333</v>
      </c>
      <c r="D247" s="150" t="s">
        <v>195</v>
      </c>
      <c r="E247" s="151" t="s">
        <v>644</v>
      </c>
      <c r="F247" s="152" t="s">
        <v>645</v>
      </c>
      <c r="G247" s="153" t="s">
        <v>604</v>
      </c>
      <c r="H247" s="154">
        <v>6</v>
      </c>
      <c r="I247" s="155"/>
      <c r="J247" s="156">
        <f>ROUND(I247*H247,2)</f>
        <v>0</v>
      </c>
      <c r="K247" s="152" t="s">
        <v>250</v>
      </c>
      <c r="L247" s="33"/>
      <c r="M247" s="157" t="s">
        <v>1</v>
      </c>
      <c r="N247" s="158" t="s">
        <v>46</v>
      </c>
      <c r="O247" s="58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1" t="s">
        <v>200</v>
      </c>
      <c r="AT247" s="161" t="s">
        <v>195</v>
      </c>
      <c r="AU247" s="161" t="s">
        <v>93</v>
      </c>
      <c r="AY247" s="17" t="s">
        <v>192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7" t="s">
        <v>93</v>
      </c>
      <c r="BK247" s="162">
        <f>ROUND(I247*H247,2)</f>
        <v>0</v>
      </c>
      <c r="BL247" s="17" t="s">
        <v>200</v>
      </c>
      <c r="BM247" s="161" t="s">
        <v>738</v>
      </c>
    </row>
    <row r="248" spans="1:65" s="2" customFormat="1" ht="97.5">
      <c r="A248" s="32"/>
      <c r="B248" s="33"/>
      <c r="C248" s="32"/>
      <c r="D248" s="164" t="s">
        <v>565</v>
      </c>
      <c r="E248" s="32"/>
      <c r="F248" s="211" t="s">
        <v>637</v>
      </c>
      <c r="G248" s="32"/>
      <c r="H248" s="32"/>
      <c r="I248" s="212"/>
      <c r="J248" s="32"/>
      <c r="K248" s="32"/>
      <c r="L248" s="33"/>
      <c r="M248" s="187"/>
      <c r="N248" s="188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565</v>
      </c>
      <c r="AU248" s="17" t="s">
        <v>93</v>
      </c>
    </row>
    <row r="249" spans="1:65" s="13" customFormat="1" ht="33.75">
      <c r="B249" s="163"/>
      <c r="D249" s="164" t="s">
        <v>202</v>
      </c>
      <c r="E249" s="165" t="s">
        <v>1</v>
      </c>
      <c r="F249" s="166" t="s">
        <v>607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202</v>
      </c>
      <c r="AU249" s="165" t="s">
        <v>93</v>
      </c>
      <c r="AV249" s="13" t="s">
        <v>87</v>
      </c>
      <c r="AW249" s="13" t="s">
        <v>36</v>
      </c>
      <c r="AX249" s="13" t="s">
        <v>80</v>
      </c>
      <c r="AY249" s="165" t="s">
        <v>192</v>
      </c>
    </row>
    <row r="250" spans="1:65" s="13" customFormat="1" ht="22.5">
      <c r="B250" s="163"/>
      <c r="D250" s="164" t="s">
        <v>202</v>
      </c>
      <c r="E250" s="165" t="s">
        <v>1</v>
      </c>
      <c r="F250" s="166" t="s">
        <v>608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3" customFormat="1" ht="22.5">
      <c r="B251" s="163"/>
      <c r="D251" s="164" t="s">
        <v>202</v>
      </c>
      <c r="E251" s="165" t="s">
        <v>1</v>
      </c>
      <c r="F251" s="166" t="s">
        <v>609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623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246</v>
      </c>
      <c r="H253" s="174">
        <v>6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5" customFormat="1" ht="11.25">
      <c r="B254" s="179"/>
      <c r="D254" s="164" t="s">
        <v>202</v>
      </c>
      <c r="E254" s="180" t="s">
        <v>1</v>
      </c>
      <c r="F254" s="181" t="s">
        <v>206</v>
      </c>
      <c r="H254" s="182">
        <v>6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202</v>
      </c>
      <c r="AU254" s="180" t="s">
        <v>93</v>
      </c>
      <c r="AV254" s="15" t="s">
        <v>200</v>
      </c>
      <c r="AW254" s="15" t="s">
        <v>36</v>
      </c>
      <c r="AX254" s="15" t="s">
        <v>87</v>
      </c>
      <c r="AY254" s="180" t="s">
        <v>192</v>
      </c>
    </row>
    <row r="255" spans="1:65" s="2" customFormat="1" ht="33" customHeight="1">
      <c r="A255" s="32"/>
      <c r="B255" s="149"/>
      <c r="C255" s="150" t="s">
        <v>297</v>
      </c>
      <c r="D255" s="150" t="s">
        <v>195</v>
      </c>
      <c r="E255" s="151" t="s">
        <v>647</v>
      </c>
      <c r="F255" s="152" t="s">
        <v>648</v>
      </c>
      <c r="G255" s="153" t="s">
        <v>604</v>
      </c>
      <c r="H255" s="154">
        <v>6</v>
      </c>
      <c r="I255" s="155"/>
      <c r="J255" s="156">
        <f>ROUND(I255*H255,2)</f>
        <v>0</v>
      </c>
      <c r="K255" s="152" t="s">
        <v>250</v>
      </c>
      <c r="L255" s="33"/>
      <c r="M255" s="157" t="s">
        <v>1</v>
      </c>
      <c r="N255" s="158" t="s">
        <v>46</v>
      </c>
      <c r="O255" s="58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1" t="s">
        <v>200</v>
      </c>
      <c r="AT255" s="161" t="s">
        <v>195</v>
      </c>
      <c r="AU255" s="161" t="s">
        <v>93</v>
      </c>
      <c r="AY255" s="17" t="s">
        <v>192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7" t="s">
        <v>93</v>
      </c>
      <c r="BK255" s="162">
        <f>ROUND(I255*H255,2)</f>
        <v>0</v>
      </c>
      <c r="BL255" s="17" t="s">
        <v>200</v>
      </c>
      <c r="BM255" s="161" t="s">
        <v>745</v>
      </c>
    </row>
    <row r="256" spans="1:65" s="2" customFormat="1" ht="87.75">
      <c r="A256" s="32"/>
      <c r="B256" s="33"/>
      <c r="C256" s="32"/>
      <c r="D256" s="164" t="s">
        <v>565</v>
      </c>
      <c r="E256" s="32"/>
      <c r="F256" s="211" t="s">
        <v>650</v>
      </c>
      <c r="G256" s="32"/>
      <c r="H256" s="32"/>
      <c r="I256" s="212"/>
      <c r="J256" s="32"/>
      <c r="K256" s="32"/>
      <c r="L256" s="33"/>
      <c r="M256" s="187"/>
      <c r="N256" s="188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565</v>
      </c>
      <c r="AU256" s="17" t="s">
        <v>93</v>
      </c>
    </row>
    <row r="257" spans="1:65" s="13" customFormat="1" ht="33.75">
      <c r="B257" s="163"/>
      <c r="D257" s="164" t="s">
        <v>202</v>
      </c>
      <c r="E257" s="165" t="s">
        <v>1</v>
      </c>
      <c r="F257" s="166" t="s">
        <v>607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202</v>
      </c>
      <c r="AU257" s="165" t="s">
        <v>93</v>
      </c>
      <c r="AV257" s="13" t="s">
        <v>87</v>
      </c>
      <c r="AW257" s="13" t="s">
        <v>36</v>
      </c>
      <c r="AX257" s="13" t="s">
        <v>80</v>
      </c>
      <c r="AY257" s="165" t="s">
        <v>192</v>
      </c>
    </row>
    <row r="258" spans="1:65" s="13" customFormat="1" ht="22.5">
      <c r="B258" s="163"/>
      <c r="D258" s="164" t="s">
        <v>202</v>
      </c>
      <c r="E258" s="165" t="s">
        <v>1</v>
      </c>
      <c r="F258" s="166" t="s">
        <v>608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3" customFormat="1" ht="22.5">
      <c r="B259" s="163"/>
      <c r="D259" s="164" t="s">
        <v>202</v>
      </c>
      <c r="E259" s="165" t="s">
        <v>1</v>
      </c>
      <c r="F259" s="166" t="s">
        <v>609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202</v>
      </c>
      <c r="AU259" s="165" t="s">
        <v>93</v>
      </c>
      <c r="AV259" s="13" t="s">
        <v>87</v>
      </c>
      <c r="AW259" s="13" t="s">
        <v>36</v>
      </c>
      <c r="AX259" s="13" t="s">
        <v>80</v>
      </c>
      <c r="AY259" s="165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651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93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246</v>
      </c>
      <c r="H261" s="174">
        <v>6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93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5" customFormat="1" ht="11.25">
      <c r="B262" s="179"/>
      <c r="D262" s="164" t="s">
        <v>202</v>
      </c>
      <c r="E262" s="180" t="s">
        <v>1</v>
      </c>
      <c r="F262" s="181" t="s">
        <v>206</v>
      </c>
      <c r="H262" s="182">
        <v>6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202</v>
      </c>
      <c r="AU262" s="180" t="s">
        <v>93</v>
      </c>
      <c r="AV262" s="15" t="s">
        <v>200</v>
      </c>
      <c r="AW262" s="15" t="s">
        <v>36</v>
      </c>
      <c r="AX262" s="15" t="s">
        <v>87</v>
      </c>
      <c r="AY262" s="180" t="s">
        <v>192</v>
      </c>
    </row>
    <row r="263" spans="1:65" s="12" customFormat="1" ht="22.9" customHeight="1">
      <c r="B263" s="137"/>
      <c r="D263" s="138" t="s">
        <v>79</v>
      </c>
      <c r="E263" s="147" t="s">
        <v>655</v>
      </c>
      <c r="F263" s="147" t="s">
        <v>656</v>
      </c>
      <c r="I263" s="140"/>
      <c r="J263" s="148">
        <f>BK263</f>
        <v>0</v>
      </c>
      <c r="L263" s="137"/>
      <c r="M263" s="141"/>
      <c r="N263" s="142"/>
      <c r="O263" s="142"/>
      <c r="P263" s="143">
        <f>SUM(P264:P271)</f>
        <v>0</v>
      </c>
      <c r="Q263" s="142"/>
      <c r="R263" s="143">
        <f>SUM(R264:R271)</f>
        <v>0</v>
      </c>
      <c r="S263" s="142"/>
      <c r="T263" s="144">
        <f>SUM(T264:T271)</f>
        <v>0</v>
      </c>
      <c r="AR263" s="138" t="s">
        <v>93</v>
      </c>
      <c r="AT263" s="145" t="s">
        <v>79</v>
      </c>
      <c r="AU263" s="145" t="s">
        <v>87</v>
      </c>
      <c r="AY263" s="138" t="s">
        <v>192</v>
      </c>
      <c r="BK263" s="146">
        <f>SUM(BK264:BK271)</f>
        <v>0</v>
      </c>
    </row>
    <row r="264" spans="1:65" s="2" customFormat="1" ht="37.9" customHeight="1">
      <c r="A264" s="32"/>
      <c r="B264" s="149"/>
      <c r="C264" s="150" t="s">
        <v>341</v>
      </c>
      <c r="D264" s="150" t="s">
        <v>195</v>
      </c>
      <c r="E264" s="151" t="s">
        <v>803</v>
      </c>
      <c r="F264" s="152" t="s">
        <v>658</v>
      </c>
      <c r="G264" s="153" t="s">
        <v>604</v>
      </c>
      <c r="H264" s="154">
        <v>1</v>
      </c>
      <c r="I264" s="155"/>
      <c r="J264" s="156">
        <f>ROUND(I264*H264,2)</f>
        <v>0</v>
      </c>
      <c r="K264" s="152" t="s">
        <v>250</v>
      </c>
      <c r="L264" s="33"/>
      <c r="M264" s="157" t="s">
        <v>1</v>
      </c>
      <c r="N264" s="158" t="s">
        <v>46</v>
      </c>
      <c r="O264" s="58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1" t="s">
        <v>200</v>
      </c>
      <c r="AT264" s="161" t="s">
        <v>195</v>
      </c>
      <c r="AU264" s="161" t="s">
        <v>93</v>
      </c>
      <c r="AY264" s="17" t="s">
        <v>192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7" t="s">
        <v>93</v>
      </c>
      <c r="BK264" s="162">
        <f>ROUND(I264*H264,2)</f>
        <v>0</v>
      </c>
      <c r="BL264" s="17" t="s">
        <v>200</v>
      </c>
      <c r="BM264" s="161" t="s">
        <v>200</v>
      </c>
    </row>
    <row r="265" spans="1:65" s="2" customFormat="1" ht="107.25">
      <c r="A265" s="32"/>
      <c r="B265" s="33"/>
      <c r="C265" s="32"/>
      <c r="D265" s="164" t="s">
        <v>565</v>
      </c>
      <c r="E265" s="32"/>
      <c r="F265" s="211" t="s">
        <v>660</v>
      </c>
      <c r="G265" s="32"/>
      <c r="H265" s="32"/>
      <c r="I265" s="212"/>
      <c r="J265" s="32"/>
      <c r="K265" s="32"/>
      <c r="L265" s="33"/>
      <c r="M265" s="187"/>
      <c r="N265" s="188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565</v>
      </c>
      <c r="AU265" s="17" t="s">
        <v>93</v>
      </c>
    </row>
    <row r="266" spans="1:65" s="13" customFormat="1" ht="33.75">
      <c r="B266" s="163"/>
      <c r="D266" s="164" t="s">
        <v>202</v>
      </c>
      <c r="E266" s="165" t="s">
        <v>1</v>
      </c>
      <c r="F266" s="166" t="s">
        <v>607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93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3" customFormat="1" ht="22.5">
      <c r="B267" s="163"/>
      <c r="D267" s="164" t="s">
        <v>202</v>
      </c>
      <c r="E267" s="165" t="s">
        <v>1</v>
      </c>
      <c r="F267" s="166" t="s">
        <v>608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93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3" customFormat="1" ht="22.5">
      <c r="B268" s="163"/>
      <c r="D268" s="164" t="s">
        <v>202</v>
      </c>
      <c r="E268" s="165" t="s">
        <v>1</v>
      </c>
      <c r="F268" s="166" t="s">
        <v>609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93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3" customFormat="1" ht="11.25">
      <c r="B269" s="163"/>
      <c r="D269" s="164" t="s">
        <v>202</v>
      </c>
      <c r="E269" s="165" t="s">
        <v>1</v>
      </c>
      <c r="F269" s="166" t="s">
        <v>661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93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4" customFormat="1" ht="11.25">
      <c r="B270" s="171"/>
      <c r="D270" s="164" t="s">
        <v>202</v>
      </c>
      <c r="E270" s="172" t="s">
        <v>1</v>
      </c>
      <c r="F270" s="173" t="s">
        <v>87</v>
      </c>
      <c r="H270" s="174">
        <v>1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202</v>
      </c>
      <c r="AU270" s="172" t="s">
        <v>93</v>
      </c>
      <c r="AV270" s="14" t="s">
        <v>93</v>
      </c>
      <c r="AW270" s="14" t="s">
        <v>36</v>
      </c>
      <c r="AX270" s="14" t="s">
        <v>80</v>
      </c>
      <c r="AY270" s="172" t="s">
        <v>192</v>
      </c>
    </row>
    <row r="271" spans="1:65" s="15" customFormat="1" ht="11.25">
      <c r="B271" s="179"/>
      <c r="D271" s="164" t="s">
        <v>202</v>
      </c>
      <c r="E271" s="180" t="s">
        <v>1</v>
      </c>
      <c r="F271" s="181" t="s">
        <v>206</v>
      </c>
      <c r="H271" s="182">
        <v>1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202</v>
      </c>
      <c r="AU271" s="180" t="s">
        <v>93</v>
      </c>
      <c r="AV271" s="15" t="s">
        <v>200</v>
      </c>
      <c r="AW271" s="15" t="s">
        <v>36</v>
      </c>
      <c r="AX271" s="15" t="s">
        <v>87</v>
      </c>
      <c r="AY271" s="180" t="s">
        <v>192</v>
      </c>
    </row>
    <row r="272" spans="1:65" s="2" customFormat="1" ht="49.9" customHeight="1">
      <c r="A272" s="32"/>
      <c r="B272" s="33"/>
      <c r="C272" s="32"/>
      <c r="D272" s="32"/>
      <c r="E272" s="139" t="s">
        <v>347</v>
      </c>
      <c r="F272" s="139" t="s">
        <v>348</v>
      </c>
      <c r="G272" s="32"/>
      <c r="H272" s="32"/>
      <c r="I272" s="32"/>
      <c r="J272" s="126">
        <f t="shared" ref="J272:J277" si="0">BK272</f>
        <v>0</v>
      </c>
      <c r="K272" s="32"/>
      <c r="L272" s="33"/>
      <c r="M272" s="187"/>
      <c r="N272" s="188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79</v>
      </c>
      <c r="AU272" s="17" t="s">
        <v>80</v>
      </c>
      <c r="AY272" s="17" t="s">
        <v>349</v>
      </c>
      <c r="BK272" s="162">
        <f>SUM(BK273:BK277)</f>
        <v>0</v>
      </c>
    </row>
    <row r="273" spans="1:63" s="2" customFormat="1" ht="16.350000000000001" customHeight="1">
      <c r="A273" s="32"/>
      <c r="B273" s="33"/>
      <c r="C273" s="189" t="s">
        <v>1</v>
      </c>
      <c r="D273" s="189" t="s">
        <v>195</v>
      </c>
      <c r="E273" s="190" t="s">
        <v>1</v>
      </c>
      <c r="F273" s="191" t="s">
        <v>1</v>
      </c>
      <c r="G273" s="192" t="s">
        <v>1</v>
      </c>
      <c r="H273" s="193"/>
      <c r="I273" s="194"/>
      <c r="J273" s="195">
        <f t="shared" si="0"/>
        <v>0</v>
      </c>
      <c r="K273" s="196"/>
      <c r="L273" s="33"/>
      <c r="M273" s="197" t="s">
        <v>1</v>
      </c>
      <c r="N273" s="198" t="s">
        <v>46</v>
      </c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349</v>
      </c>
      <c r="AU273" s="17" t="s">
        <v>87</v>
      </c>
      <c r="AY273" s="17" t="s">
        <v>349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93</v>
      </c>
      <c r="BK273" s="162">
        <f>I273*H273</f>
        <v>0</v>
      </c>
    </row>
    <row r="274" spans="1:63" s="2" customFormat="1" ht="16.350000000000001" customHeight="1">
      <c r="A274" s="32"/>
      <c r="B274" s="33"/>
      <c r="C274" s="189" t="s">
        <v>1</v>
      </c>
      <c r="D274" s="189" t="s">
        <v>195</v>
      </c>
      <c r="E274" s="190" t="s">
        <v>1</v>
      </c>
      <c r="F274" s="191" t="s">
        <v>1</v>
      </c>
      <c r="G274" s="192" t="s">
        <v>1</v>
      </c>
      <c r="H274" s="193"/>
      <c r="I274" s="194"/>
      <c r="J274" s="195">
        <f t="shared" si="0"/>
        <v>0</v>
      </c>
      <c r="K274" s="196"/>
      <c r="L274" s="33"/>
      <c r="M274" s="197" t="s">
        <v>1</v>
      </c>
      <c r="N274" s="198" t="s">
        <v>46</v>
      </c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349</v>
      </c>
      <c r="AU274" s="17" t="s">
        <v>87</v>
      </c>
      <c r="AY274" s="17" t="s">
        <v>349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93</v>
      </c>
      <c r="BK274" s="162">
        <f>I274*H274</f>
        <v>0</v>
      </c>
    </row>
    <row r="275" spans="1:63" s="2" customFormat="1" ht="16.350000000000001" customHeight="1">
      <c r="A275" s="32"/>
      <c r="B275" s="33"/>
      <c r="C275" s="189" t="s">
        <v>1</v>
      </c>
      <c r="D275" s="189" t="s">
        <v>195</v>
      </c>
      <c r="E275" s="190" t="s">
        <v>1</v>
      </c>
      <c r="F275" s="191" t="s">
        <v>1</v>
      </c>
      <c r="G275" s="192" t="s">
        <v>1</v>
      </c>
      <c r="H275" s="193"/>
      <c r="I275" s="194"/>
      <c r="J275" s="195">
        <f t="shared" si="0"/>
        <v>0</v>
      </c>
      <c r="K275" s="196"/>
      <c r="L275" s="33"/>
      <c r="M275" s="197" t="s">
        <v>1</v>
      </c>
      <c r="N275" s="198" t="s">
        <v>46</v>
      </c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349</v>
      </c>
      <c r="AU275" s="17" t="s">
        <v>87</v>
      </c>
      <c r="AY275" s="17" t="s">
        <v>349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93</v>
      </c>
      <c r="BK275" s="162">
        <f>I275*H275</f>
        <v>0</v>
      </c>
    </row>
    <row r="276" spans="1:63" s="2" customFormat="1" ht="16.350000000000001" customHeight="1">
      <c r="A276" s="32"/>
      <c r="B276" s="33"/>
      <c r="C276" s="189" t="s">
        <v>1</v>
      </c>
      <c r="D276" s="189" t="s">
        <v>195</v>
      </c>
      <c r="E276" s="190" t="s">
        <v>1</v>
      </c>
      <c r="F276" s="191" t="s">
        <v>1</v>
      </c>
      <c r="G276" s="192" t="s">
        <v>1</v>
      </c>
      <c r="H276" s="193"/>
      <c r="I276" s="194"/>
      <c r="J276" s="195">
        <f t="shared" si="0"/>
        <v>0</v>
      </c>
      <c r="K276" s="196"/>
      <c r="L276" s="33"/>
      <c r="M276" s="197" t="s">
        <v>1</v>
      </c>
      <c r="N276" s="198" t="s">
        <v>46</v>
      </c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349</v>
      </c>
      <c r="AU276" s="17" t="s">
        <v>87</v>
      </c>
      <c r="AY276" s="17" t="s">
        <v>349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93</v>
      </c>
      <c r="BK276" s="162">
        <f>I276*H276</f>
        <v>0</v>
      </c>
    </row>
    <row r="277" spans="1:63" s="2" customFormat="1" ht="16.350000000000001" customHeight="1">
      <c r="A277" s="32"/>
      <c r="B277" s="33"/>
      <c r="C277" s="189" t="s">
        <v>1</v>
      </c>
      <c r="D277" s="189" t="s">
        <v>195</v>
      </c>
      <c r="E277" s="190" t="s">
        <v>1</v>
      </c>
      <c r="F277" s="191" t="s">
        <v>1</v>
      </c>
      <c r="G277" s="192" t="s">
        <v>1</v>
      </c>
      <c r="H277" s="193"/>
      <c r="I277" s="194"/>
      <c r="J277" s="195">
        <f t="shared" si="0"/>
        <v>0</v>
      </c>
      <c r="K277" s="196"/>
      <c r="L277" s="33"/>
      <c r="M277" s="197" t="s">
        <v>1</v>
      </c>
      <c r="N277" s="198" t="s">
        <v>46</v>
      </c>
      <c r="O277" s="199"/>
      <c r="P277" s="199"/>
      <c r="Q277" s="199"/>
      <c r="R277" s="199"/>
      <c r="S277" s="199"/>
      <c r="T277" s="20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349</v>
      </c>
      <c r="AU277" s="17" t="s">
        <v>87</v>
      </c>
      <c r="AY277" s="17" t="s">
        <v>349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93</v>
      </c>
      <c r="BK277" s="162">
        <f>I277*H277</f>
        <v>0</v>
      </c>
    </row>
    <row r="278" spans="1:63" s="2" customFormat="1" ht="6.95" customHeight="1">
      <c r="A278" s="32"/>
      <c r="B278" s="47"/>
      <c r="C278" s="48"/>
      <c r="D278" s="48"/>
      <c r="E278" s="48"/>
      <c r="F278" s="48"/>
      <c r="G278" s="48"/>
      <c r="H278" s="48"/>
      <c r="I278" s="48"/>
      <c r="J278" s="48"/>
      <c r="K278" s="48"/>
      <c r="L278" s="33"/>
      <c r="M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</row>
  </sheetData>
  <autoFilter ref="C124:K27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73:D278">
      <formula1>"K, M"</formula1>
    </dataValidation>
    <dataValidation type="list" allowBlank="1" showInputMessage="1" showErrorMessage="1" error="Povoleny jsou hodnoty základní, snížená, zákl. přenesená, sníž. přenesená, nulová." sqref="N273:N278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141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911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912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ROUND((ROUND((SUM(BE128:BE276)),  2) + SUM(BE278:BE282)), 2)</f>
        <v>0</v>
      </c>
      <c r="G35" s="32"/>
      <c r="H35" s="32"/>
      <c r="I35" s="105">
        <v>0.21</v>
      </c>
      <c r="J35" s="104">
        <f>ROUND((ROUND(((SUM(BE128:BE276))*I35),  2) + (SUM(BE278:BE282)*I35)),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ROUND((ROUND((SUM(BF128:BF276)),  2) + SUM(BF278:BF282)), 2)</f>
        <v>0</v>
      </c>
      <c r="G36" s="32"/>
      <c r="H36" s="32"/>
      <c r="I36" s="105">
        <v>0.12</v>
      </c>
      <c r="J36" s="104">
        <f>ROUND((ROUND(((SUM(BF128:BF276))*I36),  2) + (SUM(BF278:BF282)*I36)),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ROUND((ROUND((SUM(BG128:BG276)),  2) + SUM(BG278:BG282)),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ROUND((ROUND((SUM(BH128:BH276)),  2) + SUM(BH278:BH282)),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ROUND((ROUND((SUM(BI128:BI276)),  2) + SUM(BI278:BI282)),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911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64.01 -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J191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J198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J199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J225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J247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J277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911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64.01 -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P129+P198+P277</f>
        <v>0</v>
      </c>
      <c r="Q128" s="66"/>
      <c r="R128" s="134">
        <f>R129+R198+R277</f>
        <v>0</v>
      </c>
      <c r="S128" s="66"/>
      <c r="T128" s="135">
        <f>T129+T198+T277</f>
        <v>8.134495600000001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BK129+BK198+BK277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P130+P191</f>
        <v>0</v>
      </c>
      <c r="Q129" s="142"/>
      <c r="R129" s="143">
        <f>R130+R191</f>
        <v>0</v>
      </c>
      <c r="S129" s="142"/>
      <c r="T129" s="144">
        <f>T130+T191</f>
        <v>7.207644000000001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BK130+BK191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SUM(P131:P190)</f>
        <v>0</v>
      </c>
      <c r="Q130" s="142"/>
      <c r="R130" s="143">
        <f>SUM(R131:R190)</f>
        <v>0</v>
      </c>
      <c r="S130" s="142"/>
      <c r="T130" s="144">
        <f>SUM(T131:T190)</f>
        <v>7.207644000000001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SUM(BK131:BK190)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664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8.5920000000000005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0.35227200000000003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665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363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666</v>
      </c>
      <c r="H139" s="174">
        <v>6.202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374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220</v>
      </c>
      <c r="H141" s="174">
        <v>2.39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5" customFormat="1" ht="11.25">
      <c r="B142" s="179"/>
      <c r="D142" s="164" t="s">
        <v>202</v>
      </c>
      <c r="E142" s="180" t="s">
        <v>1</v>
      </c>
      <c r="F142" s="181" t="s">
        <v>206</v>
      </c>
      <c r="H142" s="182">
        <v>8.5920000000000005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202</v>
      </c>
      <c r="AU142" s="180" t="s">
        <v>93</v>
      </c>
      <c r="AV142" s="15" t="s">
        <v>200</v>
      </c>
      <c r="AW142" s="15" t="s">
        <v>36</v>
      </c>
      <c r="AX142" s="15" t="s">
        <v>87</v>
      </c>
      <c r="AY142" s="180" t="s">
        <v>192</v>
      </c>
    </row>
    <row r="143" spans="1:65" s="2" customFormat="1" ht="24.2" customHeight="1">
      <c r="A143" s="32"/>
      <c r="B143" s="149"/>
      <c r="C143" s="150" t="s">
        <v>221</v>
      </c>
      <c r="D143" s="150" t="s">
        <v>195</v>
      </c>
      <c r="E143" s="151" t="s">
        <v>222</v>
      </c>
      <c r="F143" s="152" t="s">
        <v>223</v>
      </c>
      <c r="G143" s="153" t="s">
        <v>198</v>
      </c>
      <c r="H143" s="154">
        <v>70.433000000000007</v>
      </c>
      <c r="I143" s="155"/>
      <c r="J143" s="156">
        <f>ROUND(I143*H143,2)</f>
        <v>0</v>
      </c>
      <c r="K143" s="152" t="s">
        <v>199</v>
      </c>
      <c r="L143" s="33"/>
      <c r="M143" s="157" t="s">
        <v>1</v>
      </c>
      <c r="N143" s="158" t="s">
        <v>46</v>
      </c>
      <c r="O143" s="58"/>
      <c r="P143" s="159">
        <f>O143*H143</f>
        <v>0</v>
      </c>
      <c r="Q143" s="159">
        <v>0</v>
      </c>
      <c r="R143" s="159">
        <f>Q143*H143</f>
        <v>0</v>
      </c>
      <c r="S143" s="159">
        <v>2.7E-2</v>
      </c>
      <c r="T143" s="160">
        <f>S143*H143</f>
        <v>1.9016910000000002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1" t="s">
        <v>200</v>
      </c>
      <c r="AT143" s="161" t="s">
        <v>195</v>
      </c>
      <c r="AU143" s="161" t="s">
        <v>93</v>
      </c>
      <c r="AY143" s="17" t="s">
        <v>192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93</v>
      </c>
      <c r="BK143" s="162">
        <f>ROUND(I143*H143,2)</f>
        <v>0</v>
      </c>
      <c r="BL143" s="17" t="s">
        <v>200</v>
      </c>
      <c r="BM143" s="161" t="s">
        <v>667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210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367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93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668</v>
      </c>
      <c r="H146" s="174">
        <v>55.8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93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849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93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913</v>
      </c>
      <c r="H148" s="174">
        <v>11.238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93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914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915</v>
      </c>
      <c r="H150" s="174">
        <v>3.395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5" customFormat="1" ht="11.25">
      <c r="B151" s="179"/>
      <c r="D151" s="164" t="s">
        <v>202</v>
      </c>
      <c r="E151" s="180" t="s">
        <v>1</v>
      </c>
      <c r="F151" s="181" t="s">
        <v>206</v>
      </c>
      <c r="H151" s="182">
        <v>70.433000000000007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202</v>
      </c>
      <c r="AU151" s="180" t="s">
        <v>93</v>
      </c>
      <c r="AV151" s="15" t="s">
        <v>200</v>
      </c>
      <c r="AW151" s="15" t="s">
        <v>36</v>
      </c>
      <c r="AX151" s="15" t="s">
        <v>87</v>
      </c>
      <c r="AY151" s="180" t="s">
        <v>192</v>
      </c>
    </row>
    <row r="152" spans="1:65" s="2" customFormat="1" ht="24.2" customHeight="1">
      <c r="A152" s="32"/>
      <c r="B152" s="149"/>
      <c r="C152" s="150" t="s">
        <v>200</v>
      </c>
      <c r="D152" s="150" t="s">
        <v>195</v>
      </c>
      <c r="E152" s="151" t="s">
        <v>233</v>
      </c>
      <c r="F152" s="152" t="s">
        <v>234</v>
      </c>
      <c r="G152" s="153" t="s">
        <v>198</v>
      </c>
      <c r="H152" s="154">
        <v>95.04</v>
      </c>
      <c r="I152" s="155"/>
      <c r="J152" s="156">
        <f>ROUND(I152*H152,2)</f>
        <v>0</v>
      </c>
      <c r="K152" s="152" t="s">
        <v>199</v>
      </c>
      <c r="L152" s="33"/>
      <c r="M152" s="157" t="s">
        <v>1</v>
      </c>
      <c r="N152" s="158" t="s">
        <v>46</v>
      </c>
      <c r="O152" s="58"/>
      <c r="P152" s="159">
        <f>O152*H152</f>
        <v>0</v>
      </c>
      <c r="Q152" s="159">
        <v>0</v>
      </c>
      <c r="R152" s="159">
        <f>Q152*H152</f>
        <v>0</v>
      </c>
      <c r="S152" s="159">
        <v>2.3E-2</v>
      </c>
      <c r="T152" s="160">
        <f>S152*H152</f>
        <v>2.1859200000000003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1" t="s">
        <v>200</v>
      </c>
      <c r="AT152" s="161" t="s">
        <v>195</v>
      </c>
      <c r="AU152" s="161" t="s">
        <v>93</v>
      </c>
      <c r="AY152" s="17" t="s">
        <v>192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93</v>
      </c>
      <c r="BK152" s="162">
        <f>ROUND(I152*H152,2)</f>
        <v>0</v>
      </c>
      <c r="BL152" s="17" t="s">
        <v>200</v>
      </c>
      <c r="BM152" s="161" t="s">
        <v>671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210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3" customFormat="1" ht="11.25">
      <c r="B154" s="163"/>
      <c r="D154" s="164" t="s">
        <v>202</v>
      </c>
      <c r="E154" s="165" t="s">
        <v>1</v>
      </c>
      <c r="F154" s="166" t="s">
        <v>371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202</v>
      </c>
      <c r="AU154" s="165" t="s">
        <v>93</v>
      </c>
      <c r="AV154" s="13" t="s">
        <v>87</v>
      </c>
      <c r="AW154" s="13" t="s">
        <v>36</v>
      </c>
      <c r="AX154" s="13" t="s">
        <v>80</v>
      </c>
      <c r="AY154" s="165" t="s">
        <v>192</v>
      </c>
    </row>
    <row r="155" spans="1:65" s="14" customFormat="1" ht="11.25">
      <c r="B155" s="171"/>
      <c r="D155" s="164" t="s">
        <v>202</v>
      </c>
      <c r="E155" s="172" t="s">
        <v>1</v>
      </c>
      <c r="F155" s="173" t="s">
        <v>672</v>
      </c>
      <c r="H155" s="174">
        <v>63.36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202</v>
      </c>
      <c r="AU155" s="172" t="s">
        <v>93</v>
      </c>
      <c r="AV155" s="14" t="s">
        <v>93</v>
      </c>
      <c r="AW155" s="14" t="s">
        <v>36</v>
      </c>
      <c r="AX155" s="14" t="s">
        <v>80</v>
      </c>
      <c r="AY155" s="172" t="s">
        <v>192</v>
      </c>
    </row>
    <row r="156" spans="1:65" s="13" customFormat="1" ht="11.25">
      <c r="B156" s="163"/>
      <c r="D156" s="164" t="s">
        <v>202</v>
      </c>
      <c r="E156" s="165" t="s">
        <v>1</v>
      </c>
      <c r="F156" s="166" t="s">
        <v>371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202</v>
      </c>
      <c r="AU156" s="165" t="s">
        <v>93</v>
      </c>
      <c r="AV156" s="13" t="s">
        <v>87</v>
      </c>
      <c r="AW156" s="13" t="s">
        <v>36</v>
      </c>
      <c r="AX156" s="13" t="s">
        <v>80</v>
      </c>
      <c r="AY156" s="165" t="s">
        <v>192</v>
      </c>
    </row>
    <row r="157" spans="1:65" s="14" customFormat="1" ht="11.25">
      <c r="B157" s="171"/>
      <c r="D157" s="164" t="s">
        <v>202</v>
      </c>
      <c r="E157" s="172" t="s">
        <v>1</v>
      </c>
      <c r="F157" s="173" t="s">
        <v>238</v>
      </c>
      <c r="H157" s="174">
        <v>31.68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202</v>
      </c>
      <c r="AU157" s="172" t="s">
        <v>93</v>
      </c>
      <c r="AV157" s="14" t="s">
        <v>93</v>
      </c>
      <c r="AW157" s="14" t="s">
        <v>36</v>
      </c>
      <c r="AX157" s="14" t="s">
        <v>80</v>
      </c>
      <c r="AY157" s="172" t="s">
        <v>192</v>
      </c>
    </row>
    <row r="158" spans="1:65" s="15" customFormat="1" ht="11.25">
      <c r="B158" s="179"/>
      <c r="D158" s="164" t="s">
        <v>202</v>
      </c>
      <c r="E158" s="180" t="s">
        <v>1</v>
      </c>
      <c r="F158" s="181" t="s">
        <v>206</v>
      </c>
      <c r="H158" s="182">
        <v>95.04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202</v>
      </c>
      <c r="AU158" s="180" t="s">
        <v>93</v>
      </c>
      <c r="AV158" s="15" t="s">
        <v>200</v>
      </c>
      <c r="AW158" s="15" t="s">
        <v>36</v>
      </c>
      <c r="AX158" s="15" t="s">
        <v>87</v>
      </c>
      <c r="AY158" s="180" t="s">
        <v>192</v>
      </c>
    </row>
    <row r="159" spans="1:65" s="2" customFormat="1" ht="21.75" customHeight="1">
      <c r="A159" s="32"/>
      <c r="B159" s="149"/>
      <c r="C159" s="150" t="s">
        <v>239</v>
      </c>
      <c r="D159" s="150" t="s">
        <v>195</v>
      </c>
      <c r="E159" s="151" t="s">
        <v>240</v>
      </c>
      <c r="F159" s="152" t="s">
        <v>241</v>
      </c>
      <c r="G159" s="153" t="s">
        <v>198</v>
      </c>
      <c r="H159" s="154">
        <v>9.6470000000000002</v>
      </c>
      <c r="I159" s="155"/>
      <c r="J159" s="156">
        <f>ROUND(I159*H159,2)</f>
        <v>0</v>
      </c>
      <c r="K159" s="152" t="s">
        <v>199</v>
      </c>
      <c r="L159" s="33"/>
      <c r="M159" s="157" t="s">
        <v>1</v>
      </c>
      <c r="N159" s="158" t="s">
        <v>46</v>
      </c>
      <c r="O159" s="58"/>
      <c r="P159" s="159">
        <f>O159*H159</f>
        <v>0</v>
      </c>
      <c r="Q159" s="159">
        <v>0</v>
      </c>
      <c r="R159" s="159">
        <f>Q159*H159</f>
        <v>0</v>
      </c>
      <c r="S159" s="159">
        <v>6.3E-2</v>
      </c>
      <c r="T159" s="160">
        <f>S159*H159</f>
        <v>0.607761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1" t="s">
        <v>200</v>
      </c>
      <c r="AT159" s="161" t="s">
        <v>195</v>
      </c>
      <c r="AU159" s="161" t="s">
        <v>93</v>
      </c>
      <c r="AY159" s="17" t="s">
        <v>192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93</v>
      </c>
      <c r="BK159" s="162">
        <f>ROUND(I159*H159,2)</f>
        <v>0</v>
      </c>
      <c r="BL159" s="17" t="s">
        <v>200</v>
      </c>
      <c r="BM159" s="161" t="s">
        <v>673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243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93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1:65" s="13" customFormat="1" ht="11.25">
      <c r="B161" s="163"/>
      <c r="D161" s="164" t="s">
        <v>202</v>
      </c>
      <c r="E161" s="165" t="s">
        <v>1</v>
      </c>
      <c r="F161" s="166" t="s">
        <v>366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202</v>
      </c>
      <c r="AU161" s="165" t="s">
        <v>93</v>
      </c>
      <c r="AV161" s="13" t="s">
        <v>87</v>
      </c>
      <c r="AW161" s="13" t="s">
        <v>36</v>
      </c>
      <c r="AX161" s="13" t="s">
        <v>80</v>
      </c>
      <c r="AY161" s="165" t="s">
        <v>192</v>
      </c>
    </row>
    <row r="162" spans="1:65" s="14" customFormat="1" ht="11.25">
      <c r="B162" s="171"/>
      <c r="D162" s="164" t="s">
        <v>202</v>
      </c>
      <c r="E162" s="172" t="s">
        <v>1</v>
      </c>
      <c r="F162" s="173" t="s">
        <v>245</v>
      </c>
      <c r="H162" s="174">
        <v>4.3570000000000002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202</v>
      </c>
      <c r="AU162" s="172" t="s">
        <v>93</v>
      </c>
      <c r="AV162" s="14" t="s">
        <v>93</v>
      </c>
      <c r="AW162" s="14" t="s">
        <v>36</v>
      </c>
      <c r="AX162" s="14" t="s">
        <v>80</v>
      </c>
      <c r="AY162" s="172" t="s">
        <v>192</v>
      </c>
    </row>
    <row r="163" spans="1:65" s="13" customFormat="1" ht="11.25">
      <c r="B163" s="163"/>
      <c r="D163" s="164" t="s">
        <v>202</v>
      </c>
      <c r="E163" s="165" t="s">
        <v>1</v>
      </c>
      <c r="F163" s="166" t="s">
        <v>914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202</v>
      </c>
      <c r="AU163" s="165" t="s">
        <v>93</v>
      </c>
      <c r="AV163" s="13" t="s">
        <v>87</v>
      </c>
      <c r="AW163" s="13" t="s">
        <v>36</v>
      </c>
      <c r="AX163" s="13" t="s">
        <v>80</v>
      </c>
      <c r="AY163" s="165" t="s">
        <v>192</v>
      </c>
    </row>
    <row r="164" spans="1:65" s="14" customFormat="1" ht="11.25">
      <c r="B164" s="171"/>
      <c r="D164" s="164" t="s">
        <v>202</v>
      </c>
      <c r="E164" s="172" t="s">
        <v>1</v>
      </c>
      <c r="F164" s="173" t="s">
        <v>916</v>
      </c>
      <c r="H164" s="174">
        <v>5.29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202</v>
      </c>
      <c r="AU164" s="172" t="s">
        <v>93</v>
      </c>
      <c r="AV164" s="14" t="s">
        <v>93</v>
      </c>
      <c r="AW164" s="14" t="s">
        <v>36</v>
      </c>
      <c r="AX164" s="14" t="s">
        <v>80</v>
      </c>
      <c r="AY164" s="172" t="s">
        <v>192</v>
      </c>
    </row>
    <row r="165" spans="1:65" s="15" customFormat="1" ht="11.25">
      <c r="B165" s="179"/>
      <c r="D165" s="164" t="s">
        <v>202</v>
      </c>
      <c r="E165" s="180" t="s">
        <v>1</v>
      </c>
      <c r="F165" s="181" t="s">
        <v>206</v>
      </c>
      <c r="H165" s="182">
        <v>9.6470000000000002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202</v>
      </c>
      <c r="AU165" s="180" t="s">
        <v>93</v>
      </c>
      <c r="AV165" s="15" t="s">
        <v>200</v>
      </c>
      <c r="AW165" s="15" t="s">
        <v>36</v>
      </c>
      <c r="AX165" s="15" t="s">
        <v>87</v>
      </c>
      <c r="AY165" s="180" t="s">
        <v>192</v>
      </c>
    </row>
    <row r="166" spans="1:65" s="2" customFormat="1" ht="33" customHeight="1">
      <c r="A166" s="32"/>
      <c r="B166" s="149"/>
      <c r="C166" s="150" t="s">
        <v>246</v>
      </c>
      <c r="D166" s="150" t="s">
        <v>195</v>
      </c>
      <c r="E166" s="151" t="s">
        <v>247</v>
      </c>
      <c r="F166" s="152" t="s">
        <v>248</v>
      </c>
      <c r="G166" s="153" t="s">
        <v>249</v>
      </c>
      <c r="H166" s="154">
        <v>366.255</v>
      </c>
      <c r="I166" s="155"/>
      <c r="J166" s="156">
        <f>ROUND(I166*H166,2)</f>
        <v>0</v>
      </c>
      <c r="K166" s="152" t="s">
        <v>250</v>
      </c>
      <c r="L166" s="33"/>
      <c r="M166" s="157" t="s">
        <v>1</v>
      </c>
      <c r="N166" s="158" t="s">
        <v>46</v>
      </c>
      <c r="O166" s="58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1" t="s">
        <v>200</v>
      </c>
      <c r="AT166" s="161" t="s">
        <v>195</v>
      </c>
      <c r="AU166" s="161" t="s">
        <v>93</v>
      </c>
      <c r="AY166" s="17" t="s">
        <v>192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93</v>
      </c>
      <c r="BK166" s="162">
        <f>ROUND(I166*H166,2)</f>
        <v>0</v>
      </c>
      <c r="BL166" s="17" t="s">
        <v>200</v>
      </c>
      <c r="BM166" s="161" t="s">
        <v>917</v>
      </c>
    </row>
    <row r="167" spans="1:65" s="13" customFormat="1" ht="11.25">
      <c r="B167" s="163"/>
      <c r="D167" s="164" t="s">
        <v>202</v>
      </c>
      <c r="E167" s="165" t="s">
        <v>1</v>
      </c>
      <c r="F167" s="166" t="s">
        <v>918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202</v>
      </c>
      <c r="AU167" s="165" t="s">
        <v>93</v>
      </c>
      <c r="AV167" s="13" t="s">
        <v>87</v>
      </c>
      <c r="AW167" s="13" t="s">
        <v>36</v>
      </c>
      <c r="AX167" s="13" t="s">
        <v>80</v>
      </c>
      <c r="AY167" s="165" t="s">
        <v>192</v>
      </c>
    </row>
    <row r="168" spans="1:65" s="13" customFormat="1" ht="11.25">
      <c r="B168" s="163"/>
      <c r="D168" s="164" t="s">
        <v>202</v>
      </c>
      <c r="E168" s="165" t="s">
        <v>1</v>
      </c>
      <c r="F168" s="166" t="s">
        <v>363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93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1:65" s="14" customFormat="1" ht="11.25">
      <c r="B169" s="171"/>
      <c r="D169" s="164" t="s">
        <v>202</v>
      </c>
      <c r="E169" s="172" t="s">
        <v>1</v>
      </c>
      <c r="F169" s="173" t="s">
        <v>677</v>
      </c>
      <c r="H169" s="174">
        <v>20.32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93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1:65" s="13" customFormat="1" ht="11.25">
      <c r="B170" s="163"/>
      <c r="D170" s="164" t="s">
        <v>202</v>
      </c>
      <c r="E170" s="165" t="s">
        <v>1</v>
      </c>
      <c r="F170" s="166" t="s">
        <v>366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4" customFormat="1" ht="11.25">
      <c r="B171" s="171"/>
      <c r="D171" s="164" t="s">
        <v>202</v>
      </c>
      <c r="E171" s="172" t="s">
        <v>1</v>
      </c>
      <c r="F171" s="173" t="s">
        <v>257</v>
      </c>
      <c r="H171" s="174">
        <v>6.2949999999999999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93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367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679</v>
      </c>
      <c r="H173" s="174">
        <v>110.4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855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857</v>
      </c>
      <c r="H175" s="174">
        <v>15.28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855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857</v>
      </c>
      <c r="H177" s="174">
        <v>15.28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681</v>
      </c>
      <c r="H179" s="174">
        <v>84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847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858</v>
      </c>
      <c r="H181" s="174">
        <v>31.8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849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919</v>
      </c>
      <c r="H183" s="174">
        <v>22.75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371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259</v>
      </c>
      <c r="H185" s="174">
        <v>42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374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262</v>
      </c>
      <c r="H187" s="174">
        <v>12.84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914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916</v>
      </c>
      <c r="H189" s="174">
        <v>5.29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366.255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12" customFormat="1" ht="22.9" customHeight="1">
      <c r="B191" s="137"/>
      <c r="D191" s="138" t="s">
        <v>79</v>
      </c>
      <c r="E191" s="147" t="s">
        <v>265</v>
      </c>
      <c r="F191" s="147" t="s">
        <v>266</v>
      </c>
      <c r="I191" s="140"/>
      <c r="J191" s="148">
        <f>BK191</f>
        <v>0</v>
      </c>
      <c r="L191" s="137"/>
      <c r="M191" s="141"/>
      <c r="N191" s="142"/>
      <c r="O191" s="142"/>
      <c r="P191" s="143">
        <f>SUM(P192:P197)</f>
        <v>0</v>
      </c>
      <c r="Q191" s="142"/>
      <c r="R191" s="143">
        <f>SUM(R192:R197)</f>
        <v>0</v>
      </c>
      <c r="S191" s="142"/>
      <c r="T191" s="144">
        <f>SUM(T192:T197)</f>
        <v>0</v>
      </c>
      <c r="AR191" s="138" t="s">
        <v>87</v>
      </c>
      <c r="AT191" s="145" t="s">
        <v>79</v>
      </c>
      <c r="AU191" s="145" t="s">
        <v>87</v>
      </c>
      <c r="AY191" s="138" t="s">
        <v>192</v>
      </c>
      <c r="BK191" s="146">
        <f>SUM(BK192:BK197)</f>
        <v>0</v>
      </c>
    </row>
    <row r="192" spans="1:65" s="2" customFormat="1" ht="16.5" customHeight="1">
      <c r="A192" s="32"/>
      <c r="B192" s="149"/>
      <c r="C192" s="150" t="s">
        <v>267</v>
      </c>
      <c r="D192" s="150" t="s">
        <v>195</v>
      </c>
      <c r="E192" s="151" t="s">
        <v>268</v>
      </c>
      <c r="F192" s="152" t="s">
        <v>269</v>
      </c>
      <c r="G192" s="153" t="s">
        <v>270</v>
      </c>
      <c r="H192" s="154">
        <v>8.1340000000000003</v>
      </c>
      <c r="I192" s="155"/>
      <c r="J192" s="156">
        <f t="shared" ref="J192:J197" si="0">ROUND(I192*H192,2)</f>
        <v>0</v>
      </c>
      <c r="K192" s="152" t="s">
        <v>199</v>
      </c>
      <c r="L192" s="33"/>
      <c r="M192" s="157" t="s">
        <v>1</v>
      </c>
      <c r="N192" s="158" t="s">
        <v>46</v>
      </c>
      <c r="O192" s="58"/>
      <c r="P192" s="159">
        <f t="shared" ref="P192:P197" si="1">O192*H192</f>
        <v>0</v>
      </c>
      <c r="Q192" s="159">
        <v>0</v>
      </c>
      <c r="R192" s="159">
        <f t="shared" ref="R192:R197" si="2">Q192*H192</f>
        <v>0</v>
      </c>
      <c r="S192" s="159">
        <v>0</v>
      </c>
      <c r="T192" s="160">
        <f t="shared" ref="T192:T197" si="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1" t="s">
        <v>200</v>
      </c>
      <c r="AT192" s="161" t="s">
        <v>195</v>
      </c>
      <c r="AU192" s="161" t="s">
        <v>93</v>
      </c>
      <c r="AY192" s="17" t="s">
        <v>192</v>
      </c>
      <c r="BE192" s="162">
        <f t="shared" ref="BE192:BE197" si="4">IF(N192="základní",J192,0)</f>
        <v>0</v>
      </c>
      <c r="BF192" s="162">
        <f t="shared" ref="BF192:BF197" si="5">IF(N192="snížená",J192,0)</f>
        <v>0</v>
      </c>
      <c r="BG192" s="162">
        <f t="shared" ref="BG192:BG197" si="6">IF(N192="zákl. přenesená",J192,0)</f>
        <v>0</v>
      </c>
      <c r="BH192" s="162">
        <f t="shared" ref="BH192:BH197" si="7">IF(N192="sníž. přenesená",J192,0)</f>
        <v>0</v>
      </c>
      <c r="BI192" s="162">
        <f t="shared" ref="BI192:BI197" si="8">IF(N192="nulová",J192,0)</f>
        <v>0</v>
      </c>
      <c r="BJ192" s="17" t="s">
        <v>93</v>
      </c>
      <c r="BK192" s="162">
        <f t="shared" ref="BK192:BK197" si="9">ROUND(I192*H192,2)</f>
        <v>0</v>
      </c>
      <c r="BL192" s="17" t="s">
        <v>200</v>
      </c>
      <c r="BM192" s="161" t="s">
        <v>683</v>
      </c>
    </row>
    <row r="193" spans="1:65" s="2" customFormat="1" ht="16.5" customHeight="1">
      <c r="A193" s="32"/>
      <c r="B193" s="149"/>
      <c r="C193" s="150" t="s">
        <v>272</v>
      </c>
      <c r="D193" s="150" t="s">
        <v>195</v>
      </c>
      <c r="E193" s="151" t="s">
        <v>273</v>
      </c>
      <c r="F193" s="152" t="s">
        <v>274</v>
      </c>
      <c r="G193" s="153" t="s">
        <v>270</v>
      </c>
      <c r="H193" s="154">
        <v>8.1340000000000003</v>
      </c>
      <c r="I193" s="155"/>
      <c r="J193" s="156">
        <f t="shared" si="0"/>
        <v>0</v>
      </c>
      <c r="K193" s="152" t="s">
        <v>199</v>
      </c>
      <c r="L193" s="33"/>
      <c r="M193" s="157" t="s">
        <v>1</v>
      </c>
      <c r="N193" s="158" t="s">
        <v>46</v>
      </c>
      <c r="O193" s="58"/>
      <c r="P193" s="159">
        <f t="shared" si="1"/>
        <v>0</v>
      </c>
      <c r="Q193" s="159">
        <v>0</v>
      </c>
      <c r="R193" s="159">
        <f t="shared" si="2"/>
        <v>0</v>
      </c>
      <c r="S193" s="159">
        <v>0</v>
      </c>
      <c r="T193" s="160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1" t="s">
        <v>200</v>
      </c>
      <c r="AT193" s="161" t="s">
        <v>195</v>
      </c>
      <c r="AU193" s="161" t="s">
        <v>93</v>
      </c>
      <c r="AY193" s="17" t="s">
        <v>192</v>
      </c>
      <c r="BE193" s="162">
        <f t="shared" si="4"/>
        <v>0</v>
      </c>
      <c r="BF193" s="162">
        <f t="shared" si="5"/>
        <v>0</v>
      </c>
      <c r="BG193" s="162">
        <f t="shared" si="6"/>
        <v>0</v>
      </c>
      <c r="BH193" s="162">
        <f t="shared" si="7"/>
        <v>0</v>
      </c>
      <c r="BI193" s="162">
        <f t="shared" si="8"/>
        <v>0</v>
      </c>
      <c r="BJ193" s="17" t="s">
        <v>93</v>
      </c>
      <c r="BK193" s="162">
        <f t="shared" si="9"/>
        <v>0</v>
      </c>
      <c r="BL193" s="17" t="s">
        <v>200</v>
      </c>
      <c r="BM193" s="161" t="s">
        <v>684</v>
      </c>
    </row>
    <row r="194" spans="1:65" s="2" customFormat="1" ht="24.2" customHeight="1">
      <c r="A194" s="32"/>
      <c r="B194" s="149"/>
      <c r="C194" s="150" t="s">
        <v>193</v>
      </c>
      <c r="D194" s="150" t="s">
        <v>195</v>
      </c>
      <c r="E194" s="151" t="s">
        <v>276</v>
      </c>
      <c r="F194" s="152" t="s">
        <v>277</v>
      </c>
      <c r="G194" s="153" t="s">
        <v>270</v>
      </c>
      <c r="H194" s="154">
        <v>8.1340000000000003</v>
      </c>
      <c r="I194" s="155"/>
      <c r="J194" s="156">
        <f t="shared" si="0"/>
        <v>0</v>
      </c>
      <c r="K194" s="152" t="s">
        <v>199</v>
      </c>
      <c r="L194" s="33"/>
      <c r="M194" s="157" t="s">
        <v>1</v>
      </c>
      <c r="N194" s="158" t="s">
        <v>46</v>
      </c>
      <c r="O194" s="58"/>
      <c r="P194" s="159">
        <f t="shared" si="1"/>
        <v>0</v>
      </c>
      <c r="Q194" s="159">
        <v>0</v>
      </c>
      <c r="R194" s="159">
        <f t="shared" si="2"/>
        <v>0</v>
      </c>
      <c r="S194" s="159">
        <v>0</v>
      </c>
      <c r="T194" s="160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1" t="s">
        <v>200</v>
      </c>
      <c r="AT194" s="161" t="s">
        <v>195</v>
      </c>
      <c r="AU194" s="161" t="s">
        <v>93</v>
      </c>
      <c r="AY194" s="17" t="s">
        <v>192</v>
      </c>
      <c r="BE194" s="162">
        <f t="shared" si="4"/>
        <v>0</v>
      </c>
      <c r="BF194" s="162">
        <f t="shared" si="5"/>
        <v>0</v>
      </c>
      <c r="BG194" s="162">
        <f t="shared" si="6"/>
        <v>0</v>
      </c>
      <c r="BH194" s="162">
        <f t="shared" si="7"/>
        <v>0</v>
      </c>
      <c r="BI194" s="162">
        <f t="shared" si="8"/>
        <v>0</v>
      </c>
      <c r="BJ194" s="17" t="s">
        <v>93</v>
      </c>
      <c r="BK194" s="162">
        <f t="shared" si="9"/>
        <v>0</v>
      </c>
      <c r="BL194" s="17" t="s">
        <v>200</v>
      </c>
      <c r="BM194" s="161" t="s">
        <v>685</v>
      </c>
    </row>
    <row r="195" spans="1:65" s="2" customFormat="1" ht="24.2" customHeight="1">
      <c r="A195" s="32"/>
      <c r="B195" s="149"/>
      <c r="C195" s="150" t="s">
        <v>279</v>
      </c>
      <c r="D195" s="150" t="s">
        <v>195</v>
      </c>
      <c r="E195" s="151" t="s">
        <v>280</v>
      </c>
      <c r="F195" s="152" t="s">
        <v>281</v>
      </c>
      <c r="G195" s="153" t="s">
        <v>270</v>
      </c>
      <c r="H195" s="154">
        <v>8.1340000000000003</v>
      </c>
      <c r="I195" s="155"/>
      <c r="J195" s="156">
        <f t="shared" si="0"/>
        <v>0</v>
      </c>
      <c r="K195" s="152" t="s">
        <v>199</v>
      </c>
      <c r="L195" s="33"/>
      <c r="M195" s="157" t="s">
        <v>1</v>
      </c>
      <c r="N195" s="158" t="s">
        <v>46</v>
      </c>
      <c r="O195" s="58"/>
      <c r="P195" s="159">
        <f t="shared" si="1"/>
        <v>0</v>
      </c>
      <c r="Q195" s="159">
        <v>0</v>
      </c>
      <c r="R195" s="159">
        <f t="shared" si="2"/>
        <v>0</v>
      </c>
      <c r="S195" s="159">
        <v>0</v>
      </c>
      <c r="T195" s="160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1" t="s">
        <v>200</v>
      </c>
      <c r="AT195" s="161" t="s">
        <v>195</v>
      </c>
      <c r="AU195" s="161" t="s">
        <v>93</v>
      </c>
      <c r="AY195" s="17" t="s">
        <v>192</v>
      </c>
      <c r="BE195" s="162">
        <f t="shared" si="4"/>
        <v>0</v>
      </c>
      <c r="BF195" s="162">
        <f t="shared" si="5"/>
        <v>0</v>
      </c>
      <c r="BG195" s="162">
        <f t="shared" si="6"/>
        <v>0</v>
      </c>
      <c r="BH195" s="162">
        <f t="shared" si="7"/>
        <v>0</v>
      </c>
      <c r="BI195" s="162">
        <f t="shared" si="8"/>
        <v>0</v>
      </c>
      <c r="BJ195" s="17" t="s">
        <v>93</v>
      </c>
      <c r="BK195" s="162">
        <f t="shared" si="9"/>
        <v>0</v>
      </c>
      <c r="BL195" s="17" t="s">
        <v>200</v>
      </c>
      <c r="BM195" s="161" t="s">
        <v>686</v>
      </c>
    </row>
    <row r="196" spans="1:65" s="2" customFormat="1" ht="24.2" customHeight="1">
      <c r="A196" s="32"/>
      <c r="B196" s="149"/>
      <c r="C196" s="150" t="s">
        <v>283</v>
      </c>
      <c r="D196" s="150" t="s">
        <v>195</v>
      </c>
      <c r="E196" s="151" t="s">
        <v>284</v>
      </c>
      <c r="F196" s="152" t="s">
        <v>285</v>
      </c>
      <c r="G196" s="153" t="s">
        <v>270</v>
      </c>
      <c r="H196" s="154">
        <v>8.1340000000000003</v>
      </c>
      <c r="I196" s="155"/>
      <c r="J196" s="156">
        <f t="shared" si="0"/>
        <v>0</v>
      </c>
      <c r="K196" s="152" t="s">
        <v>199</v>
      </c>
      <c r="L196" s="33"/>
      <c r="M196" s="157" t="s">
        <v>1</v>
      </c>
      <c r="N196" s="158" t="s">
        <v>46</v>
      </c>
      <c r="O196" s="58"/>
      <c r="P196" s="159">
        <f t="shared" si="1"/>
        <v>0</v>
      </c>
      <c r="Q196" s="159">
        <v>0</v>
      </c>
      <c r="R196" s="159">
        <f t="shared" si="2"/>
        <v>0</v>
      </c>
      <c r="S196" s="159">
        <v>0</v>
      </c>
      <c r="T196" s="160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1" t="s">
        <v>200</v>
      </c>
      <c r="AT196" s="161" t="s">
        <v>195</v>
      </c>
      <c r="AU196" s="161" t="s">
        <v>93</v>
      </c>
      <c r="AY196" s="17" t="s">
        <v>192</v>
      </c>
      <c r="BE196" s="162">
        <f t="shared" si="4"/>
        <v>0</v>
      </c>
      <c r="BF196" s="162">
        <f t="shared" si="5"/>
        <v>0</v>
      </c>
      <c r="BG196" s="162">
        <f t="shared" si="6"/>
        <v>0</v>
      </c>
      <c r="BH196" s="162">
        <f t="shared" si="7"/>
        <v>0</v>
      </c>
      <c r="BI196" s="162">
        <f t="shared" si="8"/>
        <v>0</v>
      </c>
      <c r="BJ196" s="17" t="s">
        <v>93</v>
      </c>
      <c r="BK196" s="162">
        <f t="shared" si="9"/>
        <v>0</v>
      </c>
      <c r="BL196" s="17" t="s">
        <v>200</v>
      </c>
      <c r="BM196" s="161" t="s">
        <v>687</v>
      </c>
    </row>
    <row r="197" spans="1:65" s="2" customFormat="1" ht="44.25" customHeight="1">
      <c r="A197" s="32"/>
      <c r="B197" s="149"/>
      <c r="C197" s="150" t="s">
        <v>8</v>
      </c>
      <c r="D197" s="150" t="s">
        <v>195</v>
      </c>
      <c r="E197" s="151" t="s">
        <v>287</v>
      </c>
      <c r="F197" s="152" t="s">
        <v>288</v>
      </c>
      <c r="G197" s="153" t="s">
        <v>270</v>
      </c>
      <c r="H197" s="154">
        <v>8.1340000000000003</v>
      </c>
      <c r="I197" s="155"/>
      <c r="J197" s="156">
        <f t="shared" si="0"/>
        <v>0</v>
      </c>
      <c r="K197" s="152" t="s">
        <v>199</v>
      </c>
      <c r="L197" s="33"/>
      <c r="M197" s="157" t="s">
        <v>1</v>
      </c>
      <c r="N197" s="158" t="s">
        <v>46</v>
      </c>
      <c r="O197" s="58"/>
      <c r="P197" s="159">
        <f t="shared" si="1"/>
        <v>0</v>
      </c>
      <c r="Q197" s="159">
        <v>0</v>
      </c>
      <c r="R197" s="159">
        <f t="shared" si="2"/>
        <v>0</v>
      </c>
      <c r="S197" s="159">
        <v>0</v>
      </c>
      <c r="T197" s="160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1" t="s">
        <v>200</v>
      </c>
      <c r="AT197" s="161" t="s">
        <v>195</v>
      </c>
      <c r="AU197" s="161" t="s">
        <v>93</v>
      </c>
      <c r="AY197" s="17" t="s">
        <v>192</v>
      </c>
      <c r="BE197" s="162">
        <f t="shared" si="4"/>
        <v>0</v>
      </c>
      <c r="BF197" s="162">
        <f t="shared" si="5"/>
        <v>0</v>
      </c>
      <c r="BG197" s="162">
        <f t="shared" si="6"/>
        <v>0</v>
      </c>
      <c r="BH197" s="162">
        <f t="shared" si="7"/>
        <v>0</v>
      </c>
      <c r="BI197" s="162">
        <f t="shared" si="8"/>
        <v>0</v>
      </c>
      <c r="BJ197" s="17" t="s">
        <v>93</v>
      </c>
      <c r="BK197" s="162">
        <f t="shared" si="9"/>
        <v>0</v>
      </c>
      <c r="BL197" s="17" t="s">
        <v>200</v>
      </c>
      <c r="BM197" s="161" t="s">
        <v>688</v>
      </c>
    </row>
    <row r="198" spans="1:65" s="12" customFormat="1" ht="25.9" customHeight="1">
      <c r="B198" s="137"/>
      <c r="D198" s="138" t="s">
        <v>79</v>
      </c>
      <c r="E198" s="139" t="s">
        <v>290</v>
      </c>
      <c r="F198" s="139" t="s">
        <v>291</v>
      </c>
      <c r="I198" s="140"/>
      <c r="J198" s="126">
        <f>BK198</f>
        <v>0</v>
      </c>
      <c r="L198" s="137"/>
      <c r="M198" s="141"/>
      <c r="N198" s="142"/>
      <c r="O198" s="142"/>
      <c r="P198" s="143">
        <f>P199+P225+P247</f>
        <v>0</v>
      </c>
      <c r="Q198" s="142"/>
      <c r="R198" s="143">
        <f>R199+R225+R247</f>
        <v>0</v>
      </c>
      <c r="S198" s="142"/>
      <c r="T198" s="144">
        <f>T199+T225+T247</f>
        <v>0.9268516</v>
      </c>
      <c r="AR198" s="138" t="s">
        <v>93</v>
      </c>
      <c r="AT198" s="145" t="s">
        <v>79</v>
      </c>
      <c r="AU198" s="145" t="s">
        <v>80</v>
      </c>
      <c r="AY198" s="138" t="s">
        <v>192</v>
      </c>
      <c r="BK198" s="146">
        <f>BK199+BK225+BK247</f>
        <v>0</v>
      </c>
    </row>
    <row r="199" spans="1:65" s="12" customFormat="1" ht="22.9" customHeight="1">
      <c r="B199" s="137"/>
      <c r="D199" s="138" t="s">
        <v>79</v>
      </c>
      <c r="E199" s="147" t="s">
        <v>292</v>
      </c>
      <c r="F199" s="147" t="s">
        <v>293</v>
      </c>
      <c r="I199" s="140"/>
      <c r="J199" s="148">
        <f>BK199</f>
        <v>0</v>
      </c>
      <c r="L199" s="137"/>
      <c r="M199" s="141"/>
      <c r="N199" s="142"/>
      <c r="O199" s="142"/>
      <c r="P199" s="143">
        <f>SUM(P200:P224)</f>
        <v>0</v>
      </c>
      <c r="Q199" s="142"/>
      <c r="R199" s="143">
        <f>SUM(R200:R224)</f>
        <v>0</v>
      </c>
      <c r="S199" s="142"/>
      <c r="T199" s="144">
        <f>SUM(T200:T224)</f>
        <v>0.32963399999999998</v>
      </c>
      <c r="AR199" s="138" t="s">
        <v>93</v>
      </c>
      <c r="AT199" s="145" t="s">
        <v>79</v>
      </c>
      <c r="AU199" s="145" t="s">
        <v>87</v>
      </c>
      <c r="AY199" s="138" t="s">
        <v>192</v>
      </c>
      <c r="BK199" s="146">
        <f>SUM(BK200:BK224)</f>
        <v>0</v>
      </c>
    </row>
    <row r="200" spans="1:65" s="2" customFormat="1" ht="24.2" customHeight="1">
      <c r="A200" s="32"/>
      <c r="B200" s="149"/>
      <c r="C200" s="150" t="s">
        <v>294</v>
      </c>
      <c r="D200" s="150" t="s">
        <v>195</v>
      </c>
      <c r="E200" s="151" t="s">
        <v>295</v>
      </c>
      <c r="F200" s="152" t="s">
        <v>296</v>
      </c>
      <c r="G200" s="153" t="s">
        <v>198</v>
      </c>
      <c r="H200" s="154">
        <v>54.939</v>
      </c>
      <c r="I200" s="155"/>
      <c r="J200" s="156">
        <f>ROUND(I200*H200,2)</f>
        <v>0</v>
      </c>
      <c r="K200" s="152" t="s">
        <v>199</v>
      </c>
      <c r="L200" s="33"/>
      <c r="M200" s="157" t="s">
        <v>1</v>
      </c>
      <c r="N200" s="158" t="s">
        <v>46</v>
      </c>
      <c r="O200" s="58"/>
      <c r="P200" s="159">
        <f>O200*H200</f>
        <v>0</v>
      </c>
      <c r="Q200" s="159">
        <v>0</v>
      </c>
      <c r="R200" s="159">
        <f>Q200*H200</f>
        <v>0</v>
      </c>
      <c r="S200" s="159">
        <v>6.0000000000000001E-3</v>
      </c>
      <c r="T200" s="160">
        <f>S200*H200</f>
        <v>0.32963399999999998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1" t="s">
        <v>297</v>
      </c>
      <c r="AT200" s="161" t="s">
        <v>195</v>
      </c>
      <c r="AU200" s="161" t="s">
        <v>93</v>
      </c>
      <c r="AY200" s="17" t="s">
        <v>192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93</v>
      </c>
      <c r="BK200" s="162">
        <f>ROUND(I200*H200,2)</f>
        <v>0</v>
      </c>
      <c r="BL200" s="17" t="s">
        <v>297</v>
      </c>
      <c r="BM200" s="161" t="s">
        <v>920</v>
      </c>
    </row>
    <row r="201" spans="1:65" s="13" customFormat="1" ht="22.5">
      <c r="B201" s="163"/>
      <c r="D201" s="164" t="s">
        <v>202</v>
      </c>
      <c r="E201" s="165" t="s">
        <v>1</v>
      </c>
      <c r="F201" s="166" t="s">
        <v>299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11.25">
      <c r="B202" s="163"/>
      <c r="D202" s="164" t="s">
        <v>202</v>
      </c>
      <c r="E202" s="165" t="s">
        <v>1</v>
      </c>
      <c r="F202" s="166" t="s">
        <v>363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4" customFormat="1" ht="11.25">
      <c r="B203" s="171"/>
      <c r="D203" s="164" t="s">
        <v>202</v>
      </c>
      <c r="E203" s="172" t="s">
        <v>1</v>
      </c>
      <c r="F203" s="173" t="s">
        <v>690</v>
      </c>
      <c r="H203" s="174">
        <v>3.048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93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366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305</v>
      </c>
      <c r="H205" s="174">
        <v>0.94399999999999995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3" customFormat="1" ht="11.25">
      <c r="B206" s="163"/>
      <c r="D206" s="164" t="s">
        <v>202</v>
      </c>
      <c r="E206" s="165" t="s">
        <v>1</v>
      </c>
      <c r="F206" s="166" t="s">
        <v>367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93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1:65" s="14" customFormat="1" ht="11.25">
      <c r="B207" s="171"/>
      <c r="D207" s="164" t="s">
        <v>202</v>
      </c>
      <c r="E207" s="172" t="s">
        <v>1</v>
      </c>
      <c r="F207" s="173" t="s">
        <v>692</v>
      </c>
      <c r="H207" s="174">
        <v>16.559999999999999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93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855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93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4" customFormat="1" ht="11.25">
      <c r="B209" s="171"/>
      <c r="D209" s="164" t="s">
        <v>202</v>
      </c>
      <c r="E209" s="172" t="s">
        <v>1</v>
      </c>
      <c r="F209" s="173" t="s">
        <v>864</v>
      </c>
      <c r="H209" s="174">
        <v>2.2919999999999998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93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855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864</v>
      </c>
      <c r="H211" s="174">
        <v>2.2919999999999998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93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371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694</v>
      </c>
      <c r="H213" s="174">
        <v>12.6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847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93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865</v>
      </c>
      <c r="H215" s="174">
        <v>4.7699999999999996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93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849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93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921</v>
      </c>
      <c r="H217" s="174">
        <v>3.4129999999999998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93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371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307</v>
      </c>
      <c r="H219" s="174">
        <v>6.3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93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374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310</v>
      </c>
      <c r="H221" s="174">
        <v>1.9259999999999999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914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93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922</v>
      </c>
      <c r="H223" s="174">
        <v>0.79400000000000004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93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5" customFormat="1" ht="11.25">
      <c r="B224" s="179"/>
      <c r="D224" s="164" t="s">
        <v>202</v>
      </c>
      <c r="E224" s="180" t="s">
        <v>1</v>
      </c>
      <c r="F224" s="181" t="s">
        <v>206</v>
      </c>
      <c r="H224" s="182">
        <v>54.939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202</v>
      </c>
      <c r="AU224" s="180" t="s">
        <v>93</v>
      </c>
      <c r="AV224" s="15" t="s">
        <v>200</v>
      </c>
      <c r="AW224" s="15" t="s">
        <v>36</v>
      </c>
      <c r="AX224" s="15" t="s">
        <v>87</v>
      </c>
      <c r="AY224" s="180" t="s">
        <v>192</v>
      </c>
    </row>
    <row r="225" spans="1:65" s="12" customFormat="1" ht="22.9" customHeight="1">
      <c r="B225" s="137"/>
      <c r="D225" s="138" t="s">
        <v>79</v>
      </c>
      <c r="E225" s="147" t="s">
        <v>313</v>
      </c>
      <c r="F225" s="147" t="s">
        <v>314</v>
      </c>
      <c r="I225" s="140"/>
      <c r="J225" s="148">
        <f>BK225</f>
        <v>0</v>
      </c>
      <c r="L225" s="137"/>
      <c r="M225" s="141"/>
      <c r="N225" s="142"/>
      <c r="O225" s="142"/>
      <c r="P225" s="143">
        <f>SUM(P226:P246)</f>
        <v>0</v>
      </c>
      <c r="Q225" s="142"/>
      <c r="R225" s="143">
        <f>SUM(R226:R246)</f>
        <v>0</v>
      </c>
      <c r="S225" s="142"/>
      <c r="T225" s="144">
        <f>SUM(T226:T246)</f>
        <v>0.21255760000000001</v>
      </c>
      <c r="AR225" s="138" t="s">
        <v>93</v>
      </c>
      <c r="AT225" s="145" t="s">
        <v>79</v>
      </c>
      <c r="AU225" s="145" t="s">
        <v>87</v>
      </c>
      <c r="AY225" s="138" t="s">
        <v>192</v>
      </c>
      <c r="BK225" s="146">
        <f>SUM(BK226:BK246)</f>
        <v>0</v>
      </c>
    </row>
    <row r="226" spans="1:65" s="2" customFormat="1" ht="16.5" customHeight="1">
      <c r="A226" s="32"/>
      <c r="B226" s="149"/>
      <c r="C226" s="150" t="s">
        <v>315</v>
      </c>
      <c r="D226" s="150" t="s">
        <v>195</v>
      </c>
      <c r="E226" s="151" t="s">
        <v>316</v>
      </c>
      <c r="F226" s="152" t="s">
        <v>317</v>
      </c>
      <c r="G226" s="153" t="s">
        <v>249</v>
      </c>
      <c r="H226" s="154">
        <v>127.28</v>
      </c>
      <c r="I226" s="155"/>
      <c r="J226" s="156">
        <f>ROUND(I226*H226,2)</f>
        <v>0</v>
      </c>
      <c r="K226" s="152" t="s">
        <v>199</v>
      </c>
      <c r="L226" s="33"/>
      <c r="M226" s="157" t="s">
        <v>1</v>
      </c>
      <c r="N226" s="158" t="s">
        <v>46</v>
      </c>
      <c r="O226" s="58"/>
      <c r="P226" s="159">
        <f>O226*H226</f>
        <v>0</v>
      </c>
      <c r="Q226" s="159">
        <v>0</v>
      </c>
      <c r="R226" s="159">
        <f>Q226*H226</f>
        <v>0</v>
      </c>
      <c r="S226" s="159">
        <v>1.67E-3</v>
      </c>
      <c r="T226" s="160">
        <f>S226*H226</f>
        <v>0.21255760000000001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1" t="s">
        <v>297</v>
      </c>
      <c r="AT226" s="161" t="s">
        <v>195</v>
      </c>
      <c r="AU226" s="161" t="s">
        <v>93</v>
      </c>
      <c r="AY226" s="17" t="s">
        <v>192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7" t="s">
        <v>93</v>
      </c>
      <c r="BK226" s="162">
        <f>ROUND(I226*H226,2)</f>
        <v>0</v>
      </c>
      <c r="BL226" s="17" t="s">
        <v>297</v>
      </c>
      <c r="BM226" s="161" t="s">
        <v>696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319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363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697</v>
      </c>
      <c r="H229" s="174">
        <v>8.16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3" customFormat="1" ht="11.25">
      <c r="B230" s="163"/>
      <c r="D230" s="164" t="s">
        <v>202</v>
      </c>
      <c r="E230" s="165" t="s">
        <v>1</v>
      </c>
      <c r="F230" s="166" t="s">
        <v>367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202</v>
      </c>
      <c r="AU230" s="165" t="s">
        <v>93</v>
      </c>
      <c r="AV230" s="13" t="s">
        <v>87</v>
      </c>
      <c r="AW230" s="13" t="s">
        <v>36</v>
      </c>
      <c r="AX230" s="13" t="s">
        <v>80</v>
      </c>
      <c r="AY230" s="165" t="s">
        <v>192</v>
      </c>
    </row>
    <row r="231" spans="1:65" s="14" customFormat="1" ht="11.25">
      <c r="B231" s="171"/>
      <c r="D231" s="164" t="s">
        <v>202</v>
      </c>
      <c r="E231" s="172" t="s">
        <v>1</v>
      </c>
      <c r="F231" s="173" t="s">
        <v>700</v>
      </c>
      <c r="H231" s="174">
        <v>36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202</v>
      </c>
      <c r="AU231" s="172" t="s">
        <v>93</v>
      </c>
      <c r="AV231" s="14" t="s">
        <v>93</v>
      </c>
      <c r="AW231" s="14" t="s">
        <v>36</v>
      </c>
      <c r="AX231" s="14" t="s">
        <v>80</v>
      </c>
      <c r="AY231" s="172" t="s">
        <v>192</v>
      </c>
    </row>
    <row r="232" spans="1:65" s="13" customFormat="1" ht="11.25">
      <c r="B232" s="163"/>
      <c r="D232" s="164" t="s">
        <v>202</v>
      </c>
      <c r="E232" s="165" t="s">
        <v>1</v>
      </c>
      <c r="F232" s="166" t="s">
        <v>371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202</v>
      </c>
      <c r="AU232" s="165" t="s">
        <v>93</v>
      </c>
      <c r="AV232" s="13" t="s">
        <v>87</v>
      </c>
      <c r="AW232" s="13" t="s">
        <v>36</v>
      </c>
      <c r="AX232" s="13" t="s">
        <v>80</v>
      </c>
      <c r="AY232" s="165" t="s">
        <v>192</v>
      </c>
    </row>
    <row r="233" spans="1:65" s="14" customFormat="1" ht="11.25">
      <c r="B233" s="171"/>
      <c r="D233" s="164" t="s">
        <v>202</v>
      </c>
      <c r="E233" s="172" t="s">
        <v>1</v>
      </c>
      <c r="F233" s="173" t="s">
        <v>702</v>
      </c>
      <c r="H233" s="174">
        <v>26.4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93</v>
      </c>
      <c r="AV233" s="14" t="s">
        <v>93</v>
      </c>
      <c r="AW233" s="14" t="s">
        <v>36</v>
      </c>
      <c r="AX233" s="14" t="s">
        <v>80</v>
      </c>
      <c r="AY233" s="172" t="s">
        <v>192</v>
      </c>
    </row>
    <row r="234" spans="1:65" s="13" customFormat="1" ht="11.25">
      <c r="B234" s="163"/>
      <c r="D234" s="164" t="s">
        <v>202</v>
      </c>
      <c r="E234" s="165" t="s">
        <v>1</v>
      </c>
      <c r="F234" s="166" t="s">
        <v>847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4" customFormat="1" ht="11.25">
      <c r="B235" s="171"/>
      <c r="D235" s="164" t="s">
        <v>202</v>
      </c>
      <c r="E235" s="172" t="s">
        <v>1</v>
      </c>
      <c r="F235" s="173" t="s">
        <v>325</v>
      </c>
      <c r="H235" s="174">
        <v>13.2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202</v>
      </c>
      <c r="AU235" s="172" t="s">
        <v>93</v>
      </c>
      <c r="AV235" s="14" t="s">
        <v>93</v>
      </c>
      <c r="AW235" s="14" t="s">
        <v>36</v>
      </c>
      <c r="AX235" s="14" t="s">
        <v>80</v>
      </c>
      <c r="AY235" s="172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849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923</v>
      </c>
      <c r="H237" s="174">
        <v>7.25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371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93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325</v>
      </c>
      <c r="H239" s="174">
        <v>13.2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93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374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93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1:65" s="14" customFormat="1" ht="11.25">
      <c r="B241" s="171"/>
      <c r="D241" s="164" t="s">
        <v>202</v>
      </c>
      <c r="E241" s="172" t="s">
        <v>1</v>
      </c>
      <c r="F241" s="173" t="s">
        <v>328</v>
      </c>
      <c r="H241" s="174">
        <v>2.88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93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1:65" s="13" customFormat="1" ht="11.25">
      <c r="B242" s="163"/>
      <c r="D242" s="164" t="s">
        <v>202</v>
      </c>
      <c r="E242" s="165" t="s">
        <v>1</v>
      </c>
      <c r="F242" s="166" t="s">
        <v>914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4" customFormat="1" ht="11.25">
      <c r="B243" s="171"/>
      <c r="D243" s="164" t="s">
        <v>202</v>
      </c>
      <c r="E243" s="172" t="s">
        <v>1</v>
      </c>
      <c r="F243" s="173" t="s">
        <v>924</v>
      </c>
      <c r="H243" s="174">
        <v>2.19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93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204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330</v>
      </c>
      <c r="H245" s="174">
        <v>18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5" customFormat="1" ht="11.25">
      <c r="B246" s="179"/>
      <c r="D246" s="164" t="s">
        <v>202</v>
      </c>
      <c r="E246" s="180" t="s">
        <v>1</v>
      </c>
      <c r="F246" s="181" t="s">
        <v>206</v>
      </c>
      <c r="H246" s="182">
        <v>127.28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202</v>
      </c>
      <c r="AU246" s="180" t="s">
        <v>93</v>
      </c>
      <c r="AV246" s="15" t="s">
        <v>200</v>
      </c>
      <c r="AW246" s="15" t="s">
        <v>36</v>
      </c>
      <c r="AX246" s="15" t="s">
        <v>87</v>
      </c>
      <c r="AY246" s="180" t="s">
        <v>192</v>
      </c>
    </row>
    <row r="247" spans="1:65" s="12" customFormat="1" ht="22.9" customHeight="1">
      <c r="B247" s="137"/>
      <c r="D247" s="138" t="s">
        <v>79</v>
      </c>
      <c r="E247" s="147" t="s">
        <v>331</v>
      </c>
      <c r="F247" s="147" t="s">
        <v>332</v>
      </c>
      <c r="I247" s="140"/>
      <c r="J247" s="148">
        <f>BK247</f>
        <v>0</v>
      </c>
      <c r="L247" s="137"/>
      <c r="M247" s="141"/>
      <c r="N247" s="142"/>
      <c r="O247" s="142"/>
      <c r="P247" s="143">
        <f>SUM(P248:P276)</f>
        <v>0</v>
      </c>
      <c r="Q247" s="142"/>
      <c r="R247" s="143">
        <f>SUM(R248:R276)</f>
        <v>0</v>
      </c>
      <c r="S247" s="142"/>
      <c r="T247" s="144">
        <f>SUM(T248:T276)</f>
        <v>0.38466</v>
      </c>
      <c r="AR247" s="138" t="s">
        <v>93</v>
      </c>
      <c r="AT247" s="145" t="s">
        <v>79</v>
      </c>
      <c r="AU247" s="145" t="s">
        <v>87</v>
      </c>
      <c r="AY247" s="138" t="s">
        <v>192</v>
      </c>
      <c r="BK247" s="146">
        <f>SUM(BK248:BK276)</f>
        <v>0</v>
      </c>
    </row>
    <row r="248" spans="1:65" s="2" customFormat="1" ht="24.2" customHeight="1">
      <c r="A248" s="32"/>
      <c r="B248" s="149"/>
      <c r="C248" s="150" t="s">
        <v>333</v>
      </c>
      <c r="D248" s="150" t="s">
        <v>195</v>
      </c>
      <c r="E248" s="151" t="s">
        <v>334</v>
      </c>
      <c r="F248" s="152" t="s">
        <v>335</v>
      </c>
      <c r="G248" s="153" t="s">
        <v>249</v>
      </c>
      <c r="H248" s="154">
        <v>98.93</v>
      </c>
      <c r="I248" s="155"/>
      <c r="J248" s="156">
        <f>ROUND(I248*H248,2)</f>
        <v>0</v>
      </c>
      <c r="K248" s="152" t="s">
        <v>199</v>
      </c>
      <c r="L248" s="33"/>
      <c r="M248" s="157" t="s">
        <v>1</v>
      </c>
      <c r="N248" s="158" t="s">
        <v>46</v>
      </c>
      <c r="O248" s="58"/>
      <c r="P248" s="159">
        <f>O248*H248</f>
        <v>0</v>
      </c>
      <c r="Q248" s="159">
        <v>0</v>
      </c>
      <c r="R248" s="159">
        <f>Q248*H248</f>
        <v>0</v>
      </c>
      <c r="S248" s="159">
        <v>2E-3</v>
      </c>
      <c r="T248" s="160">
        <f>S248*H248</f>
        <v>0.19786000000000001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1" t="s">
        <v>297</v>
      </c>
      <c r="AT248" s="161" t="s">
        <v>195</v>
      </c>
      <c r="AU248" s="161" t="s">
        <v>93</v>
      </c>
      <c r="AY248" s="17" t="s">
        <v>192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93</v>
      </c>
      <c r="BK248" s="162">
        <f>ROUND(I248*H248,2)</f>
        <v>0</v>
      </c>
      <c r="BL248" s="17" t="s">
        <v>297</v>
      </c>
      <c r="BM248" s="161" t="s">
        <v>704</v>
      </c>
    </row>
    <row r="249" spans="1:65" s="13" customFormat="1" ht="11.25">
      <c r="B249" s="163"/>
      <c r="D249" s="164" t="s">
        <v>202</v>
      </c>
      <c r="E249" s="165" t="s">
        <v>1</v>
      </c>
      <c r="F249" s="166" t="s">
        <v>337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202</v>
      </c>
      <c r="AU249" s="165" t="s">
        <v>93</v>
      </c>
      <c r="AV249" s="13" t="s">
        <v>87</v>
      </c>
      <c r="AW249" s="13" t="s">
        <v>36</v>
      </c>
      <c r="AX249" s="13" t="s">
        <v>80</v>
      </c>
      <c r="AY249" s="165" t="s">
        <v>192</v>
      </c>
    </row>
    <row r="250" spans="1:65" s="13" customFormat="1" ht="11.25">
      <c r="B250" s="163"/>
      <c r="D250" s="164" t="s">
        <v>202</v>
      </c>
      <c r="E250" s="165" t="s">
        <v>1</v>
      </c>
      <c r="F250" s="166" t="s">
        <v>367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4" customFormat="1" ht="11.25">
      <c r="B251" s="171"/>
      <c r="D251" s="164" t="s">
        <v>202</v>
      </c>
      <c r="E251" s="172" t="s">
        <v>1</v>
      </c>
      <c r="F251" s="173" t="s">
        <v>700</v>
      </c>
      <c r="H251" s="174">
        <v>36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93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371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702</v>
      </c>
      <c r="H253" s="174">
        <v>26.4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847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93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325</v>
      </c>
      <c r="H255" s="174">
        <v>13.2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93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3" customFormat="1" ht="11.25">
      <c r="B256" s="163"/>
      <c r="D256" s="164" t="s">
        <v>202</v>
      </c>
      <c r="E256" s="165" t="s">
        <v>1</v>
      </c>
      <c r="F256" s="166" t="s">
        <v>849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93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923</v>
      </c>
      <c r="H257" s="174">
        <v>7.25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93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371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325</v>
      </c>
      <c r="H259" s="174">
        <v>13.2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93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374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93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328</v>
      </c>
      <c r="H261" s="174">
        <v>2.88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93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5" customFormat="1" ht="11.25">
      <c r="B262" s="179"/>
      <c r="D262" s="164" t="s">
        <v>202</v>
      </c>
      <c r="E262" s="180" t="s">
        <v>1</v>
      </c>
      <c r="F262" s="181" t="s">
        <v>206</v>
      </c>
      <c r="H262" s="182">
        <v>98.93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202</v>
      </c>
      <c r="AU262" s="180" t="s">
        <v>93</v>
      </c>
      <c r="AV262" s="15" t="s">
        <v>200</v>
      </c>
      <c r="AW262" s="15" t="s">
        <v>36</v>
      </c>
      <c r="AX262" s="15" t="s">
        <v>87</v>
      </c>
      <c r="AY262" s="180" t="s">
        <v>192</v>
      </c>
    </row>
    <row r="263" spans="1:65" s="2" customFormat="1" ht="24.2" customHeight="1">
      <c r="A263" s="32"/>
      <c r="B263" s="149"/>
      <c r="C263" s="150" t="s">
        <v>297</v>
      </c>
      <c r="D263" s="150" t="s">
        <v>195</v>
      </c>
      <c r="E263" s="151" t="s">
        <v>338</v>
      </c>
      <c r="F263" s="152" t="s">
        <v>339</v>
      </c>
      <c r="G263" s="153" t="s">
        <v>249</v>
      </c>
      <c r="H263" s="154">
        <v>26.16</v>
      </c>
      <c r="I263" s="155"/>
      <c r="J263" s="156">
        <f>ROUND(I263*H263,2)</f>
        <v>0</v>
      </c>
      <c r="K263" s="152" t="s">
        <v>199</v>
      </c>
      <c r="L263" s="33"/>
      <c r="M263" s="157" t="s">
        <v>1</v>
      </c>
      <c r="N263" s="158" t="s">
        <v>46</v>
      </c>
      <c r="O263" s="58"/>
      <c r="P263" s="159">
        <f>O263*H263</f>
        <v>0</v>
      </c>
      <c r="Q263" s="159">
        <v>0</v>
      </c>
      <c r="R263" s="159">
        <f>Q263*H263</f>
        <v>0</v>
      </c>
      <c r="S263" s="159">
        <v>5.0000000000000001E-3</v>
      </c>
      <c r="T263" s="160">
        <f>S263*H263</f>
        <v>0.1308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1" t="s">
        <v>297</v>
      </c>
      <c r="AT263" s="161" t="s">
        <v>195</v>
      </c>
      <c r="AU263" s="161" t="s">
        <v>93</v>
      </c>
      <c r="AY263" s="17" t="s">
        <v>192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93</v>
      </c>
      <c r="BK263" s="162">
        <f>ROUND(I263*H263,2)</f>
        <v>0</v>
      </c>
      <c r="BL263" s="17" t="s">
        <v>297</v>
      </c>
      <c r="BM263" s="161" t="s">
        <v>705</v>
      </c>
    </row>
    <row r="264" spans="1:65" s="13" customFormat="1" ht="11.25">
      <c r="B264" s="163"/>
      <c r="D264" s="164" t="s">
        <v>202</v>
      </c>
      <c r="E264" s="165" t="s">
        <v>1</v>
      </c>
      <c r="F264" s="166" t="s">
        <v>337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93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363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4" customFormat="1" ht="11.25">
      <c r="B266" s="171"/>
      <c r="D266" s="164" t="s">
        <v>202</v>
      </c>
      <c r="E266" s="172" t="s">
        <v>1</v>
      </c>
      <c r="F266" s="173" t="s">
        <v>697</v>
      </c>
      <c r="H266" s="174">
        <v>8.16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202</v>
      </c>
      <c r="AU266" s="172" t="s">
        <v>93</v>
      </c>
      <c r="AV266" s="14" t="s">
        <v>93</v>
      </c>
      <c r="AW266" s="14" t="s">
        <v>36</v>
      </c>
      <c r="AX266" s="14" t="s">
        <v>80</v>
      </c>
      <c r="AY266" s="172" t="s">
        <v>192</v>
      </c>
    </row>
    <row r="267" spans="1:65" s="13" customFormat="1" ht="11.25">
      <c r="B267" s="163"/>
      <c r="D267" s="164" t="s">
        <v>202</v>
      </c>
      <c r="E267" s="165" t="s">
        <v>1</v>
      </c>
      <c r="F267" s="166" t="s">
        <v>204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93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4" customFormat="1" ht="11.25">
      <c r="B268" s="171"/>
      <c r="D268" s="164" t="s">
        <v>202</v>
      </c>
      <c r="E268" s="172" t="s">
        <v>1</v>
      </c>
      <c r="F268" s="173" t="s">
        <v>330</v>
      </c>
      <c r="H268" s="174">
        <v>18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202</v>
      </c>
      <c r="AU268" s="172" t="s">
        <v>93</v>
      </c>
      <c r="AV268" s="14" t="s">
        <v>93</v>
      </c>
      <c r="AW268" s="14" t="s">
        <v>36</v>
      </c>
      <c r="AX268" s="14" t="s">
        <v>80</v>
      </c>
      <c r="AY268" s="172" t="s">
        <v>192</v>
      </c>
    </row>
    <row r="269" spans="1:65" s="15" customFormat="1" ht="11.25">
      <c r="B269" s="179"/>
      <c r="D269" s="164" t="s">
        <v>202</v>
      </c>
      <c r="E269" s="180" t="s">
        <v>1</v>
      </c>
      <c r="F269" s="181" t="s">
        <v>206</v>
      </c>
      <c r="H269" s="182">
        <v>26.16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202</v>
      </c>
      <c r="AU269" s="180" t="s">
        <v>93</v>
      </c>
      <c r="AV269" s="15" t="s">
        <v>200</v>
      </c>
      <c r="AW269" s="15" t="s">
        <v>36</v>
      </c>
      <c r="AX269" s="15" t="s">
        <v>87</v>
      </c>
      <c r="AY269" s="180" t="s">
        <v>192</v>
      </c>
    </row>
    <row r="270" spans="1:65" s="2" customFormat="1" ht="24.2" customHeight="1">
      <c r="A270" s="32"/>
      <c r="B270" s="149"/>
      <c r="C270" s="150" t="s">
        <v>341</v>
      </c>
      <c r="D270" s="150" t="s">
        <v>195</v>
      </c>
      <c r="E270" s="151" t="s">
        <v>342</v>
      </c>
      <c r="F270" s="152" t="s">
        <v>343</v>
      </c>
      <c r="G270" s="153" t="s">
        <v>344</v>
      </c>
      <c r="H270" s="154">
        <v>2</v>
      </c>
      <c r="I270" s="155"/>
      <c r="J270" s="156">
        <f>ROUND(I270*H270,2)</f>
        <v>0</v>
      </c>
      <c r="K270" s="152" t="s">
        <v>199</v>
      </c>
      <c r="L270" s="33"/>
      <c r="M270" s="157" t="s">
        <v>1</v>
      </c>
      <c r="N270" s="158" t="s">
        <v>46</v>
      </c>
      <c r="O270" s="58"/>
      <c r="P270" s="159">
        <f>O270*H270</f>
        <v>0</v>
      </c>
      <c r="Q270" s="159">
        <v>0</v>
      </c>
      <c r="R270" s="159">
        <f>Q270*H270</f>
        <v>0</v>
      </c>
      <c r="S270" s="159">
        <v>2.8000000000000001E-2</v>
      </c>
      <c r="T270" s="160">
        <f>S270*H270</f>
        <v>5.6000000000000001E-2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1" t="s">
        <v>297</v>
      </c>
      <c r="AT270" s="161" t="s">
        <v>195</v>
      </c>
      <c r="AU270" s="161" t="s">
        <v>93</v>
      </c>
      <c r="AY270" s="17" t="s">
        <v>192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7" t="s">
        <v>93</v>
      </c>
      <c r="BK270" s="162">
        <f>ROUND(I270*H270,2)</f>
        <v>0</v>
      </c>
      <c r="BL270" s="17" t="s">
        <v>297</v>
      </c>
      <c r="BM270" s="161" t="s">
        <v>706</v>
      </c>
    </row>
    <row r="271" spans="1:65" s="13" customFormat="1" ht="11.25">
      <c r="B271" s="163"/>
      <c r="D271" s="164" t="s">
        <v>202</v>
      </c>
      <c r="E271" s="165" t="s">
        <v>1</v>
      </c>
      <c r="F271" s="166" t="s">
        <v>346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202</v>
      </c>
      <c r="AU271" s="165" t="s">
        <v>93</v>
      </c>
      <c r="AV271" s="13" t="s">
        <v>87</v>
      </c>
      <c r="AW271" s="13" t="s">
        <v>36</v>
      </c>
      <c r="AX271" s="13" t="s">
        <v>80</v>
      </c>
      <c r="AY271" s="165" t="s">
        <v>192</v>
      </c>
    </row>
    <row r="272" spans="1:65" s="13" customFormat="1" ht="11.25">
      <c r="B272" s="163"/>
      <c r="D272" s="164" t="s">
        <v>202</v>
      </c>
      <c r="E272" s="165" t="s">
        <v>1</v>
      </c>
      <c r="F272" s="166" t="s">
        <v>244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93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3" s="14" customFormat="1" ht="11.25">
      <c r="B273" s="171"/>
      <c r="D273" s="164" t="s">
        <v>202</v>
      </c>
      <c r="E273" s="172" t="s">
        <v>1</v>
      </c>
      <c r="F273" s="173" t="s">
        <v>87</v>
      </c>
      <c r="H273" s="174">
        <v>1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93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1:63" s="13" customFormat="1" ht="11.25">
      <c r="B274" s="163"/>
      <c r="D274" s="164" t="s">
        <v>202</v>
      </c>
      <c r="E274" s="165" t="s">
        <v>1</v>
      </c>
      <c r="F274" s="166" t="s">
        <v>914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93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3" s="14" customFormat="1" ht="11.25">
      <c r="B275" s="171"/>
      <c r="D275" s="164" t="s">
        <v>202</v>
      </c>
      <c r="E275" s="172" t="s">
        <v>1</v>
      </c>
      <c r="F275" s="173" t="s">
        <v>87</v>
      </c>
      <c r="H275" s="174">
        <v>1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93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1:63" s="15" customFormat="1" ht="11.25">
      <c r="B276" s="179"/>
      <c r="D276" s="164" t="s">
        <v>202</v>
      </c>
      <c r="E276" s="180" t="s">
        <v>1</v>
      </c>
      <c r="F276" s="181" t="s">
        <v>206</v>
      </c>
      <c r="H276" s="182">
        <v>2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202</v>
      </c>
      <c r="AU276" s="180" t="s">
        <v>93</v>
      </c>
      <c r="AV276" s="15" t="s">
        <v>200</v>
      </c>
      <c r="AW276" s="15" t="s">
        <v>36</v>
      </c>
      <c r="AX276" s="15" t="s">
        <v>87</v>
      </c>
      <c r="AY276" s="180" t="s">
        <v>192</v>
      </c>
    </row>
    <row r="277" spans="1:63" s="2" customFormat="1" ht="49.9" customHeight="1">
      <c r="A277" s="32"/>
      <c r="B277" s="33"/>
      <c r="C277" s="32"/>
      <c r="D277" s="32"/>
      <c r="E277" s="139" t="s">
        <v>347</v>
      </c>
      <c r="F277" s="139" t="s">
        <v>348</v>
      </c>
      <c r="G277" s="32"/>
      <c r="H277" s="32"/>
      <c r="I277" s="32"/>
      <c r="J277" s="126">
        <f t="shared" ref="J277:J282" si="10">BK277</f>
        <v>0</v>
      </c>
      <c r="K277" s="32"/>
      <c r="L277" s="33"/>
      <c r="M277" s="187"/>
      <c r="N277" s="188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79</v>
      </c>
      <c r="AU277" s="17" t="s">
        <v>80</v>
      </c>
      <c r="AY277" s="17" t="s">
        <v>349</v>
      </c>
      <c r="BK277" s="162">
        <f>SUM(BK278:BK282)</f>
        <v>0</v>
      </c>
    </row>
    <row r="278" spans="1:63" s="2" customFormat="1" ht="16.350000000000001" customHeight="1">
      <c r="A278" s="32"/>
      <c r="B278" s="33"/>
      <c r="C278" s="189" t="s">
        <v>1</v>
      </c>
      <c r="D278" s="189" t="s">
        <v>195</v>
      </c>
      <c r="E278" s="190" t="s">
        <v>1</v>
      </c>
      <c r="F278" s="191" t="s">
        <v>1</v>
      </c>
      <c r="G278" s="192" t="s">
        <v>1</v>
      </c>
      <c r="H278" s="193"/>
      <c r="I278" s="194"/>
      <c r="J278" s="195">
        <f t="shared" si="10"/>
        <v>0</v>
      </c>
      <c r="K278" s="196"/>
      <c r="L278" s="33"/>
      <c r="M278" s="197" t="s">
        <v>1</v>
      </c>
      <c r="N278" s="198" t="s">
        <v>46</v>
      </c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349</v>
      </c>
      <c r="AU278" s="17" t="s">
        <v>87</v>
      </c>
      <c r="AY278" s="17" t="s">
        <v>349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7" t="s">
        <v>93</v>
      </c>
      <c r="BK278" s="162">
        <f>I278*H278</f>
        <v>0</v>
      </c>
    </row>
    <row r="279" spans="1:63" s="2" customFormat="1" ht="16.350000000000001" customHeight="1">
      <c r="A279" s="32"/>
      <c r="B279" s="33"/>
      <c r="C279" s="189" t="s">
        <v>1</v>
      </c>
      <c r="D279" s="189" t="s">
        <v>195</v>
      </c>
      <c r="E279" s="190" t="s">
        <v>1</v>
      </c>
      <c r="F279" s="191" t="s">
        <v>1</v>
      </c>
      <c r="G279" s="192" t="s">
        <v>1</v>
      </c>
      <c r="H279" s="193"/>
      <c r="I279" s="194"/>
      <c r="J279" s="195">
        <f t="shared" si="10"/>
        <v>0</v>
      </c>
      <c r="K279" s="196"/>
      <c r="L279" s="33"/>
      <c r="M279" s="197" t="s">
        <v>1</v>
      </c>
      <c r="N279" s="198" t="s">
        <v>46</v>
      </c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349</v>
      </c>
      <c r="AU279" s="17" t="s">
        <v>87</v>
      </c>
      <c r="AY279" s="17" t="s">
        <v>349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93</v>
      </c>
      <c r="BK279" s="162">
        <f>I279*H279</f>
        <v>0</v>
      </c>
    </row>
    <row r="280" spans="1:63" s="2" customFormat="1" ht="16.350000000000001" customHeight="1">
      <c r="A280" s="32"/>
      <c r="B280" s="33"/>
      <c r="C280" s="189" t="s">
        <v>1</v>
      </c>
      <c r="D280" s="189" t="s">
        <v>195</v>
      </c>
      <c r="E280" s="190" t="s">
        <v>1</v>
      </c>
      <c r="F280" s="191" t="s">
        <v>1</v>
      </c>
      <c r="G280" s="192" t="s">
        <v>1</v>
      </c>
      <c r="H280" s="193"/>
      <c r="I280" s="194"/>
      <c r="J280" s="195">
        <f t="shared" si="10"/>
        <v>0</v>
      </c>
      <c r="K280" s="196"/>
      <c r="L280" s="33"/>
      <c r="M280" s="197" t="s">
        <v>1</v>
      </c>
      <c r="N280" s="198" t="s">
        <v>46</v>
      </c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349</v>
      </c>
      <c r="AU280" s="17" t="s">
        <v>87</v>
      </c>
      <c r="AY280" s="17" t="s">
        <v>349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I280*H280</f>
        <v>0</v>
      </c>
    </row>
    <row r="281" spans="1:63" s="2" customFormat="1" ht="16.350000000000001" customHeight="1">
      <c r="A281" s="32"/>
      <c r="B281" s="33"/>
      <c r="C281" s="189" t="s">
        <v>1</v>
      </c>
      <c r="D281" s="189" t="s">
        <v>195</v>
      </c>
      <c r="E281" s="190" t="s">
        <v>1</v>
      </c>
      <c r="F281" s="191" t="s">
        <v>1</v>
      </c>
      <c r="G281" s="192" t="s">
        <v>1</v>
      </c>
      <c r="H281" s="193"/>
      <c r="I281" s="194"/>
      <c r="J281" s="195">
        <f t="shared" si="10"/>
        <v>0</v>
      </c>
      <c r="K281" s="196"/>
      <c r="L281" s="33"/>
      <c r="M281" s="197" t="s">
        <v>1</v>
      </c>
      <c r="N281" s="198" t="s">
        <v>46</v>
      </c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349</v>
      </c>
      <c r="AU281" s="17" t="s">
        <v>87</v>
      </c>
      <c r="AY281" s="17" t="s">
        <v>349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93</v>
      </c>
      <c r="BK281" s="162">
        <f>I281*H281</f>
        <v>0</v>
      </c>
    </row>
    <row r="282" spans="1:63" s="2" customFormat="1" ht="16.350000000000001" customHeight="1">
      <c r="A282" s="32"/>
      <c r="B282" s="33"/>
      <c r="C282" s="189" t="s">
        <v>1</v>
      </c>
      <c r="D282" s="189" t="s">
        <v>195</v>
      </c>
      <c r="E282" s="190" t="s">
        <v>1</v>
      </c>
      <c r="F282" s="191" t="s">
        <v>1</v>
      </c>
      <c r="G282" s="192" t="s">
        <v>1</v>
      </c>
      <c r="H282" s="193"/>
      <c r="I282" s="194"/>
      <c r="J282" s="195">
        <f t="shared" si="10"/>
        <v>0</v>
      </c>
      <c r="K282" s="196"/>
      <c r="L282" s="33"/>
      <c r="M282" s="197" t="s">
        <v>1</v>
      </c>
      <c r="N282" s="198" t="s">
        <v>46</v>
      </c>
      <c r="O282" s="199"/>
      <c r="P282" s="199"/>
      <c r="Q282" s="199"/>
      <c r="R282" s="199"/>
      <c r="S282" s="199"/>
      <c r="T282" s="20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349</v>
      </c>
      <c r="AU282" s="17" t="s">
        <v>87</v>
      </c>
      <c r="AY282" s="17" t="s">
        <v>349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93</v>
      </c>
      <c r="BK282" s="162">
        <f>I282*H282</f>
        <v>0</v>
      </c>
    </row>
    <row r="283" spans="1:63" s="2" customFormat="1" ht="6.95" customHeight="1">
      <c r="A283" s="32"/>
      <c r="B283" s="47"/>
      <c r="C283" s="48"/>
      <c r="D283" s="48"/>
      <c r="E283" s="48"/>
      <c r="F283" s="48"/>
      <c r="G283" s="48"/>
      <c r="H283" s="48"/>
      <c r="I283" s="48"/>
      <c r="J283" s="48"/>
      <c r="K283" s="48"/>
      <c r="L283" s="33"/>
      <c r="M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</row>
  </sheetData>
  <autoFilter ref="C127:K28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78:D283">
      <formula1>"K, M"</formula1>
    </dataValidation>
    <dataValidation type="list" allowBlank="1" showInputMessage="1" showErrorMessage="1" error="Povoleny jsou hodnoty základní, snížená, zákl. přenesená, sníž. přenesená, nulová." sqref="N278:N28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143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911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925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ROUND((ROUND((SUM(BE127:BE316)),  2) + SUM(BE318:BE322)), 2)</f>
        <v>0</v>
      </c>
      <c r="G35" s="32"/>
      <c r="H35" s="32"/>
      <c r="I35" s="105">
        <v>0.21</v>
      </c>
      <c r="J35" s="104">
        <f>ROUND((ROUND(((SUM(BE127:BE316))*I35),  2) + (SUM(BE318:BE322)*I35)),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ROUND((ROUND((SUM(BF127:BF316)),  2) + SUM(BF318:BF322)), 2)</f>
        <v>0</v>
      </c>
      <c r="G36" s="32"/>
      <c r="H36" s="32"/>
      <c r="I36" s="105">
        <v>0.12</v>
      </c>
      <c r="J36" s="104">
        <f>ROUND((ROUND(((SUM(BF127:BF316))*I36),  2) + (SUM(BF318:BF322)*I36)),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ROUND((ROUND((SUM(BG127:BG316)),  2) + SUM(BG318:BG322)),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ROUND((ROUND((SUM(BH127:BH316)),  2) + SUM(BH318:BH322)),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ROUND((ROUND((SUM(BI127:BI316)),  2) + SUM(BI318:BI322)),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911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64.02 -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J259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J261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J262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J317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911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64.02 -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P128+P261+P317</f>
        <v>0</v>
      </c>
      <c r="Q127" s="66"/>
      <c r="R127" s="134">
        <f>R128+R261+R317</f>
        <v>3.10482323</v>
      </c>
      <c r="S127" s="66"/>
      <c r="T127" s="135">
        <f>T128+T261+T317</f>
        <v>2.6366399999999998E-2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BK128+BK261+BK317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P129+P259</f>
        <v>0</v>
      </c>
      <c r="Q128" s="142"/>
      <c r="R128" s="143">
        <f>R129+R259</f>
        <v>1.8551104500000002</v>
      </c>
      <c r="S128" s="142"/>
      <c r="T128" s="144">
        <f>T129+T259</f>
        <v>1.2785400000000001E-2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BK129+BK259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1.8551104500000002</v>
      </c>
      <c r="S129" s="142"/>
      <c r="T129" s="144">
        <f>T130</f>
        <v>1.2785400000000001E-2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SUM(P131:P258)</f>
        <v>0</v>
      </c>
      <c r="Q130" s="142"/>
      <c r="R130" s="143">
        <f>SUM(R131:R258)</f>
        <v>1.8551104500000002</v>
      </c>
      <c r="S130" s="142"/>
      <c r="T130" s="144">
        <f>SUM(T131:T258)</f>
        <v>1.2785400000000001E-2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SUM(BK131:BK258)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213.09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2.34399E-2</v>
      </c>
      <c r="S131" s="159">
        <v>6.0000000000000002E-5</v>
      </c>
      <c r="T131" s="160">
        <f>S131*H131</f>
        <v>1.2785400000000001E-2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363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666</v>
      </c>
      <c r="H134" s="174">
        <v>6.202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366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245</v>
      </c>
      <c r="H136" s="174">
        <v>4.3570000000000002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367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668</v>
      </c>
      <c r="H138" s="174">
        <v>55.8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855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872</v>
      </c>
      <c r="H140" s="174">
        <v>7.1040000000000001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855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872</v>
      </c>
      <c r="H142" s="174">
        <v>7.1040000000000001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371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672</v>
      </c>
      <c r="H144" s="174">
        <v>63.36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847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848</v>
      </c>
      <c r="H146" s="174">
        <v>20.46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849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913</v>
      </c>
      <c r="H148" s="174">
        <v>11.238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371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238</v>
      </c>
      <c r="H150" s="174">
        <v>31.68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374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220</v>
      </c>
      <c r="H152" s="174">
        <v>2.39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914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915</v>
      </c>
      <c r="H154" s="174">
        <v>3.395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5" customFormat="1" ht="11.25">
      <c r="B155" s="179"/>
      <c r="D155" s="164" t="s">
        <v>202</v>
      </c>
      <c r="E155" s="180" t="s">
        <v>1</v>
      </c>
      <c r="F155" s="181" t="s">
        <v>206</v>
      </c>
      <c r="H155" s="182">
        <v>213.09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202</v>
      </c>
      <c r="AU155" s="180" t="s">
        <v>221</v>
      </c>
      <c r="AV155" s="15" t="s">
        <v>200</v>
      </c>
      <c r="AW155" s="15" t="s">
        <v>36</v>
      </c>
      <c r="AX155" s="15" t="s">
        <v>87</v>
      </c>
      <c r="AY155" s="180" t="s">
        <v>192</v>
      </c>
    </row>
    <row r="156" spans="1:65" s="2" customFormat="1" ht="24.2" customHeight="1">
      <c r="A156" s="32"/>
      <c r="B156" s="149"/>
      <c r="C156" s="150" t="s">
        <v>93</v>
      </c>
      <c r="D156" s="150" t="s">
        <v>195</v>
      </c>
      <c r="E156" s="151" t="s">
        <v>376</v>
      </c>
      <c r="F156" s="152" t="s">
        <v>377</v>
      </c>
      <c r="G156" s="153" t="s">
        <v>198</v>
      </c>
      <c r="H156" s="154">
        <v>54.939</v>
      </c>
      <c r="I156" s="155"/>
      <c r="J156" s="156">
        <f>ROUND(I156*H156,2)</f>
        <v>0</v>
      </c>
      <c r="K156" s="152" t="s">
        <v>199</v>
      </c>
      <c r="L156" s="33"/>
      <c r="M156" s="157" t="s">
        <v>1</v>
      </c>
      <c r="N156" s="158" t="s">
        <v>46</v>
      </c>
      <c r="O156" s="58"/>
      <c r="P156" s="159">
        <f>O156*H156</f>
        <v>0</v>
      </c>
      <c r="Q156" s="159">
        <v>7.3499999999999998E-3</v>
      </c>
      <c r="R156" s="159">
        <f>Q156*H156</f>
        <v>0.40380165000000001</v>
      </c>
      <c r="S156" s="159">
        <v>0</v>
      </c>
      <c r="T156" s="16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1" t="s">
        <v>200</v>
      </c>
      <c r="AT156" s="161" t="s">
        <v>195</v>
      </c>
      <c r="AU156" s="161" t="s">
        <v>221</v>
      </c>
      <c r="AY156" s="17" t="s">
        <v>192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93</v>
      </c>
      <c r="BK156" s="162">
        <f>ROUND(I156*H156,2)</f>
        <v>0</v>
      </c>
      <c r="BL156" s="17" t="s">
        <v>200</v>
      </c>
      <c r="BM156" s="161" t="s">
        <v>378</v>
      </c>
    </row>
    <row r="157" spans="1:65" s="13" customFormat="1" ht="22.5">
      <c r="B157" s="163"/>
      <c r="D157" s="164" t="s">
        <v>202</v>
      </c>
      <c r="E157" s="165" t="s">
        <v>1</v>
      </c>
      <c r="F157" s="166" t="s">
        <v>379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221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3" customFormat="1" ht="11.25">
      <c r="B158" s="163"/>
      <c r="D158" s="164" t="s">
        <v>202</v>
      </c>
      <c r="E158" s="165" t="s">
        <v>1</v>
      </c>
      <c r="F158" s="166" t="s">
        <v>363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202</v>
      </c>
      <c r="AU158" s="165" t="s">
        <v>221</v>
      </c>
      <c r="AV158" s="13" t="s">
        <v>87</v>
      </c>
      <c r="AW158" s="13" t="s">
        <v>36</v>
      </c>
      <c r="AX158" s="13" t="s">
        <v>80</v>
      </c>
      <c r="AY158" s="165" t="s">
        <v>192</v>
      </c>
    </row>
    <row r="159" spans="1:65" s="14" customFormat="1" ht="11.25">
      <c r="B159" s="171"/>
      <c r="D159" s="164" t="s">
        <v>202</v>
      </c>
      <c r="E159" s="172" t="s">
        <v>1</v>
      </c>
      <c r="F159" s="173" t="s">
        <v>690</v>
      </c>
      <c r="H159" s="174">
        <v>3.048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202</v>
      </c>
      <c r="AU159" s="172" t="s">
        <v>221</v>
      </c>
      <c r="AV159" s="14" t="s">
        <v>93</v>
      </c>
      <c r="AW159" s="14" t="s">
        <v>36</v>
      </c>
      <c r="AX159" s="14" t="s">
        <v>80</v>
      </c>
      <c r="AY159" s="172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366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221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2:51" s="14" customFormat="1" ht="11.25">
      <c r="B161" s="171"/>
      <c r="D161" s="164" t="s">
        <v>202</v>
      </c>
      <c r="E161" s="172" t="s">
        <v>1</v>
      </c>
      <c r="F161" s="173" t="s">
        <v>305</v>
      </c>
      <c r="H161" s="174">
        <v>0.94399999999999995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221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2:51" s="13" customFormat="1" ht="11.25">
      <c r="B162" s="163"/>
      <c r="D162" s="164" t="s">
        <v>202</v>
      </c>
      <c r="E162" s="165" t="s">
        <v>1</v>
      </c>
      <c r="F162" s="166" t="s">
        <v>367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221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2:51" s="14" customFormat="1" ht="11.25">
      <c r="B163" s="171"/>
      <c r="D163" s="164" t="s">
        <v>202</v>
      </c>
      <c r="E163" s="172" t="s">
        <v>1</v>
      </c>
      <c r="F163" s="173" t="s">
        <v>692</v>
      </c>
      <c r="H163" s="174">
        <v>16.559999999999999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221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2:51" s="13" customFormat="1" ht="11.25">
      <c r="B164" s="163"/>
      <c r="D164" s="164" t="s">
        <v>202</v>
      </c>
      <c r="E164" s="165" t="s">
        <v>1</v>
      </c>
      <c r="F164" s="166" t="s">
        <v>855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2:51" s="14" customFormat="1" ht="11.25">
      <c r="B165" s="171"/>
      <c r="D165" s="164" t="s">
        <v>202</v>
      </c>
      <c r="E165" s="172" t="s">
        <v>1</v>
      </c>
      <c r="F165" s="173" t="s">
        <v>864</v>
      </c>
      <c r="H165" s="174">
        <v>2.2919999999999998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2:51" s="13" customFormat="1" ht="11.25">
      <c r="B166" s="163"/>
      <c r="D166" s="164" t="s">
        <v>202</v>
      </c>
      <c r="E166" s="165" t="s">
        <v>1</v>
      </c>
      <c r="F166" s="166" t="s">
        <v>855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2:51" s="14" customFormat="1" ht="11.25">
      <c r="B167" s="171"/>
      <c r="D167" s="164" t="s">
        <v>202</v>
      </c>
      <c r="E167" s="172" t="s">
        <v>1</v>
      </c>
      <c r="F167" s="173" t="s">
        <v>864</v>
      </c>
      <c r="H167" s="174">
        <v>2.2919999999999998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2:51" s="13" customFormat="1" ht="11.25">
      <c r="B168" s="163"/>
      <c r="D168" s="164" t="s">
        <v>202</v>
      </c>
      <c r="E168" s="165" t="s">
        <v>1</v>
      </c>
      <c r="F168" s="166" t="s">
        <v>371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2:51" s="14" customFormat="1" ht="11.25">
      <c r="B169" s="171"/>
      <c r="D169" s="164" t="s">
        <v>202</v>
      </c>
      <c r="E169" s="172" t="s">
        <v>1</v>
      </c>
      <c r="F169" s="173" t="s">
        <v>694</v>
      </c>
      <c r="H169" s="174">
        <v>12.6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2:51" s="13" customFormat="1" ht="11.25">
      <c r="B170" s="163"/>
      <c r="D170" s="164" t="s">
        <v>202</v>
      </c>
      <c r="E170" s="165" t="s">
        <v>1</v>
      </c>
      <c r="F170" s="166" t="s">
        <v>847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2:51" s="14" customFormat="1" ht="11.25">
      <c r="B171" s="171"/>
      <c r="D171" s="164" t="s">
        <v>202</v>
      </c>
      <c r="E171" s="172" t="s">
        <v>1</v>
      </c>
      <c r="F171" s="173" t="s">
        <v>865</v>
      </c>
      <c r="H171" s="174">
        <v>4.7699999999999996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2:51" s="13" customFormat="1" ht="11.25">
      <c r="B172" s="163"/>
      <c r="D172" s="164" t="s">
        <v>202</v>
      </c>
      <c r="E172" s="165" t="s">
        <v>1</v>
      </c>
      <c r="F172" s="166" t="s">
        <v>849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2:51" s="14" customFormat="1" ht="11.25">
      <c r="B173" s="171"/>
      <c r="D173" s="164" t="s">
        <v>202</v>
      </c>
      <c r="E173" s="172" t="s">
        <v>1</v>
      </c>
      <c r="F173" s="173" t="s">
        <v>921</v>
      </c>
      <c r="H173" s="174">
        <v>3.4129999999999998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2:51" s="13" customFormat="1" ht="11.25">
      <c r="B174" s="163"/>
      <c r="D174" s="164" t="s">
        <v>202</v>
      </c>
      <c r="E174" s="165" t="s">
        <v>1</v>
      </c>
      <c r="F174" s="166" t="s">
        <v>371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2:51" s="14" customFormat="1" ht="11.25">
      <c r="B175" s="171"/>
      <c r="D175" s="164" t="s">
        <v>202</v>
      </c>
      <c r="E175" s="172" t="s">
        <v>1</v>
      </c>
      <c r="F175" s="173" t="s">
        <v>307</v>
      </c>
      <c r="H175" s="174">
        <v>6.3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2:51" s="13" customFormat="1" ht="11.25">
      <c r="B176" s="163"/>
      <c r="D176" s="164" t="s">
        <v>202</v>
      </c>
      <c r="E176" s="165" t="s">
        <v>1</v>
      </c>
      <c r="F176" s="166" t="s">
        <v>374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310</v>
      </c>
      <c r="H177" s="174">
        <v>1.9259999999999999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914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922</v>
      </c>
      <c r="H179" s="174">
        <v>0.79400000000000004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5" customFormat="1" ht="11.25">
      <c r="B180" s="179"/>
      <c r="D180" s="164" t="s">
        <v>202</v>
      </c>
      <c r="E180" s="180" t="s">
        <v>1</v>
      </c>
      <c r="F180" s="181" t="s">
        <v>206</v>
      </c>
      <c r="H180" s="182">
        <v>54.939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202</v>
      </c>
      <c r="AU180" s="180" t="s">
        <v>221</v>
      </c>
      <c r="AV180" s="15" t="s">
        <v>200</v>
      </c>
      <c r="AW180" s="15" t="s">
        <v>36</v>
      </c>
      <c r="AX180" s="15" t="s">
        <v>87</v>
      </c>
      <c r="AY180" s="180" t="s">
        <v>192</v>
      </c>
    </row>
    <row r="181" spans="1:65" s="2" customFormat="1" ht="24.2" customHeight="1">
      <c r="A181" s="32"/>
      <c r="B181" s="149"/>
      <c r="C181" s="150" t="s">
        <v>221</v>
      </c>
      <c r="D181" s="150" t="s">
        <v>195</v>
      </c>
      <c r="E181" s="151" t="s">
        <v>384</v>
      </c>
      <c r="F181" s="152" t="s">
        <v>385</v>
      </c>
      <c r="G181" s="153" t="s">
        <v>198</v>
      </c>
      <c r="H181" s="154">
        <v>54.939</v>
      </c>
      <c r="I181" s="155"/>
      <c r="J181" s="156">
        <f>ROUND(I181*H181,2)</f>
        <v>0</v>
      </c>
      <c r="K181" s="152" t="s">
        <v>199</v>
      </c>
      <c r="L181" s="33"/>
      <c r="M181" s="157" t="s">
        <v>1</v>
      </c>
      <c r="N181" s="158" t="s">
        <v>46</v>
      </c>
      <c r="O181" s="58"/>
      <c r="P181" s="159">
        <f>O181*H181</f>
        <v>0</v>
      </c>
      <c r="Q181" s="159">
        <v>1.54E-2</v>
      </c>
      <c r="R181" s="159">
        <f>Q181*H181</f>
        <v>0.84606060000000005</v>
      </c>
      <c r="S181" s="159">
        <v>0</v>
      </c>
      <c r="T181" s="160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1" t="s">
        <v>200</v>
      </c>
      <c r="AT181" s="161" t="s">
        <v>195</v>
      </c>
      <c r="AU181" s="161" t="s">
        <v>221</v>
      </c>
      <c r="AY181" s="17" t="s">
        <v>192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93</v>
      </c>
      <c r="BK181" s="162">
        <f>ROUND(I181*H181,2)</f>
        <v>0</v>
      </c>
      <c r="BL181" s="17" t="s">
        <v>200</v>
      </c>
      <c r="BM181" s="161" t="s">
        <v>708</v>
      </c>
    </row>
    <row r="182" spans="1:65" s="2" customFormat="1" ht="21.75" customHeight="1">
      <c r="A182" s="32"/>
      <c r="B182" s="149"/>
      <c r="C182" s="150" t="s">
        <v>200</v>
      </c>
      <c r="D182" s="150" t="s">
        <v>195</v>
      </c>
      <c r="E182" s="151" t="s">
        <v>387</v>
      </c>
      <c r="F182" s="152" t="s">
        <v>388</v>
      </c>
      <c r="G182" s="153" t="s">
        <v>198</v>
      </c>
      <c r="H182" s="154">
        <v>153.648</v>
      </c>
      <c r="I182" s="155"/>
      <c r="J182" s="156">
        <f>ROUND(I182*H182,2)</f>
        <v>0</v>
      </c>
      <c r="K182" s="152" t="s">
        <v>199</v>
      </c>
      <c r="L182" s="33"/>
      <c r="M182" s="157" t="s">
        <v>1</v>
      </c>
      <c r="N182" s="158" t="s">
        <v>46</v>
      </c>
      <c r="O182" s="58"/>
      <c r="P182" s="159">
        <f>O182*H182</f>
        <v>0</v>
      </c>
      <c r="Q182" s="159">
        <v>3.0000000000000001E-3</v>
      </c>
      <c r="R182" s="159">
        <f>Q182*H182</f>
        <v>0.46094400000000002</v>
      </c>
      <c r="S182" s="159">
        <v>0</v>
      </c>
      <c r="T182" s="160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1" t="s">
        <v>200</v>
      </c>
      <c r="AT182" s="161" t="s">
        <v>195</v>
      </c>
      <c r="AU182" s="161" t="s">
        <v>221</v>
      </c>
      <c r="AY182" s="17" t="s">
        <v>192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93</v>
      </c>
      <c r="BK182" s="162">
        <f>ROUND(I182*H182,2)</f>
        <v>0</v>
      </c>
      <c r="BL182" s="17" t="s">
        <v>200</v>
      </c>
      <c r="BM182" s="161" t="s">
        <v>709</v>
      </c>
    </row>
    <row r="183" spans="1:65" s="13" customFormat="1" ht="22.5">
      <c r="B183" s="163"/>
      <c r="D183" s="164" t="s">
        <v>202</v>
      </c>
      <c r="E183" s="165" t="s">
        <v>1</v>
      </c>
      <c r="F183" s="166" t="s">
        <v>390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202</v>
      </c>
      <c r="AU183" s="165" t="s">
        <v>221</v>
      </c>
      <c r="AV183" s="13" t="s">
        <v>87</v>
      </c>
      <c r="AW183" s="13" t="s">
        <v>36</v>
      </c>
      <c r="AX183" s="13" t="s">
        <v>80</v>
      </c>
      <c r="AY183" s="165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363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221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926</v>
      </c>
      <c r="H185" s="174">
        <v>9.5500000000000007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221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366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221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395</v>
      </c>
      <c r="H187" s="174">
        <v>1.448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221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367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221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772</v>
      </c>
      <c r="H189" s="174">
        <v>46.368000000000002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221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3" customFormat="1" ht="11.25">
      <c r="B190" s="163"/>
      <c r="D190" s="164" t="s">
        <v>202</v>
      </c>
      <c r="E190" s="165" t="s">
        <v>1</v>
      </c>
      <c r="F190" s="166" t="s">
        <v>855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221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1:65" s="14" customFormat="1" ht="11.25">
      <c r="B191" s="171"/>
      <c r="D191" s="164" t="s">
        <v>202</v>
      </c>
      <c r="E191" s="172" t="s">
        <v>1</v>
      </c>
      <c r="F191" s="173" t="s">
        <v>927</v>
      </c>
      <c r="H191" s="174">
        <v>6.4180000000000001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221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1:65" s="13" customFormat="1" ht="11.25">
      <c r="B192" s="163"/>
      <c r="D192" s="164" t="s">
        <v>202</v>
      </c>
      <c r="E192" s="165" t="s">
        <v>1</v>
      </c>
      <c r="F192" s="166" t="s">
        <v>855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221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1:65" s="14" customFormat="1" ht="11.25">
      <c r="B193" s="171"/>
      <c r="D193" s="164" t="s">
        <v>202</v>
      </c>
      <c r="E193" s="172" t="s">
        <v>1</v>
      </c>
      <c r="F193" s="173" t="s">
        <v>927</v>
      </c>
      <c r="H193" s="174">
        <v>6.4180000000000001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221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1:65" s="13" customFormat="1" ht="11.25">
      <c r="B194" s="163"/>
      <c r="D194" s="164" t="s">
        <v>202</v>
      </c>
      <c r="E194" s="165" t="s">
        <v>1</v>
      </c>
      <c r="F194" s="166" t="s">
        <v>371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221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4" customFormat="1" ht="11.25">
      <c r="B195" s="171"/>
      <c r="D195" s="164" t="s">
        <v>202</v>
      </c>
      <c r="E195" s="172" t="s">
        <v>1</v>
      </c>
      <c r="F195" s="173" t="s">
        <v>774</v>
      </c>
      <c r="H195" s="174">
        <v>35.28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221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847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928</v>
      </c>
      <c r="H197" s="174">
        <v>13.356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3" customFormat="1" ht="11.25">
      <c r="B198" s="163"/>
      <c r="D198" s="164" t="s">
        <v>202</v>
      </c>
      <c r="E198" s="165" t="s">
        <v>1</v>
      </c>
      <c r="F198" s="166" t="s">
        <v>849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1:65" s="14" customFormat="1" ht="11.25">
      <c r="B199" s="171"/>
      <c r="D199" s="164" t="s">
        <v>202</v>
      </c>
      <c r="E199" s="172" t="s">
        <v>1</v>
      </c>
      <c r="F199" s="173" t="s">
        <v>929</v>
      </c>
      <c r="H199" s="174">
        <v>9.5549999999999997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1:65" s="13" customFormat="1" ht="11.25">
      <c r="B200" s="163"/>
      <c r="D200" s="164" t="s">
        <v>202</v>
      </c>
      <c r="E200" s="165" t="s">
        <v>1</v>
      </c>
      <c r="F200" s="166" t="s">
        <v>371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1:65" s="14" customFormat="1" ht="11.25">
      <c r="B201" s="171"/>
      <c r="D201" s="164" t="s">
        <v>202</v>
      </c>
      <c r="E201" s="172" t="s">
        <v>1</v>
      </c>
      <c r="F201" s="173" t="s">
        <v>775</v>
      </c>
      <c r="H201" s="174">
        <v>17.64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1:65" s="13" customFormat="1" ht="11.25">
      <c r="B202" s="163"/>
      <c r="D202" s="164" t="s">
        <v>202</v>
      </c>
      <c r="E202" s="165" t="s">
        <v>1</v>
      </c>
      <c r="F202" s="166" t="s">
        <v>374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4" customFormat="1" ht="11.25">
      <c r="B203" s="171"/>
      <c r="D203" s="164" t="s">
        <v>202</v>
      </c>
      <c r="E203" s="172" t="s">
        <v>1</v>
      </c>
      <c r="F203" s="173" t="s">
        <v>779</v>
      </c>
      <c r="H203" s="174">
        <v>5.3929999999999998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914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930</v>
      </c>
      <c r="H205" s="174">
        <v>2.222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153.648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221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24.2" customHeight="1">
      <c r="A207" s="32"/>
      <c r="B207" s="149"/>
      <c r="C207" s="150" t="s">
        <v>239</v>
      </c>
      <c r="D207" s="150" t="s">
        <v>195</v>
      </c>
      <c r="E207" s="151" t="s">
        <v>404</v>
      </c>
      <c r="F207" s="152" t="s">
        <v>405</v>
      </c>
      <c r="G207" s="153" t="s">
        <v>249</v>
      </c>
      <c r="H207" s="154">
        <v>366.255</v>
      </c>
      <c r="I207" s="155"/>
      <c r="J207" s="156">
        <f>ROUND(I207*H207,2)</f>
        <v>0</v>
      </c>
      <c r="K207" s="152" t="s">
        <v>199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221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406</v>
      </c>
    </row>
    <row r="208" spans="1:65" s="13" customFormat="1" ht="11.25">
      <c r="B208" s="163"/>
      <c r="D208" s="164" t="s">
        <v>202</v>
      </c>
      <c r="E208" s="165" t="s">
        <v>1</v>
      </c>
      <c r="F208" s="166" t="s">
        <v>407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2:51" s="13" customFormat="1" ht="11.25">
      <c r="B209" s="163"/>
      <c r="D209" s="164" t="s">
        <v>202</v>
      </c>
      <c r="E209" s="165" t="s">
        <v>1</v>
      </c>
      <c r="F209" s="166" t="s">
        <v>363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221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2:51" s="14" customFormat="1" ht="11.25">
      <c r="B210" s="171"/>
      <c r="D210" s="164" t="s">
        <v>202</v>
      </c>
      <c r="E210" s="172" t="s">
        <v>1</v>
      </c>
      <c r="F210" s="173" t="s">
        <v>677</v>
      </c>
      <c r="H210" s="174">
        <v>20.32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202</v>
      </c>
      <c r="AU210" s="172" t="s">
        <v>221</v>
      </c>
      <c r="AV210" s="14" t="s">
        <v>93</v>
      </c>
      <c r="AW210" s="14" t="s">
        <v>36</v>
      </c>
      <c r="AX210" s="14" t="s">
        <v>80</v>
      </c>
      <c r="AY210" s="172" t="s">
        <v>192</v>
      </c>
    </row>
    <row r="211" spans="2:51" s="13" customFormat="1" ht="11.25">
      <c r="B211" s="163"/>
      <c r="D211" s="164" t="s">
        <v>202</v>
      </c>
      <c r="E211" s="165" t="s">
        <v>1</v>
      </c>
      <c r="F211" s="166" t="s">
        <v>366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221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2:51" s="14" customFormat="1" ht="11.25">
      <c r="B212" s="171"/>
      <c r="D212" s="164" t="s">
        <v>202</v>
      </c>
      <c r="E212" s="172" t="s">
        <v>1</v>
      </c>
      <c r="F212" s="173" t="s">
        <v>257</v>
      </c>
      <c r="H212" s="174">
        <v>6.2949999999999999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202</v>
      </c>
      <c r="AU212" s="172" t="s">
        <v>221</v>
      </c>
      <c r="AV212" s="14" t="s">
        <v>93</v>
      </c>
      <c r="AW212" s="14" t="s">
        <v>36</v>
      </c>
      <c r="AX212" s="14" t="s">
        <v>80</v>
      </c>
      <c r="AY212" s="172" t="s">
        <v>192</v>
      </c>
    </row>
    <row r="213" spans="2:51" s="13" customFormat="1" ht="11.25">
      <c r="B213" s="163"/>
      <c r="D213" s="164" t="s">
        <v>202</v>
      </c>
      <c r="E213" s="165" t="s">
        <v>1</v>
      </c>
      <c r="F213" s="166" t="s">
        <v>367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202</v>
      </c>
      <c r="AU213" s="165" t="s">
        <v>221</v>
      </c>
      <c r="AV213" s="13" t="s">
        <v>87</v>
      </c>
      <c r="AW213" s="13" t="s">
        <v>36</v>
      </c>
      <c r="AX213" s="13" t="s">
        <v>80</v>
      </c>
      <c r="AY213" s="165" t="s">
        <v>192</v>
      </c>
    </row>
    <row r="214" spans="2:51" s="14" customFormat="1" ht="11.25">
      <c r="B214" s="171"/>
      <c r="D214" s="164" t="s">
        <v>202</v>
      </c>
      <c r="E214" s="172" t="s">
        <v>1</v>
      </c>
      <c r="F214" s="173" t="s">
        <v>679</v>
      </c>
      <c r="H214" s="174">
        <v>110.4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202</v>
      </c>
      <c r="AU214" s="172" t="s">
        <v>221</v>
      </c>
      <c r="AV214" s="14" t="s">
        <v>93</v>
      </c>
      <c r="AW214" s="14" t="s">
        <v>36</v>
      </c>
      <c r="AX214" s="14" t="s">
        <v>80</v>
      </c>
      <c r="AY214" s="172" t="s">
        <v>192</v>
      </c>
    </row>
    <row r="215" spans="2:51" s="13" customFormat="1" ht="11.25">
      <c r="B215" s="163"/>
      <c r="D215" s="164" t="s">
        <v>202</v>
      </c>
      <c r="E215" s="165" t="s">
        <v>1</v>
      </c>
      <c r="F215" s="166" t="s">
        <v>855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202</v>
      </c>
      <c r="AU215" s="165" t="s">
        <v>221</v>
      </c>
      <c r="AV215" s="13" t="s">
        <v>87</v>
      </c>
      <c r="AW215" s="13" t="s">
        <v>36</v>
      </c>
      <c r="AX215" s="13" t="s">
        <v>80</v>
      </c>
      <c r="AY215" s="165" t="s">
        <v>192</v>
      </c>
    </row>
    <row r="216" spans="2:51" s="14" customFormat="1" ht="11.25">
      <c r="B216" s="171"/>
      <c r="D216" s="164" t="s">
        <v>202</v>
      </c>
      <c r="E216" s="172" t="s">
        <v>1</v>
      </c>
      <c r="F216" s="173" t="s">
        <v>857</v>
      </c>
      <c r="H216" s="174">
        <v>15.28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202</v>
      </c>
      <c r="AU216" s="172" t="s">
        <v>221</v>
      </c>
      <c r="AV216" s="14" t="s">
        <v>93</v>
      </c>
      <c r="AW216" s="14" t="s">
        <v>36</v>
      </c>
      <c r="AX216" s="14" t="s">
        <v>80</v>
      </c>
      <c r="AY216" s="172" t="s">
        <v>192</v>
      </c>
    </row>
    <row r="217" spans="2:51" s="13" customFormat="1" ht="11.25">
      <c r="B217" s="163"/>
      <c r="D217" s="164" t="s">
        <v>202</v>
      </c>
      <c r="E217" s="165" t="s">
        <v>1</v>
      </c>
      <c r="F217" s="166" t="s">
        <v>855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221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2:51" s="14" customFormat="1" ht="11.25">
      <c r="B218" s="171"/>
      <c r="D218" s="164" t="s">
        <v>202</v>
      </c>
      <c r="E218" s="172" t="s">
        <v>1</v>
      </c>
      <c r="F218" s="173" t="s">
        <v>857</v>
      </c>
      <c r="H218" s="174">
        <v>15.28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202</v>
      </c>
      <c r="AU218" s="172" t="s">
        <v>221</v>
      </c>
      <c r="AV218" s="14" t="s">
        <v>93</v>
      </c>
      <c r="AW218" s="14" t="s">
        <v>36</v>
      </c>
      <c r="AX218" s="14" t="s">
        <v>80</v>
      </c>
      <c r="AY218" s="172" t="s">
        <v>192</v>
      </c>
    </row>
    <row r="219" spans="2:51" s="13" customFormat="1" ht="11.25">
      <c r="B219" s="163"/>
      <c r="D219" s="164" t="s">
        <v>202</v>
      </c>
      <c r="E219" s="165" t="s">
        <v>1</v>
      </c>
      <c r="F219" s="166" t="s">
        <v>371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221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2:51" s="14" customFormat="1" ht="11.25">
      <c r="B220" s="171"/>
      <c r="D220" s="164" t="s">
        <v>202</v>
      </c>
      <c r="E220" s="172" t="s">
        <v>1</v>
      </c>
      <c r="F220" s="173" t="s">
        <v>681</v>
      </c>
      <c r="H220" s="174">
        <v>84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202</v>
      </c>
      <c r="AU220" s="172" t="s">
        <v>221</v>
      </c>
      <c r="AV220" s="14" t="s">
        <v>93</v>
      </c>
      <c r="AW220" s="14" t="s">
        <v>36</v>
      </c>
      <c r="AX220" s="14" t="s">
        <v>80</v>
      </c>
      <c r="AY220" s="172" t="s">
        <v>192</v>
      </c>
    </row>
    <row r="221" spans="2:51" s="13" customFormat="1" ht="11.25">
      <c r="B221" s="163"/>
      <c r="D221" s="164" t="s">
        <v>202</v>
      </c>
      <c r="E221" s="165" t="s">
        <v>1</v>
      </c>
      <c r="F221" s="166" t="s">
        <v>847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202</v>
      </c>
      <c r="AU221" s="165" t="s">
        <v>221</v>
      </c>
      <c r="AV221" s="13" t="s">
        <v>87</v>
      </c>
      <c r="AW221" s="13" t="s">
        <v>36</v>
      </c>
      <c r="AX221" s="13" t="s">
        <v>80</v>
      </c>
      <c r="AY221" s="165" t="s">
        <v>192</v>
      </c>
    </row>
    <row r="222" spans="2:51" s="14" customFormat="1" ht="11.25">
      <c r="B222" s="171"/>
      <c r="D222" s="164" t="s">
        <v>202</v>
      </c>
      <c r="E222" s="172" t="s">
        <v>1</v>
      </c>
      <c r="F222" s="173" t="s">
        <v>858</v>
      </c>
      <c r="H222" s="174">
        <v>31.8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202</v>
      </c>
      <c r="AU222" s="172" t="s">
        <v>221</v>
      </c>
      <c r="AV222" s="14" t="s">
        <v>93</v>
      </c>
      <c r="AW222" s="14" t="s">
        <v>36</v>
      </c>
      <c r="AX222" s="14" t="s">
        <v>80</v>
      </c>
      <c r="AY222" s="172" t="s">
        <v>192</v>
      </c>
    </row>
    <row r="223" spans="2:51" s="13" customFormat="1" ht="11.25">
      <c r="B223" s="163"/>
      <c r="D223" s="164" t="s">
        <v>202</v>
      </c>
      <c r="E223" s="165" t="s">
        <v>1</v>
      </c>
      <c r="F223" s="166" t="s">
        <v>849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221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2:51" s="14" customFormat="1" ht="11.25">
      <c r="B224" s="171"/>
      <c r="D224" s="164" t="s">
        <v>202</v>
      </c>
      <c r="E224" s="172" t="s">
        <v>1</v>
      </c>
      <c r="F224" s="173" t="s">
        <v>919</v>
      </c>
      <c r="H224" s="174">
        <v>22.75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221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1:65" s="13" customFormat="1" ht="11.25">
      <c r="B225" s="163"/>
      <c r="D225" s="164" t="s">
        <v>202</v>
      </c>
      <c r="E225" s="165" t="s">
        <v>1</v>
      </c>
      <c r="F225" s="166" t="s">
        <v>371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221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4" customFormat="1" ht="11.25">
      <c r="B226" s="171"/>
      <c r="D226" s="164" t="s">
        <v>202</v>
      </c>
      <c r="E226" s="172" t="s">
        <v>1</v>
      </c>
      <c r="F226" s="173" t="s">
        <v>259</v>
      </c>
      <c r="H226" s="174">
        <v>42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221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1:65" s="13" customFormat="1" ht="11.25">
      <c r="B227" s="163"/>
      <c r="D227" s="164" t="s">
        <v>202</v>
      </c>
      <c r="E227" s="165" t="s">
        <v>1</v>
      </c>
      <c r="F227" s="166" t="s">
        <v>374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4" customFormat="1" ht="11.25">
      <c r="B228" s="171"/>
      <c r="D228" s="164" t="s">
        <v>202</v>
      </c>
      <c r="E228" s="172" t="s">
        <v>1</v>
      </c>
      <c r="F228" s="173" t="s">
        <v>262</v>
      </c>
      <c r="H228" s="174">
        <v>12.84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1:65" s="13" customFormat="1" ht="11.25">
      <c r="B229" s="163"/>
      <c r="D229" s="164" t="s">
        <v>202</v>
      </c>
      <c r="E229" s="165" t="s">
        <v>1</v>
      </c>
      <c r="F229" s="166" t="s">
        <v>914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1:65" s="14" customFormat="1" ht="11.25">
      <c r="B230" s="171"/>
      <c r="D230" s="164" t="s">
        <v>202</v>
      </c>
      <c r="E230" s="172" t="s">
        <v>1</v>
      </c>
      <c r="F230" s="173" t="s">
        <v>916</v>
      </c>
      <c r="H230" s="174">
        <v>5.29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1:65" s="15" customFormat="1" ht="11.25">
      <c r="B231" s="179"/>
      <c r="D231" s="164" t="s">
        <v>202</v>
      </c>
      <c r="E231" s="180" t="s">
        <v>1</v>
      </c>
      <c r="F231" s="181" t="s">
        <v>206</v>
      </c>
      <c r="H231" s="182">
        <v>366.255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202</v>
      </c>
      <c r="AU231" s="180" t="s">
        <v>221</v>
      </c>
      <c r="AV231" s="15" t="s">
        <v>200</v>
      </c>
      <c r="AW231" s="15" t="s">
        <v>36</v>
      </c>
      <c r="AX231" s="15" t="s">
        <v>87</v>
      </c>
      <c r="AY231" s="180" t="s">
        <v>192</v>
      </c>
    </row>
    <row r="232" spans="1:65" s="2" customFormat="1" ht="16.5" customHeight="1">
      <c r="A232" s="32"/>
      <c r="B232" s="149"/>
      <c r="C232" s="201" t="s">
        <v>246</v>
      </c>
      <c r="D232" s="201" t="s">
        <v>412</v>
      </c>
      <c r="E232" s="202" t="s">
        <v>413</v>
      </c>
      <c r="F232" s="203" t="s">
        <v>414</v>
      </c>
      <c r="G232" s="204" t="s">
        <v>249</v>
      </c>
      <c r="H232" s="205">
        <v>402.88099999999997</v>
      </c>
      <c r="I232" s="206"/>
      <c r="J232" s="207">
        <f>ROUND(I232*H232,2)</f>
        <v>0</v>
      </c>
      <c r="K232" s="203" t="s">
        <v>199</v>
      </c>
      <c r="L232" s="208"/>
      <c r="M232" s="209" t="s">
        <v>1</v>
      </c>
      <c r="N232" s="210" t="s">
        <v>46</v>
      </c>
      <c r="O232" s="58"/>
      <c r="P232" s="159">
        <f>O232*H232</f>
        <v>0</v>
      </c>
      <c r="Q232" s="159">
        <v>2.9999999999999997E-4</v>
      </c>
      <c r="R232" s="159">
        <f>Q232*H232</f>
        <v>0.12086429999999998</v>
      </c>
      <c r="S232" s="159">
        <v>0</v>
      </c>
      <c r="T232" s="160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1" t="s">
        <v>272</v>
      </c>
      <c r="AT232" s="161" t="s">
        <v>412</v>
      </c>
      <c r="AU232" s="161" t="s">
        <v>221</v>
      </c>
      <c r="AY232" s="17" t="s">
        <v>192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93</v>
      </c>
      <c r="BK232" s="162">
        <f>ROUND(I232*H232,2)</f>
        <v>0</v>
      </c>
      <c r="BL232" s="17" t="s">
        <v>200</v>
      </c>
      <c r="BM232" s="161" t="s">
        <v>415</v>
      </c>
    </row>
    <row r="233" spans="1:65" s="14" customFormat="1" ht="11.25">
      <c r="B233" s="171"/>
      <c r="D233" s="164" t="s">
        <v>202</v>
      </c>
      <c r="F233" s="173" t="s">
        <v>931</v>
      </c>
      <c r="H233" s="174">
        <v>402.88099999999997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221</v>
      </c>
      <c r="AV233" s="14" t="s">
        <v>93</v>
      </c>
      <c r="AW233" s="14" t="s">
        <v>3</v>
      </c>
      <c r="AX233" s="14" t="s">
        <v>87</v>
      </c>
      <c r="AY233" s="172" t="s">
        <v>192</v>
      </c>
    </row>
    <row r="234" spans="1:65" s="2" customFormat="1" ht="37.9" customHeight="1">
      <c r="A234" s="32"/>
      <c r="B234" s="149"/>
      <c r="C234" s="150" t="s">
        <v>267</v>
      </c>
      <c r="D234" s="150" t="s">
        <v>195</v>
      </c>
      <c r="E234" s="151" t="s">
        <v>417</v>
      </c>
      <c r="F234" s="152" t="s">
        <v>418</v>
      </c>
      <c r="G234" s="153" t="s">
        <v>249</v>
      </c>
      <c r="H234" s="154">
        <v>366.255</v>
      </c>
      <c r="I234" s="155"/>
      <c r="J234" s="156">
        <f>ROUND(I234*H234,2)</f>
        <v>0</v>
      </c>
      <c r="K234" s="152" t="s">
        <v>250</v>
      </c>
      <c r="L234" s="33"/>
      <c r="M234" s="157" t="s">
        <v>1</v>
      </c>
      <c r="N234" s="158" t="s">
        <v>46</v>
      </c>
      <c r="O234" s="58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1" t="s">
        <v>200</v>
      </c>
      <c r="AT234" s="161" t="s">
        <v>195</v>
      </c>
      <c r="AU234" s="161" t="s">
        <v>221</v>
      </c>
      <c r="AY234" s="17" t="s">
        <v>192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93</v>
      </c>
      <c r="BK234" s="162">
        <f>ROUND(I234*H234,2)</f>
        <v>0</v>
      </c>
      <c r="BL234" s="17" t="s">
        <v>200</v>
      </c>
      <c r="BM234" s="161" t="s">
        <v>932</v>
      </c>
    </row>
    <row r="235" spans="1:65" s="13" customFormat="1" ht="11.25">
      <c r="B235" s="163"/>
      <c r="D235" s="164" t="s">
        <v>202</v>
      </c>
      <c r="E235" s="165" t="s">
        <v>1</v>
      </c>
      <c r="F235" s="166" t="s">
        <v>784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363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221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677</v>
      </c>
      <c r="H237" s="174">
        <v>20.32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221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3" customFormat="1" ht="11.25">
      <c r="B238" s="163"/>
      <c r="D238" s="164" t="s">
        <v>202</v>
      </c>
      <c r="E238" s="165" t="s">
        <v>1</v>
      </c>
      <c r="F238" s="166" t="s">
        <v>366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202</v>
      </c>
      <c r="AU238" s="165" t="s">
        <v>221</v>
      </c>
      <c r="AV238" s="13" t="s">
        <v>87</v>
      </c>
      <c r="AW238" s="13" t="s">
        <v>36</v>
      </c>
      <c r="AX238" s="13" t="s">
        <v>80</v>
      </c>
      <c r="AY238" s="165" t="s">
        <v>192</v>
      </c>
    </row>
    <row r="239" spans="1:65" s="14" customFormat="1" ht="11.25">
      <c r="B239" s="171"/>
      <c r="D239" s="164" t="s">
        <v>202</v>
      </c>
      <c r="E239" s="172" t="s">
        <v>1</v>
      </c>
      <c r="F239" s="173" t="s">
        <v>257</v>
      </c>
      <c r="H239" s="174">
        <v>6.2949999999999999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202</v>
      </c>
      <c r="AU239" s="172" t="s">
        <v>221</v>
      </c>
      <c r="AV239" s="14" t="s">
        <v>93</v>
      </c>
      <c r="AW239" s="14" t="s">
        <v>36</v>
      </c>
      <c r="AX239" s="14" t="s">
        <v>80</v>
      </c>
      <c r="AY239" s="172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367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221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2:51" s="14" customFormat="1" ht="11.25">
      <c r="B241" s="171"/>
      <c r="D241" s="164" t="s">
        <v>202</v>
      </c>
      <c r="E241" s="172" t="s">
        <v>1</v>
      </c>
      <c r="F241" s="173" t="s">
        <v>679</v>
      </c>
      <c r="H241" s="174">
        <v>110.4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221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2:51" s="13" customFormat="1" ht="11.25">
      <c r="B242" s="163"/>
      <c r="D242" s="164" t="s">
        <v>202</v>
      </c>
      <c r="E242" s="165" t="s">
        <v>1</v>
      </c>
      <c r="F242" s="166" t="s">
        <v>855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221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2:51" s="14" customFormat="1" ht="11.25">
      <c r="B243" s="171"/>
      <c r="D243" s="164" t="s">
        <v>202</v>
      </c>
      <c r="E243" s="172" t="s">
        <v>1</v>
      </c>
      <c r="F243" s="173" t="s">
        <v>857</v>
      </c>
      <c r="H243" s="174">
        <v>15.28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221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2:51" s="13" customFormat="1" ht="11.25">
      <c r="B244" s="163"/>
      <c r="D244" s="164" t="s">
        <v>202</v>
      </c>
      <c r="E244" s="165" t="s">
        <v>1</v>
      </c>
      <c r="F244" s="166" t="s">
        <v>855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221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2:51" s="14" customFormat="1" ht="11.25">
      <c r="B245" s="171"/>
      <c r="D245" s="164" t="s">
        <v>202</v>
      </c>
      <c r="E245" s="172" t="s">
        <v>1</v>
      </c>
      <c r="F245" s="173" t="s">
        <v>857</v>
      </c>
      <c r="H245" s="174">
        <v>15.28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221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2:51" s="13" customFormat="1" ht="11.25">
      <c r="B246" s="163"/>
      <c r="D246" s="164" t="s">
        <v>202</v>
      </c>
      <c r="E246" s="165" t="s">
        <v>1</v>
      </c>
      <c r="F246" s="166" t="s">
        <v>371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221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2:51" s="14" customFormat="1" ht="11.25">
      <c r="B247" s="171"/>
      <c r="D247" s="164" t="s">
        <v>202</v>
      </c>
      <c r="E247" s="172" t="s">
        <v>1</v>
      </c>
      <c r="F247" s="173" t="s">
        <v>681</v>
      </c>
      <c r="H247" s="174">
        <v>84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221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2:51" s="13" customFormat="1" ht="11.25">
      <c r="B248" s="163"/>
      <c r="D248" s="164" t="s">
        <v>202</v>
      </c>
      <c r="E248" s="165" t="s">
        <v>1</v>
      </c>
      <c r="F248" s="166" t="s">
        <v>847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221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2:51" s="14" customFormat="1" ht="11.25">
      <c r="B249" s="171"/>
      <c r="D249" s="164" t="s">
        <v>202</v>
      </c>
      <c r="E249" s="172" t="s">
        <v>1</v>
      </c>
      <c r="F249" s="173" t="s">
        <v>858</v>
      </c>
      <c r="H249" s="174">
        <v>31.8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221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2:51" s="13" customFormat="1" ht="11.25">
      <c r="B250" s="163"/>
      <c r="D250" s="164" t="s">
        <v>202</v>
      </c>
      <c r="E250" s="165" t="s">
        <v>1</v>
      </c>
      <c r="F250" s="166" t="s">
        <v>849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221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2:51" s="14" customFormat="1" ht="11.25">
      <c r="B251" s="171"/>
      <c r="D251" s="164" t="s">
        <v>202</v>
      </c>
      <c r="E251" s="172" t="s">
        <v>1</v>
      </c>
      <c r="F251" s="173" t="s">
        <v>919</v>
      </c>
      <c r="H251" s="174">
        <v>22.75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221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2:51" s="13" customFormat="1" ht="11.25">
      <c r="B252" s="163"/>
      <c r="D252" s="164" t="s">
        <v>202</v>
      </c>
      <c r="E252" s="165" t="s">
        <v>1</v>
      </c>
      <c r="F252" s="166" t="s">
        <v>371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221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2:51" s="14" customFormat="1" ht="11.25">
      <c r="B253" s="171"/>
      <c r="D253" s="164" t="s">
        <v>202</v>
      </c>
      <c r="E253" s="172" t="s">
        <v>1</v>
      </c>
      <c r="F253" s="173" t="s">
        <v>259</v>
      </c>
      <c r="H253" s="174">
        <v>42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221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2:51" s="13" customFormat="1" ht="11.25">
      <c r="B254" s="163"/>
      <c r="D254" s="164" t="s">
        <v>202</v>
      </c>
      <c r="E254" s="165" t="s">
        <v>1</v>
      </c>
      <c r="F254" s="166" t="s">
        <v>374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221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2:51" s="14" customFormat="1" ht="11.25">
      <c r="B255" s="171"/>
      <c r="D255" s="164" t="s">
        <v>202</v>
      </c>
      <c r="E255" s="172" t="s">
        <v>1</v>
      </c>
      <c r="F255" s="173" t="s">
        <v>262</v>
      </c>
      <c r="H255" s="174">
        <v>12.84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221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2:51" s="13" customFormat="1" ht="11.25">
      <c r="B256" s="163"/>
      <c r="D256" s="164" t="s">
        <v>202</v>
      </c>
      <c r="E256" s="165" t="s">
        <v>1</v>
      </c>
      <c r="F256" s="166" t="s">
        <v>914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221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916</v>
      </c>
      <c r="H257" s="174">
        <v>5.29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5" customFormat="1" ht="11.25">
      <c r="B258" s="179"/>
      <c r="D258" s="164" t="s">
        <v>202</v>
      </c>
      <c r="E258" s="180" t="s">
        <v>1</v>
      </c>
      <c r="F258" s="181" t="s">
        <v>206</v>
      </c>
      <c r="H258" s="182">
        <v>366.255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202</v>
      </c>
      <c r="AU258" s="180" t="s">
        <v>221</v>
      </c>
      <c r="AV258" s="15" t="s">
        <v>200</v>
      </c>
      <c r="AW258" s="15" t="s">
        <v>36</v>
      </c>
      <c r="AX258" s="15" t="s">
        <v>87</v>
      </c>
      <c r="AY258" s="180" t="s">
        <v>192</v>
      </c>
    </row>
    <row r="259" spans="1:65" s="12" customFormat="1" ht="22.9" customHeight="1">
      <c r="B259" s="137"/>
      <c r="D259" s="138" t="s">
        <v>79</v>
      </c>
      <c r="E259" s="147" t="s">
        <v>421</v>
      </c>
      <c r="F259" s="147" t="s">
        <v>422</v>
      </c>
      <c r="I259" s="140"/>
      <c r="J259" s="148">
        <f>BK259</f>
        <v>0</v>
      </c>
      <c r="L259" s="137"/>
      <c r="M259" s="141"/>
      <c r="N259" s="142"/>
      <c r="O259" s="142"/>
      <c r="P259" s="143">
        <f>P260</f>
        <v>0</v>
      </c>
      <c r="Q259" s="142"/>
      <c r="R259" s="143">
        <f>R260</f>
        <v>0</v>
      </c>
      <c r="S259" s="142"/>
      <c r="T259" s="144">
        <f>T260</f>
        <v>0</v>
      </c>
      <c r="AR259" s="138" t="s">
        <v>87</v>
      </c>
      <c r="AT259" s="145" t="s">
        <v>79</v>
      </c>
      <c r="AU259" s="145" t="s">
        <v>87</v>
      </c>
      <c r="AY259" s="138" t="s">
        <v>192</v>
      </c>
      <c r="BK259" s="146">
        <f>BK260</f>
        <v>0</v>
      </c>
    </row>
    <row r="260" spans="1:65" s="2" customFormat="1" ht="21.75" customHeight="1">
      <c r="A260" s="32"/>
      <c r="B260" s="149"/>
      <c r="C260" s="150" t="s">
        <v>272</v>
      </c>
      <c r="D260" s="150" t="s">
        <v>195</v>
      </c>
      <c r="E260" s="151" t="s">
        <v>423</v>
      </c>
      <c r="F260" s="152" t="s">
        <v>424</v>
      </c>
      <c r="G260" s="153" t="s">
        <v>270</v>
      </c>
      <c r="H260" s="154">
        <v>1.855</v>
      </c>
      <c r="I260" s="155"/>
      <c r="J260" s="156">
        <f>ROUND(I260*H260,2)</f>
        <v>0</v>
      </c>
      <c r="K260" s="152" t="s">
        <v>199</v>
      </c>
      <c r="L260" s="33"/>
      <c r="M260" s="157" t="s">
        <v>1</v>
      </c>
      <c r="N260" s="158" t="s">
        <v>46</v>
      </c>
      <c r="O260" s="58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1" t="s">
        <v>200</v>
      </c>
      <c r="AT260" s="161" t="s">
        <v>195</v>
      </c>
      <c r="AU260" s="161" t="s">
        <v>93</v>
      </c>
      <c r="AY260" s="17" t="s">
        <v>192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93</v>
      </c>
      <c r="BK260" s="162">
        <f>ROUND(I260*H260,2)</f>
        <v>0</v>
      </c>
      <c r="BL260" s="17" t="s">
        <v>200</v>
      </c>
      <c r="BM260" s="161" t="s">
        <v>425</v>
      </c>
    </row>
    <row r="261" spans="1:65" s="12" customFormat="1" ht="25.9" customHeight="1">
      <c r="B261" s="137"/>
      <c r="D261" s="138" t="s">
        <v>79</v>
      </c>
      <c r="E261" s="139" t="s">
        <v>290</v>
      </c>
      <c r="F261" s="139" t="s">
        <v>291</v>
      </c>
      <c r="I261" s="140"/>
      <c r="J261" s="126">
        <f>BK261</f>
        <v>0</v>
      </c>
      <c r="L261" s="137"/>
      <c r="M261" s="141"/>
      <c r="N261" s="142"/>
      <c r="O261" s="142"/>
      <c r="P261" s="143">
        <f>P262</f>
        <v>0</v>
      </c>
      <c r="Q261" s="142"/>
      <c r="R261" s="143">
        <f>R262</f>
        <v>1.2497127799999999</v>
      </c>
      <c r="S261" s="142"/>
      <c r="T261" s="144">
        <f>T262</f>
        <v>1.3580999999999999E-2</v>
      </c>
      <c r="AR261" s="138" t="s">
        <v>93</v>
      </c>
      <c r="AT261" s="145" t="s">
        <v>79</v>
      </c>
      <c r="AU261" s="145" t="s">
        <v>80</v>
      </c>
      <c r="AY261" s="138" t="s">
        <v>192</v>
      </c>
      <c r="BK261" s="146">
        <f>BK262</f>
        <v>0</v>
      </c>
    </row>
    <row r="262" spans="1:65" s="12" customFormat="1" ht="22.9" customHeight="1">
      <c r="B262" s="137"/>
      <c r="D262" s="138" t="s">
        <v>79</v>
      </c>
      <c r="E262" s="147" t="s">
        <v>426</v>
      </c>
      <c r="F262" s="147" t="s">
        <v>427</v>
      </c>
      <c r="I262" s="140"/>
      <c r="J262" s="148">
        <f>BK262</f>
        <v>0</v>
      </c>
      <c r="L262" s="137"/>
      <c r="M262" s="141"/>
      <c r="N262" s="142"/>
      <c r="O262" s="142"/>
      <c r="P262" s="143">
        <f>SUM(P263:P316)</f>
        <v>0</v>
      </c>
      <c r="Q262" s="142"/>
      <c r="R262" s="143">
        <f>SUM(R263:R316)</f>
        <v>1.2497127799999999</v>
      </c>
      <c r="S262" s="142"/>
      <c r="T262" s="144">
        <f>SUM(T263:T316)</f>
        <v>1.3580999999999999E-2</v>
      </c>
      <c r="AR262" s="138" t="s">
        <v>93</v>
      </c>
      <c r="AT262" s="145" t="s">
        <v>79</v>
      </c>
      <c r="AU262" s="145" t="s">
        <v>87</v>
      </c>
      <c r="AY262" s="138" t="s">
        <v>192</v>
      </c>
      <c r="BK262" s="146">
        <f>SUM(BK263:BK316)</f>
        <v>0</v>
      </c>
    </row>
    <row r="263" spans="1:65" s="2" customFormat="1" ht="24.2" customHeight="1">
      <c r="A263" s="32"/>
      <c r="B263" s="149"/>
      <c r="C263" s="150" t="s">
        <v>193</v>
      </c>
      <c r="D263" s="150" t="s">
        <v>195</v>
      </c>
      <c r="E263" s="151" t="s">
        <v>428</v>
      </c>
      <c r="F263" s="152" t="s">
        <v>429</v>
      </c>
      <c r="G263" s="153" t="s">
        <v>198</v>
      </c>
      <c r="H263" s="154">
        <v>950</v>
      </c>
      <c r="I263" s="155"/>
      <c r="J263" s="156">
        <f>ROUND(I263*H263,2)</f>
        <v>0</v>
      </c>
      <c r="K263" s="152" t="s">
        <v>199</v>
      </c>
      <c r="L263" s="33"/>
      <c r="M263" s="157" t="s">
        <v>1</v>
      </c>
      <c r="N263" s="158" t="s">
        <v>46</v>
      </c>
      <c r="O263" s="58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1" t="s">
        <v>297</v>
      </c>
      <c r="AT263" s="161" t="s">
        <v>195</v>
      </c>
      <c r="AU263" s="161" t="s">
        <v>93</v>
      </c>
      <c r="AY263" s="17" t="s">
        <v>192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93</v>
      </c>
      <c r="BK263" s="162">
        <f>ROUND(I263*H263,2)</f>
        <v>0</v>
      </c>
      <c r="BL263" s="17" t="s">
        <v>297</v>
      </c>
      <c r="BM263" s="161" t="s">
        <v>430</v>
      </c>
    </row>
    <row r="264" spans="1:65" s="13" customFormat="1" ht="22.5">
      <c r="B264" s="163"/>
      <c r="D264" s="164" t="s">
        <v>202</v>
      </c>
      <c r="E264" s="165" t="s">
        <v>1</v>
      </c>
      <c r="F264" s="166" t="s">
        <v>431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93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3" customFormat="1" ht="11.25">
      <c r="B265" s="163"/>
      <c r="D265" s="164" t="s">
        <v>202</v>
      </c>
      <c r="E265" s="165" t="s">
        <v>1</v>
      </c>
      <c r="F265" s="166" t="s">
        <v>432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202</v>
      </c>
      <c r="AU265" s="165" t="s">
        <v>93</v>
      </c>
      <c r="AV265" s="13" t="s">
        <v>87</v>
      </c>
      <c r="AW265" s="13" t="s">
        <v>36</v>
      </c>
      <c r="AX265" s="13" t="s">
        <v>80</v>
      </c>
      <c r="AY265" s="165" t="s">
        <v>192</v>
      </c>
    </row>
    <row r="266" spans="1:65" s="14" customFormat="1" ht="11.25">
      <c r="B266" s="171"/>
      <c r="D266" s="164" t="s">
        <v>202</v>
      </c>
      <c r="E266" s="172" t="s">
        <v>1</v>
      </c>
      <c r="F266" s="173" t="s">
        <v>433</v>
      </c>
      <c r="H266" s="174">
        <v>50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202</v>
      </c>
      <c r="AU266" s="172" t="s">
        <v>93</v>
      </c>
      <c r="AV266" s="14" t="s">
        <v>93</v>
      </c>
      <c r="AW266" s="14" t="s">
        <v>36</v>
      </c>
      <c r="AX266" s="14" t="s">
        <v>80</v>
      </c>
      <c r="AY266" s="172" t="s">
        <v>192</v>
      </c>
    </row>
    <row r="267" spans="1:65" s="13" customFormat="1" ht="11.25">
      <c r="B267" s="163"/>
      <c r="D267" s="164" t="s">
        <v>202</v>
      </c>
      <c r="E267" s="165" t="s">
        <v>1</v>
      </c>
      <c r="F267" s="166" t="s">
        <v>434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93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4" customFormat="1" ht="11.25">
      <c r="B268" s="171"/>
      <c r="D268" s="164" t="s">
        <v>202</v>
      </c>
      <c r="E268" s="172" t="s">
        <v>1</v>
      </c>
      <c r="F268" s="173" t="s">
        <v>435</v>
      </c>
      <c r="H268" s="174">
        <v>150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202</v>
      </c>
      <c r="AU268" s="172" t="s">
        <v>93</v>
      </c>
      <c r="AV268" s="14" t="s">
        <v>93</v>
      </c>
      <c r="AW268" s="14" t="s">
        <v>36</v>
      </c>
      <c r="AX268" s="14" t="s">
        <v>80</v>
      </c>
      <c r="AY268" s="172" t="s">
        <v>192</v>
      </c>
    </row>
    <row r="269" spans="1:65" s="13" customFormat="1" ht="11.25">
      <c r="B269" s="163"/>
      <c r="D269" s="164" t="s">
        <v>202</v>
      </c>
      <c r="E269" s="165" t="s">
        <v>1</v>
      </c>
      <c r="F269" s="166" t="s">
        <v>436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93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4" customFormat="1" ht="11.25">
      <c r="B270" s="171"/>
      <c r="D270" s="164" t="s">
        <v>202</v>
      </c>
      <c r="E270" s="172" t="s">
        <v>1</v>
      </c>
      <c r="F270" s="173" t="s">
        <v>435</v>
      </c>
      <c r="H270" s="174">
        <v>150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202</v>
      </c>
      <c r="AU270" s="172" t="s">
        <v>93</v>
      </c>
      <c r="AV270" s="14" t="s">
        <v>93</v>
      </c>
      <c r="AW270" s="14" t="s">
        <v>36</v>
      </c>
      <c r="AX270" s="14" t="s">
        <v>80</v>
      </c>
      <c r="AY270" s="172" t="s">
        <v>192</v>
      </c>
    </row>
    <row r="271" spans="1:65" s="13" customFormat="1" ht="11.25">
      <c r="B271" s="163"/>
      <c r="D271" s="164" t="s">
        <v>202</v>
      </c>
      <c r="E271" s="165" t="s">
        <v>1</v>
      </c>
      <c r="F271" s="166" t="s">
        <v>437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202</v>
      </c>
      <c r="AU271" s="165" t="s">
        <v>93</v>
      </c>
      <c r="AV271" s="13" t="s">
        <v>87</v>
      </c>
      <c r="AW271" s="13" t="s">
        <v>36</v>
      </c>
      <c r="AX271" s="13" t="s">
        <v>80</v>
      </c>
      <c r="AY271" s="165" t="s">
        <v>192</v>
      </c>
    </row>
    <row r="272" spans="1:65" s="14" customFormat="1" ht="11.25">
      <c r="B272" s="171"/>
      <c r="D272" s="164" t="s">
        <v>202</v>
      </c>
      <c r="E272" s="172" t="s">
        <v>1</v>
      </c>
      <c r="F272" s="173" t="s">
        <v>435</v>
      </c>
      <c r="H272" s="174">
        <v>150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202</v>
      </c>
      <c r="AU272" s="172" t="s">
        <v>93</v>
      </c>
      <c r="AV272" s="14" t="s">
        <v>93</v>
      </c>
      <c r="AW272" s="14" t="s">
        <v>36</v>
      </c>
      <c r="AX272" s="14" t="s">
        <v>80</v>
      </c>
      <c r="AY272" s="172" t="s">
        <v>192</v>
      </c>
    </row>
    <row r="273" spans="1:65" s="13" customFormat="1" ht="11.25">
      <c r="B273" s="163"/>
      <c r="D273" s="164" t="s">
        <v>202</v>
      </c>
      <c r="E273" s="165" t="s">
        <v>1</v>
      </c>
      <c r="F273" s="166" t="s">
        <v>438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202</v>
      </c>
      <c r="AU273" s="165" t="s">
        <v>93</v>
      </c>
      <c r="AV273" s="13" t="s">
        <v>87</v>
      </c>
      <c r="AW273" s="13" t="s">
        <v>36</v>
      </c>
      <c r="AX273" s="13" t="s">
        <v>80</v>
      </c>
      <c r="AY273" s="165" t="s">
        <v>192</v>
      </c>
    </row>
    <row r="274" spans="1:65" s="14" customFormat="1" ht="11.25">
      <c r="B274" s="171"/>
      <c r="D274" s="164" t="s">
        <v>202</v>
      </c>
      <c r="E274" s="172" t="s">
        <v>1</v>
      </c>
      <c r="F274" s="173" t="s">
        <v>435</v>
      </c>
      <c r="H274" s="174">
        <v>150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202</v>
      </c>
      <c r="AU274" s="172" t="s">
        <v>93</v>
      </c>
      <c r="AV274" s="14" t="s">
        <v>93</v>
      </c>
      <c r="AW274" s="14" t="s">
        <v>36</v>
      </c>
      <c r="AX274" s="14" t="s">
        <v>80</v>
      </c>
      <c r="AY274" s="172" t="s">
        <v>192</v>
      </c>
    </row>
    <row r="275" spans="1:65" s="13" customFormat="1" ht="11.25">
      <c r="B275" s="163"/>
      <c r="D275" s="164" t="s">
        <v>202</v>
      </c>
      <c r="E275" s="165" t="s">
        <v>1</v>
      </c>
      <c r="F275" s="166" t="s">
        <v>439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202</v>
      </c>
      <c r="AU275" s="165" t="s">
        <v>93</v>
      </c>
      <c r="AV275" s="13" t="s">
        <v>87</v>
      </c>
      <c r="AW275" s="13" t="s">
        <v>36</v>
      </c>
      <c r="AX275" s="13" t="s">
        <v>80</v>
      </c>
      <c r="AY275" s="165" t="s">
        <v>192</v>
      </c>
    </row>
    <row r="276" spans="1:65" s="14" customFormat="1" ht="11.25">
      <c r="B276" s="171"/>
      <c r="D276" s="164" t="s">
        <v>202</v>
      </c>
      <c r="E276" s="172" t="s">
        <v>1</v>
      </c>
      <c r="F276" s="173" t="s">
        <v>435</v>
      </c>
      <c r="H276" s="174">
        <v>150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202</v>
      </c>
      <c r="AU276" s="172" t="s">
        <v>93</v>
      </c>
      <c r="AV276" s="14" t="s">
        <v>93</v>
      </c>
      <c r="AW276" s="14" t="s">
        <v>36</v>
      </c>
      <c r="AX276" s="14" t="s">
        <v>80</v>
      </c>
      <c r="AY276" s="172" t="s">
        <v>192</v>
      </c>
    </row>
    <row r="277" spans="1:65" s="13" customFormat="1" ht="11.25">
      <c r="B277" s="163"/>
      <c r="D277" s="164" t="s">
        <v>202</v>
      </c>
      <c r="E277" s="165" t="s">
        <v>1</v>
      </c>
      <c r="F277" s="166" t="s">
        <v>440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202</v>
      </c>
      <c r="AU277" s="165" t="s">
        <v>93</v>
      </c>
      <c r="AV277" s="13" t="s">
        <v>87</v>
      </c>
      <c r="AW277" s="13" t="s">
        <v>36</v>
      </c>
      <c r="AX277" s="13" t="s">
        <v>80</v>
      </c>
      <c r="AY277" s="165" t="s">
        <v>192</v>
      </c>
    </row>
    <row r="278" spans="1:65" s="14" customFormat="1" ht="11.25">
      <c r="B278" s="171"/>
      <c r="D278" s="164" t="s">
        <v>202</v>
      </c>
      <c r="E278" s="172" t="s">
        <v>1</v>
      </c>
      <c r="F278" s="173" t="s">
        <v>435</v>
      </c>
      <c r="H278" s="174">
        <v>150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202</v>
      </c>
      <c r="AU278" s="172" t="s">
        <v>93</v>
      </c>
      <c r="AV278" s="14" t="s">
        <v>93</v>
      </c>
      <c r="AW278" s="14" t="s">
        <v>36</v>
      </c>
      <c r="AX278" s="14" t="s">
        <v>80</v>
      </c>
      <c r="AY278" s="172" t="s">
        <v>192</v>
      </c>
    </row>
    <row r="279" spans="1:65" s="15" customFormat="1" ht="11.25">
      <c r="B279" s="179"/>
      <c r="D279" s="164" t="s">
        <v>202</v>
      </c>
      <c r="E279" s="180" t="s">
        <v>1</v>
      </c>
      <c r="F279" s="181" t="s">
        <v>206</v>
      </c>
      <c r="H279" s="182">
        <v>950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202</v>
      </c>
      <c r="AU279" s="180" t="s">
        <v>93</v>
      </c>
      <c r="AV279" s="15" t="s">
        <v>200</v>
      </c>
      <c r="AW279" s="15" t="s">
        <v>36</v>
      </c>
      <c r="AX279" s="15" t="s">
        <v>87</v>
      </c>
      <c r="AY279" s="180" t="s">
        <v>192</v>
      </c>
    </row>
    <row r="280" spans="1:65" s="2" customFormat="1" ht="16.5" customHeight="1">
      <c r="A280" s="32"/>
      <c r="B280" s="149"/>
      <c r="C280" s="150" t="s">
        <v>279</v>
      </c>
      <c r="D280" s="150" t="s">
        <v>195</v>
      </c>
      <c r="E280" s="151" t="s">
        <v>441</v>
      </c>
      <c r="F280" s="152" t="s">
        <v>442</v>
      </c>
      <c r="G280" s="153" t="s">
        <v>198</v>
      </c>
      <c r="H280" s="154">
        <v>452.7</v>
      </c>
      <c r="I280" s="155"/>
      <c r="J280" s="156">
        <f>ROUND(I280*H280,2)</f>
        <v>0</v>
      </c>
      <c r="K280" s="152" t="s">
        <v>199</v>
      </c>
      <c r="L280" s="33"/>
      <c r="M280" s="157" t="s">
        <v>1</v>
      </c>
      <c r="N280" s="158" t="s">
        <v>46</v>
      </c>
      <c r="O280" s="58"/>
      <c r="P280" s="159">
        <f>O280*H280</f>
        <v>0</v>
      </c>
      <c r="Q280" s="159">
        <v>0</v>
      </c>
      <c r="R280" s="159">
        <f>Q280*H280</f>
        <v>0</v>
      </c>
      <c r="S280" s="159">
        <v>3.0000000000000001E-5</v>
      </c>
      <c r="T280" s="160">
        <f>S280*H280</f>
        <v>1.3580999999999999E-2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1" t="s">
        <v>297</v>
      </c>
      <c r="AT280" s="161" t="s">
        <v>195</v>
      </c>
      <c r="AU280" s="161" t="s">
        <v>93</v>
      </c>
      <c r="AY280" s="17" t="s">
        <v>192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93</v>
      </c>
      <c r="BK280" s="162">
        <f>ROUND(I280*H280,2)</f>
        <v>0</v>
      </c>
      <c r="BL280" s="17" t="s">
        <v>297</v>
      </c>
      <c r="BM280" s="161" t="s">
        <v>443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712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3" customFormat="1" ht="11.25">
      <c r="B282" s="163"/>
      <c r="D282" s="164" t="s">
        <v>202</v>
      </c>
      <c r="E282" s="165" t="s">
        <v>1</v>
      </c>
      <c r="F282" s="166" t="s">
        <v>432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202</v>
      </c>
      <c r="AU282" s="165" t="s">
        <v>93</v>
      </c>
      <c r="AV282" s="13" t="s">
        <v>87</v>
      </c>
      <c r="AW282" s="13" t="s">
        <v>36</v>
      </c>
      <c r="AX282" s="13" t="s">
        <v>80</v>
      </c>
      <c r="AY282" s="165" t="s">
        <v>192</v>
      </c>
    </row>
    <row r="283" spans="1:65" s="14" customFormat="1" ht="11.25">
      <c r="B283" s="171"/>
      <c r="D283" s="164" t="s">
        <v>202</v>
      </c>
      <c r="E283" s="172" t="s">
        <v>1</v>
      </c>
      <c r="F283" s="173" t="s">
        <v>933</v>
      </c>
      <c r="H283" s="174">
        <v>38.36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202</v>
      </c>
      <c r="AU283" s="172" t="s">
        <v>93</v>
      </c>
      <c r="AV283" s="14" t="s">
        <v>93</v>
      </c>
      <c r="AW283" s="14" t="s">
        <v>36</v>
      </c>
      <c r="AX283" s="14" t="s">
        <v>80</v>
      </c>
      <c r="AY283" s="172" t="s">
        <v>192</v>
      </c>
    </row>
    <row r="284" spans="1:65" s="13" customFormat="1" ht="11.25">
      <c r="B284" s="163"/>
      <c r="D284" s="164" t="s">
        <v>202</v>
      </c>
      <c r="E284" s="165" t="s">
        <v>1</v>
      </c>
      <c r="F284" s="166" t="s">
        <v>434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202</v>
      </c>
      <c r="AU284" s="165" t="s">
        <v>93</v>
      </c>
      <c r="AV284" s="13" t="s">
        <v>87</v>
      </c>
      <c r="AW284" s="13" t="s">
        <v>36</v>
      </c>
      <c r="AX284" s="13" t="s">
        <v>80</v>
      </c>
      <c r="AY284" s="165" t="s">
        <v>192</v>
      </c>
    </row>
    <row r="285" spans="1:65" s="14" customFormat="1" ht="22.5">
      <c r="B285" s="171"/>
      <c r="D285" s="164" t="s">
        <v>202</v>
      </c>
      <c r="E285" s="172" t="s">
        <v>1</v>
      </c>
      <c r="F285" s="173" t="s">
        <v>934</v>
      </c>
      <c r="H285" s="174">
        <v>66.84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202</v>
      </c>
      <c r="AU285" s="172" t="s">
        <v>93</v>
      </c>
      <c r="AV285" s="14" t="s">
        <v>93</v>
      </c>
      <c r="AW285" s="14" t="s">
        <v>36</v>
      </c>
      <c r="AX285" s="14" t="s">
        <v>80</v>
      </c>
      <c r="AY285" s="172" t="s">
        <v>192</v>
      </c>
    </row>
    <row r="286" spans="1:65" s="13" customFormat="1" ht="11.25">
      <c r="B286" s="163"/>
      <c r="D286" s="164" t="s">
        <v>202</v>
      </c>
      <c r="E286" s="165" t="s">
        <v>1</v>
      </c>
      <c r="F286" s="166" t="s">
        <v>436</v>
      </c>
      <c r="H286" s="165" t="s">
        <v>1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202</v>
      </c>
      <c r="AU286" s="165" t="s">
        <v>93</v>
      </c>
      <c r="AV286" s="13" t="s">
        <v>87</v>
      </c>
      <c r="AW286" s="13" t="s">
        <v>36</v>
      </c>
      <c r="AX286" s="13" t="s">
        <v>80</v>
      </c>
      <c r="AY286" s="165" t="s">
        <v>192</v>
      </c>
    </row>
    <row r="287" spans="1:65" s="14" customFormat="1" ht="22.5">
      <c r="B287" s="171"/>
      <c r="D287" s="164" t="s">
        <v>202</v>
      </c>
      <c r="E287" s="172" t="s">
        <v>1</v>
      </c>
      <c r="F287" s="173" t="s">
        <v>935</v>
      </c>
      <c r="H287" s="174">
        <v>69.239999999999995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202</v>
      </c>
      <c r="AU287" s="172" t="s">
        <v>93</v>
      </c>
      <c r="AV287" s="14" t="s">
        <v>93</v>
      </c>
      <c r="AW287" s="14" t="s">
        <v>36</v>
      </c>
      <c r="AX287" s="14" t="s">
        <v>80</v>
      </c>
      <c r="AY287" s="172" t="s">
        <v>192</v>
      </c>
    </row>
    <row r="288" spans="1:65" s="13" customFormat="1" ht="11.25">
      <c r="B288" s="163"/>
      <c r="D288" s="164" t="s">
        <v>202</v>
      </c>
      <c r="E288" s="165" t="s">
        <v>1</v>
      </c>
      <c r="F288" s="166" t="s">
        <v>437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202</v>
      </c>
      <c r="AU288" s="165" t="s">
        <v>93</v>
      </c>
      <c r="AV288" s="13" t="s">
        <v>87</v>
      </c>
      <c r="AW288" s="13" t="s">
        <v>36</v>
      </c>
      <c r="AX288" s="13" t="s">
        <v>80</v>
      </c>
      <c r="AY288" s="165" t="s">
        <v>192</v>
      </c>
    </row>
    <row r="289" spans="1:65" s="14" customFormat="1" ht="22.5">
      <c r="B289" s="171"/>
      <c r="D289" s="164" t="s">
        <v>202</v>
      </c>
      <c r="E289" s="172" t="s">
        <v>1</v>
      </c>
      <c r="F289" s="173" t="s">
        <v>936</v>
      </c>
      <c r="H289" s="174">
        <v>69.34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202</v>
      </c>
      <c r="AU289" s="172" t="s">
        <v>93</v>
      </c>
      <c r="AV289" s="14" t="s">
        <v>93</v>
      </c>
      <c r="AW289" s="14" t="s">
        <v>36</v>
      </c>
      <c r="AX289" s="14" t="s">
        <v>80</v>
      </c>
      <c r="AY289" s="172" t="s">
        <v>192</v>
      </c>
    </row>
    <row r="290" spans="1:65" s="13" customFormat="1" ht="11.25">
      <c r="B290" s="163"/>
      <c r="D290" s="164" t="s">
        <v>202</v>
      </c>
      <c r="E290" s="165" t="s">
        <v>1</v>
      </c>
      <c r="F290" s="166" t="s">
        <v>438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202</v>
      </c>
      <c r="AU290" s="165" t="s">
        <v>93</v>
      </c>
      <c r="AV290" s="13" t="s">
        <v>87</v>
      </c>
      <c r="AW290" s="13" t="s">
        <v>36</v>
      </c>
      <c r="AX290" s="13" t="s">
        <v>80</v>
      </c>
      <c r="AY290" s="165" t="s">
        <v>192</v>
      </c>
    </row>
    <row r="291" spans="1:65" s="14" customFormat="1" ht="22.5">
      <c r="B291" s="171"/>
      <c r="D291" s="164" t="s">
        <v>202</v>
      </c>
      <c r="E291" s="172" t="s">
        <v>1</v>
      </c>
      <c r="F291" s="173" t="s">
        <v>937</v>
      </c>
      <c r="H291" s="174">
        <v>69.78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202</v>
      </c>
      <c r="AU291" s="172" t="s">
        <v>93</v>
      </c>
      <c r="AV291" s="14" t="s">
        <v>93</v>
      </c>
      <c r="AW291" s="14" t="s">
        <v>36</v>
      </c>
      <c r="AX291" s="14" t="s">
        <v>80</v>
      </c>
      <c r="AY291" s="172" t="s">
        <v>192</v>
      </c>
    </row>
    <row r="292" spans="1:65" s="13" customFormat="1" ht="11.25">
      <c r="B292" s="163"/>
      <c r="D292" s="164" t="s">
        <v>202</v>
      </c>
      <c r="E292" s="165" t="s">
        <v>1</v>
      </c>
      <c r="F292" s="166" t="s">
        <v>439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202</v>
      </c>
      <c r="AU292" s="165" t="s">
        <v>93</v>
      </c>
      <c r="AV292" s="13" t="s">
        <v>87</v>
      </c>
      <c r="AW292" s="13" t="s">
        <v>36</v>
      </c>
      <c r="AX292" s="13" t="s">
        <v>80</v>
      </c>
      <c r="AY292" s="165" t="s">
        <v>192</v>
      </c>
    </row>
    <row r="293" spans="1:65" s="14" customFormat="1" ht="22.5">
      <c r="B293" s="171"/>
      <c r="D293" s="164" t="s">
        <v>202</v>
      </c>
      <c r="E293" s="172" t="s">
        <v>1</v>
      </c>
      <c r="F293" s="173" t="s">
        <v>938</v>
      </c>
      <c r="H293" s="174">
        <v>69.540000000000006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202</v>
      </c>
      <c r="AU293" s="172" t="s">
        <v>93</v>
      </c>
      <c r="AV293" s="14" t="s">
        <v>93</v>
      </c>
      <c r="AW293" s="14" t="s">
        <v>36</v>
      </c>
      <c r="AX293" s="14" t="s">
        <v>80</v>
      </c>
      <c r="AY293" s="172" t="s">
        <v>192</v>
      </c>
    </row>
    <row r="294" spans="1:65" s="13" customFormat="1" ht="11.25">
      <c r="B294" s="163"/>
      <c r="D294" s="164" t="s">
        <v>202</v>
      </c>
      <c r="E294" s="165" t="s">
        <v>1</v>
      </c>
      <c r="F294" s="166" t="s">
        <v>440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202</v>
      </c>
      <c r="AU294" s="165" t="s">
        <v>93</v>
      </c>
      <c r="AV294" s="13" t="s">
        <v>87</v>
      </c>
      <c r="AW294" s="13" t="s">
        <v>36</v>
      </c>
      <c r="AX294" s="13" t="s">
        <v>80</v>
      </c>
      <c r="AY294" s="165" t="s">
        <v>192</v>
      </c>
    </row>
    <row r="295" spans="1:65" s="14" customFormat="1" ht="22.5">
      <c r="B295" s="171"/>
      <c r="D295" s="164" t="s">
        <v>202</v>
      </c>
      <c r="E295" s="172" t="s">
        <v>1</v>
      </c>
      <c r="F295" s="173" t="s">
        <v>939</v>
      </c>
      <c r="H295" s="174">
        <v>69.599999999999994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202</v>
      </c>
      <c r="AU295" s="172" t="s">
        <v>93</v>
      </c>
      <c r="AV295" s="14" t="s">
        <v>93</v>
      </c>
      <c r="AW295" s="14" t="s">
        <v>36</v>
      </c>
      <c r="AX295" s="14" t="s">
        <v>80</v>
      </c>
      <c r="AY295" s="172" t="s">
        <v>192</v>
      </c>
    </row>
    <row r="296" spans="1:65" s="15" customFormat="1" ht="11.25">
      <c r="B296" s="179"/>
      <c r="D296" s="164" t="s">
        <v>202</v>
      </c>
      <c r="E296" s="180" t="s">
        <v>1</v>
      </c>
      <c r="F296" s="181" t="s">
        <v>206</v>
      </c>
      <c r="H296" s="182">
        <v>452.7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202</v>
      </c>
      <c r="AU296" s="180" t="s">
        <v>93</v>
      </c>
      <c r="AV296" s="15" t="s">
        <v>200</v>
      </c>
      <c r="AW296" s="15" t="s">
        <v>36</v>
      </c>
      <c r="AX296" s="15" t="s">
        <v>87</v>
      </c>
      <c r="AY296" s="180" t="s">
        <v>192</v>
      </c>
    </row>
    <row r="297" spans="1:65" s="2" customFormat="1" ht="16.5" customHeight="1">
      <c r="A297" s="32"/>
      <c r="B297" s="149"/>
      <c r="C297" s="201" t="s">
        <v>283</v>
      </c>
      <c r="D297" s="201" t="s">
        <v>412</v>
      </c>
      <c r="E297" s="202" t="s">
        <v>546</v>
      </c>
      <c r="F297" s="203" t="s">
        <v>547</v>
      </c>
      <c r="G297" s="204" t="s">
        <v>198</v>
      </c>
      <c r="H297" s="205">
        <v>497.97</v>
      </c>
      <c r="I297" s="206"/>
      <c r="J297" s="207">
        <f>ROUND(I297*H297,2)</f>
        <v>0</v>
      </c>
      <c r="K297" s="203" t="s">
        <v>199</v>
      </c>
      <c r="L297" s="208"/>
      <c r="M297" s="209" t="s">
        <v>1</v>
      </c>
      <c r="N297" s="210" t="s">
        <v>46</v>
      </c>
      <c r="O297" s="58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1" t="s">
        <v>548</v>
      </c>
      <c r="AT297" s="161" t="s">
        <v>412</v>
      </c>
      <c r="AU297" s="161" t="s">
        <v>93</v>
      </c>
      <c r="AY297" s="17" t="s">
        <v>192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93</v>
      </c>
      <c r="BK297" s="162">
        <f>ROUND(I297*H297,2)</f>
        <v>0</v>
      </c>
      <c r="BL297" s="17" t="s">
        <v>297</v>
      </c>
      <c r="BM297" s="161" t="s">
        <v>549</v>
      </c>
    </row>
    <row r="298" spans="1:65" s="14" customFormat="1" ht="11.25">
      <c r="B298" s="171"/>
      <c r="D298" s="164" t="s">
        <v>202</v>
      </c>
      <c r="F298" s="173" t="s">
        <v>940</v>
      </c>
      <c r="H298" s="174">
        <v>497.97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202</v>
      </c>
      <c r="AU298" s="172" t="s">
        <v>93</v>
      </c>
      <c r="AV298" s="14" t="s">
        <v>93</v>
      </c>
      <c r="AW298" s="14" t="s">
        <v>3</v>
      </c>
      <c r="AX298" s="14" t="s">
        <v>87</v>
      </c>
      <c r="AY298" s="172" t="s">
        <v>192</v>
      </c>
    </row>
    <row r="299" spans="1:65" s="2" customFormat="1" ht="24.2" customHeight="1">
      <c r="A299" s="32"/>
      <c r="B299" s="149"/>
      <c r="C299" s="150" t="s">
        <v>8</v>
      </c>
      <c r="D299" s="150" t="s">
        <v>195</v>
      </c>
      <c r="E299" s="151" t="s">
        <v>551</v>
      </c>
      <c r="F299" s="152" t="s">
        <v>552</v>
      </c>
      <c r="G299" s="153" t="s">
        <v>198</v>
      </c>
      <c r="H299" s="154">
        <v>950</v>
      </c>
      <c r="I299" s="155"/>
      <c r="J299" s="156">
        <f>ROUND(I299*H299,2)</f>
        <v>0</v>
      </c>
      <c r="K299" s="152" t="s">
        <v>199</v>
      </c>
      <c r="L299" s="33"/>
      <c r="M299" s="157" t="s">
        <v>1</v>
      </c>
      <c r="N299" s="158" t="s">
        <v>46</v>
      </c>
      <c r="O299" s="58"/>
      <c r="P299" s="159">
        <f>O299*H299</f>
        <v>0</v>
      </c>
      <c r="Q299" s="159">
        <v>2.0000000000000001E-4</v>
      </c>
      <c r="R299" s="159">
        <f>Q299*H299</f>
        <v>0.19</v>
      </c>
      <c r="S299" s="159">
        <v>0</v>
      </c>
      <c r="T299" s="160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1" t="s">
        <v>297</v>
      </c>
      <c r="AT299" s="161" t="s">
        <v>195</v>
      </c>
      <c r="AU299" s="161" t="s">
        <v>93</v>
      </c>
      <c r="AY299" s="17" t="s">
        <v>192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93</v>
      </c>
      <c r="BK299" s="162">
        <f>ROUND(I299*H299,2)</f>
        <v>0</v>
      </c>
      <c r="BL299" s="17" t="s">
        <v>297</v>
      </c>
      <c r="BM299" s="161" t="s">
        <v>553</v>
      </c>
    </row>
    <row r="300" spans="1:65" s="13" customFormat="1" ht="22.5">
      <c r="B300" s="163"/>
      <c r="D300" s="164" t="s">
        <v>202</v>
      </c>
      <c r="E300" s="165" t="s">
        <v>1</v>
      </c>
      <c r="F300" s="166" t="s">
        <v>554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202</v>
      </c>
      <c r="AU300" s="165" t="s">
        <v>93</v>
      </c>
      <c r="AV300" s="13" t="s">
        <v>87</v>
      </c>
      <c r="AW300" s="13" t="s">
        <v>36</v>
      </c>
      <c r="AX300" s="13" t="s">
        <v>80</v>
      </c>
      <c r="AY300" s="165" t="s">
        <v>192</v>
      </c>
    </row>
    <row r="301" spans="1:65" s="13" customFormat="1" ht="11.25">
      <c r="B301" s="163"/>
      <c r="D301" s="164" t="s">
        <v>202</v>
      </c>
      <c r="E301" s="165" t="s">
        <v>1</v>
      </c>
      <c r="F301" s="166" t="s">
        <v>432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202</v>
      </c>
      <c r="AU301" s="165" t="s">
        <v>93</v>
      </c>
      <c r="AV301" s="13" t="s">
        <v>87</v>
      </c>
      <c r="AW301" s="13" t="s">
        <v>36</v>
      </c>
      <c r="AX301" s="13" t="s">
        <v>80</v>
      </c>
      <c r="AY301" s="165" t="s">
        <v>192</v>
      </c>
    </row>
    <row r="302" spans="1:65" s="14" customFormat="1" ht="11.25">
      <c r="B302" s="171"/>
      <c r="D302" s="164" t="s">
        <v>202</v>
      </c>
      <c r="E302" s="172" t="s">
        <v>1</v>
      </c>
      <c r="F302" s="173" t="s">
        <v>433</v>
      </c>
      <c r="H302" s="174">
        <v>50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202</v>
      </c>
      <c r="AU302" s="172" t="s">
        <v>93</v>
      </c>
      <c r="AV302" s="14" t="s">
        <v>93</v>
      </c>
      <c r="AW302" s="14" t="s">
        <v>36</v>
      </c>
      <c r="AX302" s="14" t="s">
        <v>80</v>
      </c>
      <c r="AY302" s="172" t="s">
        <v>192</v>
      </c>
    </row>
    <row r="303" spans="1:65" s="13" customFormat="1" ht="11.25">
      <c r="B303" s="163"/>
      <c r="D303" s="164" t="s">
        <v>202</v>
      </c>
      <c r="E303" s="165" t="s">
        <v>1</v>
      </c>
      <c r="F303" s="166" t="s">
        <v>434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202</v>
      </c>
      <c r="AU303" s="165" t="s">
        <v>93</v>
      </c>
      <c r="AV303" s="13" t="s">
        <v>87</v>
      </c>
      <c r="AW303" s="13" t="s">
        <v>36</v>
      </c>
      <c r="AX303" s="13" t="s">
        <v>80</v>
      </c>
      <c r="AY303" s="165" t="s">
        <v>192</v>
      </c>
    </row>
    <row r="304" spans="1:65" s="14" customFormat="1" ht="11.25">
      <c r="B304" s="171"/>
      <c r="D304" s="164" t="s">
        <v>202</v>
      </c>
      <c r="E304" s="172" t="s">
        <v>1</v>
      </c>
      <c r="F304" s="173" t="s">
        <v>435</v>
      </c>
      <c r="H304" s="174">
        <v>150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202</v>
      </c>
      <c r="AU304" s="172" t="s">
        <v>93</v>
      </c>
      <c r="AV304" s="14" t="s">
        <v>93</v>
      </c>
      <c r="AW304" s="14" t="s">
        <v>36</v>
      </c>
      <c r="AX304" s="14" t="s">
        <v>80</v>
      </c>
      <c r="AY304" s="172" t="s">
        <v>192</v>
      </c>
    </row>
    <row r="305" spans="1:65" s="13" customFormat="1" ht="11.25">
      <c r="B305" s="163"/>
      <c r="D305" s="164" t="s">
        <v>202</v>
      </c>
      <c r="E305" s="165" t="s">
        <v>1</v>
      </c>
      <c r="F305" s="166" t="s">
        <v>436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202</v>
      </c>
      <c r="AU305" s="165" t="s">
        <v>93</v>
      </c>
      <c r="AV305" s="13" t="s">
        <v>87</v>
      </c>
      <c r="AW305" s="13" t="s">
        <v>36</v>
      </c>
      <c r="AX305" s="13" t="s">
        <v>80</v>
      </c>
      <c r="AY305" s="165" t="s">
        <v>192</v>
      </c>
    </row>
    <row r="306" spans="1:65" s="14" customFormat="1" ht="11.25">
      <c r="B306" s="171"/>
      <c r="D306" s="164" t="s">
        <v>202</v>
      </c>
      <c r="E306" s="172" t="s">
        <v>1</v>
      </c>
      <c r="F306" s="173" t="s">
        <v>435</v>
      </c>
      <c r="H306" s="174">
        <v>150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202</v>
      </c>
      <c r="AU306" s="172" t="s">
        <v>93</v>
      </c>
      <c r="AV306" s="14" t="s">
        <v>93</v>
      </c>
      <c r="AW306" s="14" t="s">
        <v>36</v>
      </c>
      <c r="AX306" s="14" t="s">
        <v>80</v>
      </c>
      <c r="AY306" s="172" t="s">
        <v>192</v>
      </c>
    </row>
    <row r="307" spans="1:65" s="13" customFormat="1" ht="11.25">
      <c r="B307" s="163"/>
      <c r="D307" s="164" t="s">
        <v>202</v>
      </c>
      <c r="E307" s="165" t="s">
        <v>1</v>
      </c>
      <c r="F307" s="166" t="s">
        <v>437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202</v>
      </c>
      <c r="AU307" s="165" t="s">
        <v>93</v>
      </c>
      <c r="AV307" s="13" t="s">
        <v>87</v>
      </c>
      <c r="AW307" s="13" t="s">
        <v>36</v>
      </c>
      <c r="AX307" s="13" t="s">
        <v>80</v>
      </c>
      <c r="AY307" s="165" t="s">
        <v>192</v>
      </c>
    </row>
    <row r="308" spans="1:65" s="14" customFormat="1" ht="11.25">
      <c r="B308" s="171"/>
      <c r="D308" s="164" t="s">
        <v>202</v>
      </c>
      <c r="E308" s="172" t="s">
        <v>1</v>
      </c>
      <c r="F308" s="173" t="s">
        <v>435</v>
      </c>
      <c r="H308" s="174">
        <v>150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202</v>
      </c>
      <c r="AU308" s="172" t="s">
        <v>93</v>
      </c>
      <c r="AV308" s="14" t="s">
        <v>93</v>
      </c>
      <c r="AW308" s="14" t="s">
        <v>36</v>
      </c>
      <c r="AX308" s="14" t="s">
        <v>80</v>
      </c>
      <c r="AY308" s="172" t="s">
        <v>192</v>
      </c>
    </row>
    <row r="309" spans="1:65" s="13" customFormat="1" ht="11.25">
      <c r="B309" s="163"/>
      <c r="D309" s="164" t="s">
        <v>202</v>
      </c>
      <c r="E309" s="165" t="s">
        <v>1</v>
      </c>
      <c r="F309" s="166" t="s">
        <v>438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202</v>
      </c>
      <c r="AU309" s="165" t="s">
        <v>93</v>
      </c>
      <c r="AV309" s="13" t="s">
        <v>87</v>
      </c>
      <c r="AW309" s="13" t="s">
        <v>36</v>
      </c>
      <c r="AX309" s="13" t="s">
        <v>80</v>
      </c>
      <c r="AY309" s="165" t="s">
        <v>192</v>
      </c>
    </row>
    <row r="310" spans="1:65" s="14" customFormat="1" ht="11.25">
      <c r="B310" s="171"/>
      <c r="D310" s="164" t="s">
        <v>202</v>
      </c>
      <c r="E310" s="172" t="s">
        <v>1</v>
      </c>
      <c r="F310" s="173" t="s">
        <v>435</v>
      </c>
      <c r="H310" s="174">
        <v>150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202</v>
      </c>
      <c r="AU310" s="172" t="s">
        <v>93</v>
      </c>
      <c r="AV310" s="14" t="s">
        <v>93</v>
      </c>
      <c r="AW310" s="14" t="s">
        <v>36</v>
      </c>
      <c r="AX310" s="14" t="s">
        <v>80</v>
      </c>
      <c r="AY310" s="172" t="s">
        <v>192</v>
      </c>
    </row>
    <row r="311" spans="1:65" s="13" customFormat="1" ht="11.25">
      <c r="B311" s="163"/>
      <c r="D311" s="164" t="s">
        <v>202</v>
      </c>
      <c r="E311" s="165" t="s">
        <v>1</v>
      </c>
      <c r="F311" s="166" t="s">
        <v>439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202</v>
      </c>
      <c r="AU311" s="165" t="s">
        <v>93</v>
      </c>
      <c r="AV311" s="13" t="s">
        <v>87</v>
      </c>
      <c r="AW311" s="13" t="s">
        <v>36</v>
      </c>
      <c r="AX311" s="13" t="s">
        <v>80</v>
      </c>
      <c r="AY311" s="165" t="s">
        <v>192</v>
      </c>
    </row>
    <row r="312" spans="1:65" s="14" customFormat="1" ht="11.25">
      <c r="B312" s="171"/>
      <c r="D312" s="164" t="s">
        <v>202</v>
      </c>
      <c r="E312" s="172" t="s">
        <v>1</v>
      </c>
      <c r="F312" s="173" t="s">
        <v>435</v>
      </c>
      <c r="H312" s="174">
        <v>150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202</v>
      </c>
      <c r="AU312" s="172" t="s">
        <v>93</v>
      </c>
      <c r="AV312" s="14" t="s">
        <v>93</v>
      </c>
      <c r="AW312" s="14" t="s">
        <v>36</v>
      </c>
      <c r="AX312" s="14" t="s">
        <v>80</v>
      </c>
      <c r="AY312" s="172" t="s">
        <v>192</v>
      </c>
    </row>
    <row r="313" spans="1:65" s="13" customFormat="1" ht="11.25">
      <c r="B313" s="163"/>
      <c r="D313" s="164" t="s">
        <v>202</v>
      </c>
      <c r="E313" s="165" t="s">
        <v>1</v>
      </c>
      <c r="F313" s="166" t="s">
        <v>440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202</v>
      </c>
      <c r="AU313" s="165" t="s">
        <v>93</v>
      </c>
      <c r="AV313" s="13" t="s">
        <v>87</v>
      </c>
      <c r="AW313" s="13" t="s">
        <v>36</v>
      </c>
      <c r="AX313" s="13" t="s">
        <v>80</v>
      </c>
      <c r="AY313" s="165" t="s">
        <v>192</v>
      </c>
    </row>
    <row r="314" spans="1:65" s="14" customFormat="1" ht="11.25">
      <c r="B314" s="171"/>
      <c r="D314" s="164" t="s">
        <v>202</v>
      </c>
      <c r="E314" s="172" t="s">
        <v>1</v>
      </c>
      <c r="F314" s="173" t="s">
        <v>435</v>
      </c>
      <c r="H314" s="174">
        <v>150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202</v>
      </c>
      <c r="AU314" s="172" t="s">
        <v>93</v>
      </c>
      <c r="AV314" s="14" t="s">
        <v>93</v>
      </c>
      <c r="AW314" s="14" t="s">
        <v>36</v>
      </c>
      <c r="AX314" s="14" t="s">
        <v>80</v>
      </c>
      <c r="AY314" s="172" t="s">
        <v>192</v>
      </c>
    </row>
    <row r="315" spans="1:65" s="15" customFormat="1" ht="11.25">
      <c r="B315" s="179"/>
      <c r="D315" s="164" t="s">
        <v>202</v>
      </c>
      <c r="E315" s="180" t="s">
        <v>1</v>
      </c>
      <c r="F315" s="181" t="s">
        <v>206</v>
      </c>
      <c r="H315" s="182">
        <v>950</v>
      </c>
      <c r="I315" s="183"/>
      <c r="L315" s="179"/>
      <c r="M315" s="184"/>
      <c r="N315" s="185"/>
      <c r="O315" s="185"/>
      <c r="P315" s="185"/>
      <c r="Q315" s="185"/>
      <c r="R315" s="185"/>
      <c r="S315" s="185"/>
      <c r="T315" s="186"/>
      <c r="AT315" s="180" t="s">
        <v>202</v>
      </c>
      <c r="AU315" s="180" t="s">
        <v>93</v>
      </c>
      <c r="AV315" s="15" t="s">
        <v>200</v>
      </c>
      <c r="AW315" s="15" t="s">
        <v>36</v>
      </c>
      <c r="AX315" s="15" t="s">
        <v>87</v>
      </c>
      <c r="AY315" s="180" t="s">
        <v>192</v>
      </c>
    </row>
    <row r="316" spans="1:65" s="2" customFormat="1" ht="24.2" customHeight="1">
      <c r="A316" s="32"/>
      <c r="B316" s="149"/>
      <c r="C316" s="150" t="s">
        <v>294</v>
      </c>
      <c r="D316" s="150" t="s">
        <v>195</v>
      </c>
      <c r="E316" s="151" t="s">
        <v>555</v>
      </c>
      <c r="F316" s="152" t="s">
        <v>556</v>
      </c>
      <c r="G316" s="153" t="s">
        <v>198</v>
      </c>
      <c r="H316" s="154">
        <v>3654.1819999999998</v>
      </c>
      <c r="I316" s="155"/>
      <c r="J316" s="156">
        <f>ROUND(I316*H316,2)</f>
        <v>0</v>
      </c>
      <c r="K316" s="152" t="s">
        <v>199</v>
      </c>
      <c r="L316" s="33"/>
      <c r="M316" s="157" t="s">
        <v>1</v>
      </c>
      <c r="N316" s="158" t="s">
        <v>46</v>
      </c>
      <c r="O316" s="58"/>
      <c r="P316" s="159">
        <f>O316*H316</f>
        <v>0</v>
      </c>
      <c r="Q316" s="159">
        <v>2.9E-4</v>
      </c>
      <c r="R316" s="159">
        <f>Q316*H316</f>
        <v>1.0597127799999999</v>
      </c>
      <c r="S316" s="159">
        <v>0</v>
      </c>
      <c r="T316" s="160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1" t="s">
        <v>297</v>
      </c>
      <c r="AT316" s="161" t="s">
        <v>195</v>
      </c>
      <c r="AU316" s="161" t="s">
        <v>93</v>
      </c>
      <c r="AY316" s="17" t="s">
        <v>192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7" t="s">
        <v>93</v>
      </c>
      <c r="BK316" s="162">
        <f>ROUND(I316*H316,2)</f>
        <v>0</v>
      </c>
      <c r="BL316" s="17" t="s">
        <v>297</v>
      </c>
      <c r="BM316" s="161" t="s">
        <v>557</v>
      </c>
    </row>
    <row r="317" spans="1:65" s="2" customFormat="1" ht="49.9" customHeight="1">
      <c r="A317" s="32"/>
      <c r="B317" s="33"/>
      <c r="C317" s="32"/>
      <c r="D317" s="32"/>
      <c r="E317" s="139" t="s">
        <v>347</v>
      </c>
      <c r="F317" s="139" t="s">
        <v>348</v>
      </c>
      <c r="G317" s="32"/>
      <c r="H317" s="32"/>
      <c r="I317" s="32"/>
      <c r="J317" s="126">
        <f t="shared" ref="J317:J322" si="0">BK317</f>
        <v>0</v>
      </c>
      <c r="K317" s="32"/>
      <c r="L317" s="33"/>
      <c r="M317" s="187"/>
      <c r="N317" s="188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79</v>
      </c>
      <c r="AU317" s="17" t="s">
        <v>80</v>
      </c>
      <c r="AY317" s="17" t="s">
        <v>349</v>
      </c>
      <c r="BK317" s="162">
        <f>SUM(BK318:BK322)</f>
        <v>0</v>
      </c>
    </row>
    <row r="318" spans="1:65" s="2" customFormat="1" ht="16.350000000000001" customHeight="1">
      <c r="A318" s="32"/>
      <c r="B318" s="33"/>
      <c r="C318" s="189" t="s">
        <v>1</v>
      </c>
      <c r="D318" s="189" t="s">
        <v>195</v>
      </c>
      <c r="E318" s="190" t="s">
        <v>1</v>
      </c>
      <c r="F318" s="191" t="s">
        <v>1</v>
      </c>
      <c r="G318" s="192" t="s">
        <v>1</v>
      </c>
      <c r="H318" s="193"/>
      <c r="I318" s="194"/>
      <c r="J318" s="195">
        <f t="shared" si="0"/>
        <v>0</v>
      </c>
      <c r="K318" s="196"/>
      <c r="L318" s="33"/>
      <c r="M318" s="197" t="s">
        <v>1</v>
      </c>
      <c r="N318" s="198" t="s">
        <v>46</v>
      </c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349</v>
      </c>
      <c r="AU318" s="17" t="s">
        <v>87</v>
      </c>
      <c r="AY318" s="17" t="s">
        <v>349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93</v>
      </c>
      <c r="BK318" s="162">
        <f>I318*H318</f>
        <v>0</v>
      </c>
    </row>
    <row r="319" spans="1:65" s="2" customFormat="1" ht="16.350000000000001" customHeight="1">
      <c r="A319" s="32"/>
      <c r="B319" s="33"/>
      <c r="C319" s="189" t="s">
        <v>1</v>
      </c>
      <c r="D319" s="189" t="s">
        <v>195</v>
      </c>
      <c r="E319" s="190" t="s">
        <v>1</v>
      </c>
      <c r="F319" s="191" t="s">
        <v>1</v>
      </c>
      <c r="G319" s="192" t="s">
        <v>1</v>
      </c>
      <c r="H319" s="193"/>
      <c r="I319" s="194"/>
      <c r="J319" s="195">
        <f t="shared" si="0"/>
        <v>0</v>
      </c>
      <c r="K319" s="196"/>
      <c r="L319" s="33"/>
      <c r="M319" s="197" t="s">
        <v>1</v>
      </c>
      <c r="N319" s="198" t="s">
        <v>46</v>
      </c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349</v>
      </c>
      <c r="AU319" s="17" t="s">
        <v>87</v>
      </c>
      <c r="AY319" s="17" t="s">
        <v>349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7" t="s">
        <v>93</v>
      </c>
      <c r="BK319" s="162">
        <f>I319*H319</f>
        <v>0</v>
      </c>
    </row>
    <row r="320" spans="1:65" s="2" customFormat="1" ht="16.350000000000001" customHeight="1">
      <c r="A320" s="32"/>
      <c r="B320" s="33"/>
      <c r="C320" s="189" t="s">
        <v>1</v>
      </c>
      <c r="D320" s="189" t="s">
        <v>195</v>
      </c>
      <c r="E320" s="190" t="s">
        <v>1</v>
      </c>
      <c r="F320" s="191" t="s">
        <v>1</v>
      </c>
      <c r="G320" s="192" t="s">
        <v>1</v>
      </c>
      <c r="H320" s="193"/>
      <c r="I320" s="194"/>
      <c r="J320" s="195">
        <f t="shared" si="0"/>
        <v>0</v>
      </c>
      <c r="K320" s="196"/>
      <c r="L320" s="33"/>
      <c r="M320" s="197" t="s">
        <v>1</v>
      </c>
      <c r="N320" s="198" t="s">
        <v>46</v>
      </c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349</v>
      </c>
      <c r="AU320" s="17" t="s">
        <v>87</v>
      </c>
      <c r="AY320" s="17" t="s">
        <v>349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93</v>
      </c>
      <c r="BK320" s="162">
        <f>I320*H320</f>
        <v>0</v>
      </c>
    </row>
    <row r="321" spans="1:63" s="2" customFormat="1" ht="16.350000000000001" customHeight="1">
      <c r="A321" s="32"/>
      <c r="B321" s="33"/>
      <c r="C321" s="189" t="s">
        <v>1</v>
      </c>
      <c r="D321" s="189" t="s">
        <v>195</v>
      </c>
      <c r="E321" s="190" t="s">
        <v>1</v>
      </c>
      <c r="F321" s="191" t="s">
        <v>1</v>
      </c>
      <c r="G321" s="192" t="s">
        <v>1</v>
      </c>
      <c r="H321" s="193"/>
      <c r="I321" s="194"/>
      <c r="J321" s="195">
        <f t="shared" si="0"/>
        <v>0</v>
      </c>
      <c r="K321" s="196"/>
      <c r="L321" s="33"/>
      <c r="M321" s="197" t="s">
        <v>1</v>
      </c>
      <c r="N321" s="198" t="s">
        <v>46</v>
      </c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349</v>
      </c>
      <c r="AU321" s="17" t="s">
        <v>87</v>
      </c>
      <c r="AY321" s="17" t="s">
        <v>349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7" t="s">
        <v>93</v>
      </c>
      <c r="BK321" s="162">
        <f>I321*H321</f>
        <v>0</v>
      </c>
    </row>
    <row r="322" spans="1:63" s="2" customFormat="1" ht="16.350000000000001" customHeight="1">
      <c r="A322" s="32"/>
      <c r="B322" s="33"/>
      <c r="C322" s="189" t="s">
        <v>1</v>
      </c>
      <c r="D322" s="189" t="s">
        <v>195</v>
      </c>
      <c r="E322" s="190" t="s">
        <v>1</v>
      </c>
      <c r="F322" s="191" t="s">
        <v>1</v>
      </c>
      <c r="G322" s="192" t="s">
        <v>1</v>
      </c>
      <c r="H322" s="193"/>
      <c r="I322" s="194"/>
      <c r="J322" s="195">
        <f t="shared" si="0"/>
        <v>0</v>
      </c>
      <c r="K322" s="196"/>
      <c r="L322" s="33"/>
      <c r="M322" s="197" t="s">
        <v>1</v>
      </c>
      <c r="N322" s="198" t="s">
        <v>46</v>
      </c>
      <c r="O322" s="199"/>
      <c r="P322" s="199"/>
      <c r="Q322" s="199"/>
      <c r="R322" s="199"/>
      <c r="S322" s="199"/>
      <c r="T322" s="20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349</v>
      </c>
      <c r="AU322" s="17" t="s">
        <v>87</v>
      </c>
      <c r="AY322" s="17" t="s">
        <v>349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7" t="s">
        <v>93</v>
      </c>
      <c r="BK322" s="162">
        <f>I322*H322</f>
        <v>0</v>
      </c>
    </row>
    <row r="323" spans="1:63" s="2" customFormat="1" ht="6.95" customHeight="1">
      <c r="A323" s="32"/>
      <c r="B323" s="47"/>
      <c r="C323" s="48"/>
      <c r="D323" s="48"/>
      <c r="E323" s="48"/>
      <c r="F323" s="48"/>
      <c r="G323" s="48"/>
      <c r="H323" s="48"/>
      <c r="I323" s="48"/>
      <c r="J323" s="48"/>
      <c r="K323" s="48"/>
      <c r="L323" s="33"/>
      <c r="M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</sheetData>
  <autoFilter ref="C126:K32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18:D323">
      <formula1>"K, M"</formula1>
    </dataValidation>
    <dataValidation type="list" allowBlank="1" showInputMessage="1" showErrorMessage="1" error="Povoleny jsou hodnoty základní, snížená, zákl. přenesená, sníž. přenesená, nulová." sqref="N318:N32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145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911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941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ROUND((ROUND((SUM(BE125:BE255)),  2) + SUM(BE257:BE261)), 2)</f>
        <v>0</v>
      </c>
      <c r="G35" s="32"/>
      <c r="H35" s="32"/>
      <c r="I35" s="105">
        <v>0.21</v>
      </c>
      <c r="J35" s="104">
        <f>ROUND((ROUND(((SUM(BE125:BE255))*I35),  2) + (SUM(BE257:BE261)*I35)),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ROUND((ROUND((SUM(BF125:BF255)),  2) + SUM(BF257:BF261)), 2)</f>
        <v>0</v>
      </c>
      <c r="G36" s="32"/>
      <c r="H36" s="32"/>
      <c r="I36" s="105">
        <v>0.12</v>
      </c>
      <c r="J36" s="104">
        <f>ROUND((ROUND(((SUM(BF125:BF255))*I36),  2) + (SUM(BF257:BF261)*I36)),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ROUND((ROUND((SUM(BG125:BG255)),  2) + SUM(BG257:BG261)),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ROUND((ROUND((SUM(BH125:BH255)),  2) + SUM(BH257:BH261)),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ROUND((ROUND((SUM(BI125:BI255)),  2) + SUM(BI257:BI261)),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911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64.03 -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172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174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175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47" s="10" customFormat="1" ht="19.899999999999999" customHeight="1">
      <c r="B102" s="121"/>
      <c r="D102" s="122" t="s">
        <v>724</v>
      </c>
      <c r="E102" s="123"/>
      <c r="F102" s="123"/>
      <c r="G102" s="123"/>
      <c r="H102" s="123"/>
      <c r="I102" s="123"/>
      <c r="J102" s="124">
        <f>J239</f>
        <v>0</v>
      </c>
      <c r="L102" s="121"/>
    </row>
    <row r="103" spans="1:47" s="9" customFormat="1" ht="21.75" customHeight="1">
      <c r="B103" s="117"/>
      <c r="D103" s="125" t="s">
        <v>176</v>
      </c>
      <c r="J103" s="126">
        <f>J256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177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6" t="str">
        <f>E7</f>
        <v>Výměna otvorových výplní v BD Křídlovická 54, 56, 58, 60, 62, 64, 66</v>
      </c>
      <c r="F113" s="257"/>
      <c r="G113" s="257"/>
      <c r="H113" s="257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160</v>
      </c>
      <c r="L114" s="20"/>
    </row>
    <row r="115" spans="1:65" s="2" customFormat="1" ht="16.5" customHeight="1">
      <c r="A115" s="32"/>
      <c r="B115" s="33"/>
      <c r="C115" s="32"/>
      <c r="D115" s="32"/>
      <c r="E115" s="256" t="s">
        <v>911</v>
      </c>
      <c r="F115" s="258"/>
      <c r="G115" s="258"/>
      <c r="H115" s="25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162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E11</f>
        <v>64.03 - Výrobky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 xml:space="preserve"> </v>
      </c>
      <c r="G119" s="32"/>
      <c r="H119" s="32"/>
      <c r="I119" s="27" t="s">
        <v>22</v>
      </c>
      <c r="J119" s="55" t="str">
        <f>IF(J14="","",J14)</f>
        <v>3. 9. 2024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Statutární město Brno - MČ Brno - střed</v>
      </c>
      <c r="G121" s="32"/>
      <c r="H121" s="32"/>
      <c r="I121" s="27" t="s">
        <v>32</v>
      </c>
      <c r="J121" s="30" t="str">
        <f>E23</f>
        <v>ADH architects s. r. 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30</v>
      </c>
      <c r="D122" s="32"/>
      <c r="E122" s="32"/>
      <c r="F122" s="25" t="str">
        <f>IF(E20="","",E20)</f>
        <v>Vyplň údaj</v>
      </c>
      <c r="G122" s="32"/>
      <c r="H122" s="32"/>
      <c r="I122" s="27" t="s">
        <v>37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178</v>
      </c>
      <c r="D124" s="130" t="s">
        <v>65</v>
      </c>
      <c r="E124" s="130" t="s">
        <v>61</v>
      </c>
      <c r="F124" s="130" t="s">
        <v>62</v>
      </c>
      <c r="G124" s="130" t="s">
        <v>179</v>
      </c>
      <c r="H124" s="130" t="s">
        <v>180</v>
      </c>
      <c r="I124" s="130" t="s">
        <v>181</v>
      </c>
      <c r="J124" s="130" t="s">
        <v>166</v>
      </c>
      <c r="K124" s="131" t="s">
        <v>182</v>
      </c>
      <c r="L124" s="132"/>
      <c r="M124" s="62" t="s">
        <v>1</v>
      </c>
      <c r="N124" s="63" t="s">
        <v>44</v>
      </c>
      <c r="O124" s="63" t="s">
        <v>183</v>
      </c>
      <c r="P124" s="63" t="s">
        <v>184</v>
      </c>
      <c r="Q124" s="63" t="s">
        <v>185</v>
      </c>
      <c r="R124" s="63" t="s">
        <v>186</v>
      </c>
      <c r="S124" s="63" t="s">
        <v>187</v>
      </c>
      <c r="T124" s="64" t="s">
        <v>188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69" t="s">
        <v>189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5"/>
      <c r="N125" s="56"/>
      <c r="O125" s="66"/>
      <c r="P125" s="134">
        <f>P126+P256</f>
        <v>0</v>
      </c>
      <c r="Q125" s="66"/>
      <c r="R125" s="134">
        <f>R126+R256</f>
        <v>0</v>
      </c>
      <c r="S125" s="66"/>
      <c r="T125" s="135">
        <f>T126+T256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79</v>
      </c>
      <c r="AU125" s="17" t="s">
        <v>168</v>
      </c>
      <c r="BK125" s="136">
        <f>BK126+BK256</f>
        <v>0</v>
      </c>
    </row>
    <row r="126" spans="1:65" s="12" customFormat="1" ht="25.9" customHeight="1">
      <c r="B126" s="137"/>
      <c r="D126" s="138" t="s">
        <v>79</v>
      </c>
      <c r="E126" s="139" t="s">
        <v>290</v>
      </c>
      <c r="F126" s="139" t="s">
        <v>291</v>
      </c>
      <c r="I126" s="140"/>
      <c r="J126" s="126">
        <f>BK126</f>
        <v>0</v>
      </c>
      <c r="L126" s="137"/>
      <c r="M126" s="141"/>
      <c r="N126" s="142"/>
      <c r="O126" s="142"/>
      <c r="P126" s="143">
        <f>P127+P146+P239</f>
        <v>0</v>
      </c>
      <c r="Q126" s="142"/>
      <c r="R126" s="143">
        <f>R127+R146+R239</f>
        <v>0</v>
      </c>
      <c r="S126" s="142"/>
      <c r="T126" s="144">
        <f>T127+T146+T239</f>
        <v>0</v>
      </c>
      <c r="AR126" s="138" t="s">
        <v>93</v>
      </c>
      <c r="AT126" s="145" t="s">
        <v>79</v>
      </c>
      <c r="AU126" s="145" t="s">
        <v>80</v>
      </c>
      <c r="AY126" s="138" t="s">
        <v>192</v>
      </c>
      <c r="BK126" s="146">
        <f>BK127+BK146+BK239</f>
        <v>0</v>
      </c>
    </row>
    <row r="127" spans="1:65" s="12" customFormat="1" ht="22.9" customHeight="1">
      <c r="B127" s="137"/>
      <c r="D127" s="138" t="s">
        <v>79</v>
      </c>
      <c r="E127" s="147" t="s">
        <v>313</v>
      </c>
      <c r="F127" s="147" t="s">
        <v>314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SUM(P128:P145)</f>
        <v>0</v>
      </c>
      <c r="Q127" s="142"/>
      <c r="R127" s="143">
        <f>SUM(R128:R145)</f>
        <v>0</v>
      </c>
      <c r="S127" s="142"/>
      <c r="T127" s="144">
        <f>SUM(T128:T145)</f>
        <v>0</v>
      </c>
      <c r="AR127" s="138" t="s">
        <v>93</v>
      </c>
      <c r="AT127" s="145" t="s">
        <v>79</v>
      </c>
      <c r="AU127" s="145" t="s">
        <v>87</v>
      </c>
      <c r="AY127" s="138" t="s">
        <v>192</v>
      </c>
      <c r="BK127" s="146">
        <f>SUM(BK128:BK145)</f>
        <v>0</v>
      </c>
    </row>
    <row r="128" spans="1:65" s="2" customFormat="1" ht="37.9" customHeight="1">
      <c r="A128" s="32"/>
      <c r="B128" s="149"/>
      <c r="C128" s="150" t="s">
        <v>87</v>
      </c>
      <c r="D128" s="150" t="s">
        <v>195</v>
      </c>
      <c r="E128" s="151" t="s">
        <v>562</v>
      </c>
      <c r="F128" s="152" t="s">
        <v>563</v>
      </c>
      <c r="G128" s="153" t="s">
        <v>249</v>
      </c>
      <c r="H128" s="154">
        <v>94.91</v>
      </c>
      <c r="I128" s="155"/>
      <c r="J128" s="156">
        <f>ROUND(I128*H128,2)</f>
        <v>0</v>
      </c>
      <c r="K128" s="152" t="s">
        <v>250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297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297</v>
      </c>
      <c r="BM128" s="161" t="s">
        <v>725</v>
      </c>
    </row>
    <row r="129" spans="1:65" s="2" customFormat="1" ht="39">
      <c r="A129" s="32"/>
      <c r="B129" s="33"/>
      <c r="C129" s="32"/>
      <c r="D129" s="164" t="s">
        <v>565</v>
      </c>
      <c r="E129" s="32"/>
      <c r="F129" s="211" t="s">
        <v>835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727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93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728</v>
      </c>
      <c r="H131" s="174">
        <v>63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93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942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901</v>
      </c>
      <c r="H133" s="174">
        <v>13.2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93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943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93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944</v>
      </c>
      <c r="H135" s="174">
        <v>7.25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93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945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93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946</v>
      </c>
      <c r="H137" s="174">
        <v>8.8800000000000008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93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947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897</v>
      </c>
      <c r="H139" s="174">
        <v>2.58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94.91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93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93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735</v>
      </c>
    </row>
    <row r="142" spans="1:65" s="2" customFormat="1" ht="39">
      <c r="A142" s="32"/>
      <c r="B142" s="33"/>
      <c r="C142" s="32"/>
      <c r="D142" s="164" t="s">
        <v>565</v>
      </c>
      <c r="E142" s="32"/>
      <c r="F142" s="211" t="s">
        <v>835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93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736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93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93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93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2.9" customHeight="1">
      <c r="B146" s="137"/>
      <c r="D146" s="138" t="s">
        <v>79</v>
      </c>
      <c r="E146" s="147" t="s">
        <v>331</v>
      </c>
      <c r="F146" s="147" t="s">
        <v>332</v>
      </c>
      <c r="I146" s="140"/>
      <c r="J146" s="148">
        <f>BK146</f>
        <v>0</v>
      </c>
      <c r="L146" s="137"/>
      <c r="M146" s="141"/>
      <c r="N146" s="142"/>
      <c r="O146" s="142"/>
      <c r="P146" s="143">
        <f>SUM(P147:P238)</f>
        <v>0</v>
      </c>
      <c r="Q146" s="142"/>
      <c r="R146" s="143">
        <f>SUM(R147:R238)</f>
        <v>0</v>
      </c>
      <c r="S146" s="142"/>
      <c r="T146" s="144">
        <f>SUM(T147:T238)</f>
        <v>0</v>
      </c>
      <c r="AR146" s="138" t="s">
        <v>93</v>
      </c>
      <c r="AT146" s="145" t="s">
        <v>79</v>
      </c>
      <c r="AU146" s="145" t="s">
        <v>87</v>
      </c>
      <c r="AY146" s="138" t="s">
        <v>192</v>
      </c>
      <c r="BK146" s="146">
        <f>SUM(BK147:BK238)</f>
        <v>0</v>
      </c>
    </row>
    <row r="147" spans="1:65" s="2" customFormat="1" ht="33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836</v>
      </c>
      <c r="G147" s="153" t="s">
        <v>249</v>
      </c>
      <c r="H147" s="154">
        <v>95.99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297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297</v>
      </c>
      <c r="BM147" s="161" t="s">
        <v>738</v>
      </c>
    </row>
    <row r="148" spans="1:65" s="2" customFormat="1" ht="39">
      <c r="A148" s="32"/>
      <c r="B148" s="33"/>
      <c r="C148" s="32"/>
      <c r="D148" s="164" t="s">
        <v>565</v>
      </c>
      <c r="E148" s="32"/>
      <c r="F148" s="211" t="s">
        <v>948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93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739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728</v>
      </c>
      <c r="H150" s="174">
        <v>63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900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901</v>
      </c>
      <c r="H152" s="174">
        <v>13.2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949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944</v>
      </c>
      <c r="H154" s="174">
        <v>7.25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950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951</v>
      </c>
      <c r="H156" s="174">
        <v>11.1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743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594</v>
      </c>
      <c r="H158" s="174">
        <v>1.44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95.99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33" customHeight="1">
      <c r="A160" s="32"/>
      <c r="B160" s="149"/>
      <c r="C160" s="150" t="s">
        <v>200</v>
      </c>
      <c r="D160" s="150" t="s">
        <v>195</v>
      </c>
      <c r="E160" s="151" t="s">
        <v>595</v>
      </c>
      <c r="F160" s="152" t="s">
        <v>744</v>
      </c>
      <c r="G160" s="153" t="s">
        <v>198</v>
      </c>
      <c r="H160" s="154">
        <v>4.984</v>
      </c>
      <c r="I160" s="155"/>
      <c r="J160" s="156">
        <f>ROUND(I160*H160,2)</f>
        <v>0</v>
      </c>
      <c r="K160" s="152" t="s">
        <v>250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297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297</v>
      </c>
      <c r="BM160" s="161" t="s">
        <v>745</v>
      </c>
    </row>
    <row r="161" spans="1:65" s="2" customFormat="1" ht="19.5">
      <c r="A161" s="32"/>
      <c r="B161" s="33"/>
      <c r="C161" s="32"/>
      <c r="D161" s="164" t="s">
        <v>565</v>
      </c>
      <c r="E161" s="32"/>
      <c r="F161" s="211" t="s">
        <v>726</v>
      </c>
      <c r="G161" s="32"/>
      <c r="H161" s="32"/>
      <c r="I161" s="212"/>
      <c r="J161" s="32"/>
      <c r="K161" s="32"/>
      <c r="L161" s="33"/>
      <c r="M161" s="187"/>
      <c r="N161" s="18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565</v>
      </c>
      <c r="AU161" s="17" t="s">
        <v>93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952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599</v>
      </c>
      <c r="H163" s="174">
        <v>4.4800000000000004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747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748</v>
      </c>
      <c r="H165" s="174">
        <v>0.504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4.984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33" customHeight="1">
      <c r="A167" s="32"/>
      <c r="B167" s="149"/>
      <c r="C167" s="150" t="s">
        <v>239</v>
      </c>
      <c r="D167" s="150" t="s">
        <v>195</v>
      </c>
      <c r="E167" s="151" t="s">
        <v>616</v>
      </c>
      <c r="F167" s="152" t="s">
        <v>906</v>
      </c>
      <c r="G167" s="153" t="s">
        <v>604</v>
      </c>
      <c r="H167" s="154">
        <v>8</v>
      </c>
      <c r="I167" s="155"/>
      <c r="J167" s="156">
        <f>ROUND(I167*H167,2)</f>
        <v>0</v>
      </c>
      <c r="K167" s="152" t="s">
        <v>250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93</v>
      </c>
    </row>
    <row r="168" spans="1:65" s="2" customFormat="1" ht="87.75">
      <c r="A168" s="32"/>
      <c r="B168" s="33"/>
      <c r="C168" s="32"/>
      <c r="D168" s="164" t="s">
        <v>565</v>
      </c>
      <c r="E168" s="32"/>
      <c r="F168" s="211" t="s">
        <v>606</v>
      </c>
      <c r="G168" s="32"/>
      <c r="H168" s="32"/>
      <c r="I168" s="212"/>
      <c r="J168" s="32"/>
      <c r="K168" s="32"/>
      <c r="L168" s="33"/>
      <c r="M168" s="187"/>
      <c r="N168" s="188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565</v>
      </c>
      <c r="AU168" s="17" t="s">
        <v>93</v>
      </c>
    </row>
    <row r="169" spans="1:65" s="13" customFormat="1" ht="33.75">
      <c r="B169" s="163"/>
      <c r="D169" s="164" t="s">
        <v>202</v>
      </c>
      <c r="E169" s="165" t="s">
        <v>1</v>
      </c>
      <c r="F169" s="166" t="s">
        <v>607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22.5">
      <c r="B170" s="163"/>
      <c r="D170" s="164" t="s">
        <v>202</v>
      </c>
      <c r="E170" s="165" t="s">
        <v>1</v>
      </c>
      <c r="F170" s="166" t="s">
        <v>608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3" customFormat="1" ht="22.5">
      <c r="B171" s="163"/>
      <c r="D171" s="164" t="s">
        <v>202</v>
      </c>
      <c r="E171" s="165" t="s">
        <v>1</v>
      </c>
      <c r="F171" s="166" t="s">
        <v>609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432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272</v>
      </c>
      <c r="H173" s="174">
        <v>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5" customFormat="1" ht="11.25">
      <c r="B174" s="179"/>
      <c r="D174" s="164" t="s">
        <v>202</v>
      </c>
      <c r="E174" s="180" t="s">
        <v>1</v>
      </c>
      <c r="F174" s="181" t="s">
        <v>206</v>
      </c>
      <c r="H174" s="182">
        <v>8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202</v>
      </c>
      <c r="AU174" s="180" t="s">
        <v>93</v>
      </c>
      <c r="AV174" s="15" t="s">
        <v>200</v>
      </c>
      <c r="AW174" s="15" t="s">
        <v>36</v>
      </c>
      <c r="AX174" s="15" t="s">
        <v>87</v>
      </c>
      <c r="AY174" s="180" t="s">
        <v>192</v>
      </c>
    </row>
    <row r="175" spans="1:65" s="2" customFormat="1" ht="33" customHeight="1">
      <c r="A175" s="32"/>
      <c r="B175" s="149"/>
      <c r="C175" s="150" t="s">
        <v>246</v>
      </c>
      <c r="D175" s="150" t="s">
        <v>195</v>
      </c>
      <c r="E175" s="151" t="s">
        <v>619</v>
      </c>
      <c r="F175" s="152" t="s">
        <v>620</v>
      </c>
      <c r="G175" s="153" t="s">
        <v>604</v>
      </c>
      <c r="H175" s="154">
        <v>24</v>
      </c>
      <c r="I175" s="155"/>
      <c r="J175" s="156">
        <f>ROUND(I175*H175,2)</f>
        <v>0</v>
      </c>
      <c r="K175" s="152" t="s">
        <v>250</v>
      </c>
      <c r="L175" s="33"/>
      <c r="M175" s="157" t="s">
        <v>1</v>
      </c>
      <c r="N175" s="158" t="s">
        <v>46</v>
      </c>
      <c r="O175" s="58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1" t="s">
        <v>200</v>
      </c>
      <c r="AT175" s="161" t="s">
        <v>195</v>
      </c>
      <c r="AU175" s="161" t="s">
        <v>93</v>
      </c>
      <c r="AY175" s="17" t="s">
        <v>192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93</v>
      </c>
      <c r="BK175" s="162">
        <f>ROUND(I175*H175,2)</f>
        <v>0</v>
      </c>
      <c r="BL175" s="17" t="s">
        <v>200</v>
      </c>
      <c r="BM175" s="161" t="s">
        <v>246</v>
      </c>
    </row>
    <row r="176" spans="1:65" s="2" customFormat="1" ht="87.75">
      <c r="A176" s="32"/>
      <c r="B176" s="33"/>
      <c r="C176" s="32"/>
      <c r="D176" s="164" t="s">
        <v>565</v>
      </c>
      <c r="E176" s="32"/>
      <c r="F176" s="211" t="s">
        <v>622</v>
      </c>
      <c r="G176" s="32"/>
      <c r="H176" s="32"/>
      <c r="I176" s="212"/>
      <c r="J176" s="32"/>
      <c r="K176" s="32"/>
      <c r="L176" s="33"/>
      <c r="M176" s="187"/>
      <c r="N176" s="18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565</v>
      </c>
      <c r="AU176" s="17" t="s">
        <v>93</v>
      </c>
    </row>
    <row r="177" spans="1:65" s="13" customFormat="1" ht="33.75">
      <c r="B177" s="163"/>
      <c r="D177" s="164" t="s">
        <v>202</v>
      </c>
      <c r="E177" s="165" t="s">
        <v>1</v>
      </c>
      <c r="F177" s="166" t="s">
        <v>607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202</v>
      </c>
      <c r="AU177" s="165" t="s">
        <v>93</v>
      </c>
      <c r="AV177" s="13" t="s">
        <v>87</v>
      </c>
      <c r="AW177" s="13" t="s">
        <v>36</v>
      </c>
      <c r="AX177" s="13" t="s">
        <v>80</v>
      </c>
      <c r="AY177" s="165" t="s">
        <v>192</v>
      </c>
    </row>
    <row r="178" spans="1:65" s="13" customFormat="1" ht="22.5">
      <c r="B178" s="163"/>
      <c r="D178" s="164" t="s">
        <v>202</v>
      </c>
      <c r="E178" s="165" t="s">
        <v>1</v>
      </c>
      <c r="F178" s="166" t="s">
        <v>608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3" customFormat="1" ht="22.5">
      <c r="B179" s="163"/>
      <c r="D179" s="164" t="s">
        <v>202</v>
      </c>
      <c r="E179" s="165" t="s">
        <v>1</v>
      </c>
      <c r="F179" s="166" t="s">
        <v>609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93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623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738</v>
      </c>
      <c r="H181" s="174">
        <v>24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5" customFormat="1" ht="11.25">
      <c r="B182" s="179"/>
      <c r="D182" s="164" t="s">
        <v>202</v>
      </c>
      <c r="E182" s="180" t="s">
        <v>1</v>
      </c>
      <c r="F182" s="181" t="s">
        <v>206</v>
      </c>
      <c r="H182" s="182">
        <v>24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202</v>
      </c>
      <c r="AU182" s="180" t="s">
        <v>93</v>
      </c>
      <c r="AV182" s="15" t="s">
        <v>200</v>
      </c>
      <c r="AW182" s="15" t="s">
        <v>36</v>
      </c>
      <c r="AX182" s="15" t="s">
        <v>87</v>
      </c>
      <c r="AY182" s="180" t="s">
        <v>192</v>
      </c>
    </row>
    <row r="183" spans="1:65" s="2" customFormat="1" ht="33" customHeight="1">
      <c r="A183" s="32"/>
      <c r="B183" s="149"/>
      <c r="C183" s="150" t="s">
        <v>267</v>
      </c>
      <c r="D183" s="150" t="s">
        <v>195</v>
      </c>
      <c r="E183" s="151" t="s">
        <v>625</v>
      </c>
      <c r="F183" s="152" t="s">
        <v>907</v>
      </c>
      <c r="G183" s="153" t="s">
        <v>604</v>
      </c>
      <c r="H183" s="154">
        <v>5</v>
      </c>
      <c r="I183" s="155"/>
      <c r="J183" s="156">
        <f>ROUND(I183*H183,2)</f>
        <v>0</v>
      </c>
      <c r="K183" s="152" t="s">
        <v>250</v>
      </c>
      <c r="L183" s="33"/>
      <c r="M183" s="157" t="s">
        <v>1</v>
      </c>
      <c r="N183" s="158" t="s">
        <v>46</v>
      </c>
      <c r="O183" s="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1" t="s">
        <v>200</v>
      </c>
      <c r="AT183" s="161" t="s">
        <v>195</v>
      </c>
      <c r="AU183" s="161" t="s">
        <v>93</v>
      </c>
      <c r="AY183" s="17" t="s">
        <v>192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93</v>
      </c>
      <c r="BK183" s="162">
        <f>ROUND(I183*H183,2)</f>
        <v>0</v>
      </c>
      <c r="BL183" s="17" t="s">
        <v>200</v>
      </c>
      <c r="BM183" s="161" t="s">
        <v>272</v>
      </c>
    </row>
    <row r="184" spans="1:65" s="2" customFormat="1" ht="87.75">
      <c r="A184" s="32"/>
      <c r="B184" s="33"/>
      <c r="C184" s="32"/>
      <c r="D184" s="164" t="s">
        <v>565</v>
      </c>
      <c r="E184" s="32"/>
      <c r="F184" s="211" t="s">
        <v>628</v>
      </c>
      <c r="G184" s="32"/>
      <c r="H184" s="32"/>
      <c r="I184" s="212"/>
      <c r="J184" s="32"/>
      <c r="K184" s="32"/>
      <c r="L184" s="33"/>
      <c r="M184" s="187"/>
      <c r="N184" s="188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565</v>
      </c>
      <c r="AU184" s="17" t="s">
        <v>93</v>
      </c>
    </row>
    <row r="185" spans="1:65" s="13" customFormat="1" ht="33.75">
      <c r="B185" s="163"/>
      <c r="D185" s="164" t="s">
        <v>202</v>
      </c>
      <c r="E185" s="165" t="s">
        <v>1</v>
      </c>
      <c r="F185" s="166" t="s">
        <v>607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202</v>
      </c>
      <c r="AU185" s="165" t="s">
        <v>93</v>
      </c>
      <c r="AV185" s="13" t="s">
        <v>87</v>
      </c>
      <c r="AW185" s="13" t="s">
        <v>36</v>
      </c>
      <c r="AX185" s="13" t="s">
        <v>80</v>
      </c>
      <c r="AY185" s="165" t="s">
        <v>192</v>
      </c>
    </row>
    <row r="186" spans="1:65" s="13" customFormat="1" ht="22.5">
      <c r="B186" s="163"/>
      <c r="D186" s="164" t="s">
        <v>202</v>
      </c>
      <c r="E186" s="165" t="s">
        <v>1</v>
      </c>
      <c r="F186" s="166" t="s">
        <v>608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609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93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755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239</v>
      </c>
      <c r="H189" s="174">
        <v>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2" customFormat="1" ht="33" customHeight="1">
      <c r="A191" s="32"/>
      <c r="B191" s="149"/>
      <c r="C191" s="150" t="s">
        <v>272</v>
      </c>
      <c r="D191" s="150" t="s">
        <v>195</v>
      </c>
      <c r="E191" s="151" t="s">
        <v>629</v>
      </c>
      <c r="F191" s="152" t="s">
        <v>908</v>
      </c>
      <c r="G191" s="153" t="s">
        <v>604</v>
      </c>
      <c r="H191" s="154">
        <v>4</v>
      </c>
      <c r="I191" s="155"/>
      <c r="J191" s="156">
        <f>ROUND(I191*H191,2)</f>
        <v>0</v>
      </c>
      <c r="K191" s="152" t="s">
        <v>250</v>
      </c>
      <c r="L191" s="33"/>
      <c r="M191" s="157" t="s">
        <v>1</v>
      </c>
      <c r="N191" s="158" t="s">
        <v>46</v>
      </c>
      <c r="O191" s="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1" t="s">
        <v>200</v>
      </c>
      <c r="AT191" s="161" t="s">
        <v>195</v>
      </c>
      <c r="AU191" s="161" t="s">
        <v>93</v>
      </c>
      <c r="AY191" s="17" t="s">
        <v>192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93</v>
      </c>
      <c r="BK191" s="162">
        <f>ROUND(I191*H191,2)</f>
        <v>0</v>
      </c>
      <c r="BL191" s="17" t="s">
        <v>200</v>
      </c>
      <c r="BM191" s="161" t="s">
        <v>279</v>
      </c>
    </row>
    <row r="192" spans="1:65" s="2" customFormat="1" ht="87.75">
      <c r="A192" s="32"/>
      <c r="B192" s="33"/>
      <c r="C192" s="32"/>
      <c r="D192" s="164" t="s">
        <v>565</v>
      </c>
      <c r="E192" s="32"/>
      <c r="F192" s="211" t="s">
        <v>632</v>
      </c>
      <c r="G192" s="32"/>
      <c r="H192" s="32"/>
      <c r="I192" s="212"/>
      <c r="J192" s="32"/>
      <c r="K192" s="32"/>
      <c r="L192" s="33"/>
      <c r="M192" s="187"/>
      <c r="N192" s="188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565</v>
      </c>
      <c r="AU192" s="17" t="s">
        <v>93</v>
      </c>
    </row>
    <row r="193" spans="1:65" s="13" customFormat="1" ht="33.75">
      <c r="B193" s="163"/>
      <c r="D193" s="164" t="s">
        <v>202</v>
      </c>
      <c r="E193" s="165" t="s">
        <v>1</v>
      </c>
      <c r="F193" s="166" t="s">
        <v>607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202</v>
      </c>
      <c r="AU193" s="165" t="s">
        <v>93</v>
      </c>
      <c r="AV193" s="13" t="s">
        <v>87</v>
      </c>
      <c r="AW193" s="13" t="s">
        <v>36</v>
      </c>
      <c r="AX193" s="13" t="s">
        <v>80</v>
      </c>
      <c r="AY193" s="165" t="s">
        <v>192</v>
      </c>
    </row>
    <row r="194" spans="1:65" s="13" customFormat="1" ht="22.5">
      <c r="B194" s="163"/>
      <c r="D194" s="164" t="s">
        <v>202</v>
      </c>
      <c r="E194" s="165" t="s">
        <v>1</v>
      </c>
      <c r="F194" s="166" t="s">
        <v>608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609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93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757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200</v>
      </c>
      <c r="H197" s="174">
        <v>4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4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2" customFormat="1" ht="37.9" customHeight="1">
      <c r="A199" s="32"/>
      <c r="B199" s="149"/>
      <c r="C199" s="150" t="s">
        <v>193</v>
      </c>
      <c r="D199" s="150" t="s">
        <v>195</v>
      </c>
      <c r="E199" s="151" t="s">
        <v>634</v>
      </c>
      <c r="F199" s="152" t="s">
        <v>635</v>
      </c>
      <c r="G199" s="153" t="s">
        <v>604</v>
      </c>
      <c r="H199" s="154">
        <v>12</v>
      </c>
      <c r="I199" s="155"/>
      <c r="J199" s="156">
        <f>ROUND(I199*H199,2)</f>
        <v>0</v>
      </c>
      <c r="K199" s="152" t="s">
        <v>250</v>
      </c>
      <c r="L199" s="33"/>
      <c r="M199" s="157" t="s">
        <v>1</v>
      </c>
      <c r="N199" s="158" t="s">
        <v>46</v>
      </c>
      <c r="O199" s="58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93</v>
      </c>
      <c r="BK199" s="162">
        <f>ROUND(I199*H199,2)</f>
        <v>0</v>
      </c>
      <c r="BL199" s="17" t="s">
        <v>200</v>
      </c>
      <c r="BM199" s="161" t="s">
        <v>8</v>
      </c>
    </row>
    <row r="200" spans="1:65" s="2" customFormat="1" ht="97.5">
      <c r="A200" s="32"/>
      <c r="B200" s="33"/>
      <c r="C200" s="32"/>
      <c r="D200" s="164" t="s">
        <v>565</v>
      </c>
      <c r="E200" s="32"/>
      <c r="F200" s="211" t="s">
        <v>637</v>
      </c>
      <c r="G200" s="32"/>
      <c r="H200" s="32"/>
      <c r="I200" s="212"/>
      <c r="J200" s="32"/>
      <c r="K200" s="32"/>
      <c r="L200" s="33"/>
      <c r="M200" s="187"/>
      <c r="N200" s="188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565</v>
      </c>
      <c r="AU200" s="17" t="s">
        <v>93</v>
      </c>
    </row>
    <row r="201" spans="1:65" s="13" customFormat="1" ht="33.75">
      <c r="B201" s="163"/>
      <c r="D201" s="164" t="s">
        <v>202</v>
      </c>
      <c r="E201" s="165" t="s">
        <v>1</v>
      </c>
      <c r="F201" s="166" t="s">
        <v>607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22.5">
      <c r="B202" s="163"/>
      <c r="D202" s="164" t="s">
        <v>202</v>
      </c>
      <c r="E202" s="165" t="s">
        <v>1</v>
      </c>
      <c r="F202" s="166" t="s">
        <v>608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3" customFormat="1" ht="22.5">
      <c r="B203" s="163"/>
      <c r="D203" s="164" t="s">
        <v>202</v>
      </c>
      <c r="E203" s="165" t="s">
        <v>1</v>
      </c>
      <c r="F203" s="166" t="s">
        <v>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93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623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8</v>
      </c>
      <c r="H205" s="174">
        <v>12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12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93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33" customHeight="1">
      <c r="A207" s="32"/>
      <c r="B207" s="149"/>
      <c r="C207" s="150" t="s">
        <v>279</v>
      </c>
      <c r="D207" s="150" t="s">
        <v>195</v>
      </c>
      <c r="E207" s="151" t="s">
        <v>638</v>
      </c>
      <c r="F207" s="152" t="s">
        <v>909</v>
      </c>
      <c r="G207" s="153" t="s">
        <v>604</v>
      </c>
      <c r="H207" s="154">
        <v>6</v>
      </c>
      <c r="I207" s="155"/>
      <c r="J207" s="156">
        <f>ROUND(I207*H207,2)</f>
        <v>0</v>
      </c>
      <c r="K207" s="152" t="s">
        <v>250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315</v>
      </c>
    </row>
    <row r="208" spans="1:65" s="2" customFormat="1" ht="87.75">
      <c r="A208" s="32"/>
      <c r="B208" s="33"/>
      <c r="C208" s="32"/>
      <c r="D208" s="164" t="s">
        <v>565</v>
      </c>
      <c r="E208" s="32"/>
      <c r="F208" s="211" t="s">
        <v>622</v>
      </c>
      <c r="G208" s="32"/>
      <c r="H208" s="32"/>
      <c r="I208" s="212"/>
      <c r="J208" s="32"/>
      <c r="K208" s="32"/>
      <c r="L208" s="33"/>
      <c r="M208" s="187"/>
      <c r="N208" s="188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565</v>
      </c>
      <c r="AU208" s="17" t="s">
        <v>93</v>
      </c>
    </row>
    <row r="209" spans="1:65" s="13" customFormat="1" ht="33.75">
      <c r="B209" s="163"/>
      <c r="D209" s="164" t="s">
        <v>202</v>
      </c>
      <c r="E209" s="165" t="s">
        <v>1</v>
      </c>
      <c r="F209" s="166" t="s">
        <v>607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1:65" s="13" customFormat="1" ht="22.5">
      <c r="B210" s="163"/>
      <c r="D210" s="164" t="s">
        <v>202</v>
      </c>
      <c r="E210" s="165" t="s">
        <v>1</v>
      </c>
      <c r="F210" s="166" t="s">
        <v>608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609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623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246</v>
      </c>
      <c r="H213" s="174">
        <v>6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5" customFormat="1" ht="11.25">
      <c r="B214" s="179"/>
      <c r="D214" s="164" t="s">
        <v>202</v>
      </c>
      <c r="E214" s="180" t="s">
        <v>1</v>
      </c>
      <c r="F214" s="181" t="s">
        <v>206</v>
      </c>
      <c r="H214" s="182">
        <v>6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202</v>
      </c>
      <c r="AU214" s="180" t="s">
        <v>93</v>
      </c>
      <c r="AV214" s="15" t="s">
        <v>200</v>
      </c>
      <c r="AW214" s="15" t="s">
        <v>36</v>
      </c>
      <c r="AX214" s="15" t="s">
        <v>87</v>
      </c>
      <c r="AY214" s="180" t="s">
        <v>192</v>
      </c>
    </row>
    <row r="215" spans="1:65" s="2" customFormat="1" ht="33" customHeight="1">
      <c r="A215" s="32"/>
      <c r="B215" s="149"/>
      <c r="C215" s="150" t="s">
        <v>283</v>
      </c>
      <c r="D215" s="150" t="s">
        <v>195</v>
      </c>
      <c r="E215" s="151" t="s">
        <v>641</v>
      </c>
      <c r="F215" s="152" t="s">
        <v>910</v>
      </c>
      <c r="G215" s="153" t="s">
        <v>604</v>
      </c>
      <c r="H215" s="154">
        <v>5</v>
      </c>
      <c r="I215" s="155"/>
      <c r="J215" s="156">
        <f>ROUND(I215*H215,2)</f>
        <v>0</v>
      </c>
      <c r="K215" s="152" t="s">
        <v>250</v>
      </c>
      <c r="L215" s="33"/>
      <c r="M215" s="157" t="s">
        <v>1</v>
      </c>
      <c r="N215" s="158" t="s">
        <v>46</v>
      </c>
      <c r="O215" s="58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1" t="s">
        <v>200</v>
      </c>
      <c r="AT215" s="161" t="s">
        <v>195</v>
      </c>
      <c r="AU215" s="161" t="s">
        <v>93</v>
      </c>
      <c r="AY215" s="17" t="s">
        <v>192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93</v>
      </c>
      <c r="BK215" s="162">
        <f>ROUND(I215*H215,2)</f>
        <v>0</v>
      </c>
      <c r="BL215" s="17" t="s">
        <v>200</v>
      </c>
      <c r="BM215" s="161" t="s">
        <v>297</v>
      </c>
    </row>
    <row r="216" spans="1:65" s="2" customFormat="1" ht="87.75">
      <c r="A216" s="32"/>
      <c r="B216" s="33"/>
      <c r="C216" s="32"/>
      <c r="D216" s="164" t="s">
        <v>565</v>
      </c>
      <c r="E216" s="32"/>
      <c r="F216" s="211" t="s">
        <v>622</v>
      </c>
      <c r="G216" s="32"/>
      <c r="H216" s="32"/>
      <c r="I216" s="212"/>
      <c r="J216" s="32"/>
      <c r="K216" s="32"/>
      <c r="L216" s="33"/>
      <c r="M216" s="187"/>
      <c r="N216" s="18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565</v>
      </c>
      <c r="AU216" s="17" t="s">
        <v>93</v>
      </c>
    </row>
    <row r="217" spans="1:65" s="13" customFormat="1" ht="33.75">
      <c r="B217" s="163"/>
      <c r="D217" s="164" t="s">
        <v>202</v>
      </c>
      <c r="E217" s="165" t="s">
        <v>1</v>
      </c>
      <c r="F217" s="166" t="s">
        <v>607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3" customFormat="1" ht="22.5">
      <c r="B218" s="163"/>
      <c r="D218" s="164" t="s">
        <v>202</v>
      </c>
      <c r="E218" s="165" t="s">
        <v>1</v>
      </c>
      <c r="F218" s="166" t="s">
        <v>608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3" customFormat="1" ht="22.5">
      <c r="B219" s="163"/>
      <c r="D219" s="164" t="s">
        <v>202</v>
      </c>
      <c r="E219" s="165" t="s">
        <v>1</v>
      </c>
      <c r="F219" s="166" t="s">
        <v>609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755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4" customFormat="1" ht="11.25">
      <c r="B221" s="171"/>
      <c r="D221" s="164" t="s">
        <v>202</v>
      </c>
      <c r="E221" s="172" t="s">
        <v>1</v>
      </c>
      <c r="F221" s="173" t="s">
        <v>239</v>
      </c>
      <c r="H221" s="174">
        <v>5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1:65" s="15" customFormat="1" ht="11.25">
      <c r="B222" s="179"/>
      <c r="D222" s="164" t="s">
        <v>202</v>
      </c>
      <c r="E222" s="180" t="s">
        <v>1</v>
      </c>
      <c r="F222" s="181" t="s">
        <v>206</v>
      </c>
      <c r="H222" s="182">
        <v>5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202</v>
      </c>
      <c r="AU222" s="180" t="s">
        <v>93</v>
      </c>
      <c r="AV222" s="15" t="s">
        <v>200</v>
      </c>
      <c r="AW222" s="15" t="s">
        <v>36</v>
      </c>
      <c r="AX222" s="15" t="s">
        <v>87</v>
      </c>
      <c r="AY222" s="180" t="s">
        <v>192</v>
      </c>
    </row>
    <row r="223" spans="1:65" s="2" customFormat="1" ht="37.9" customHeight="1">
      <c r="A223" s="32"/>
      <c r="B223" s="149"/>
      <c r="C223" s="150" t="s">
        <v>8</v>
      </c>
      <c r="D223" s="150" t="s">
        <v>195</v>
      </c>
      <c r="E223" s="151" t="s">
        <v>644</v>
      </c>
      <c r="F223" s="152" t="s">
        <v>645</v>
      </c>
      <c r="G223" s="153" t="s">
        <v>604</v>
      </c>
      <c r="H223" s="154">
        <v>6</v>
      </c>
      <c r="I223" s="155"/>
      <c r="J223" s="156">
        <f>ROUND(I223*H223,2)</f>
        <v>0</v>
      </c>
      <c r="K223" s="152" t="s">
        <v>250</v>
      </c>
      <c r="L223" s="33"/>
      <c r="M223" s="157" t="s">
        <v>1</v>
      </c>
      <c r="N223" s="158" t="s">
        <v>46</v>
      </c>
      <c r="O223" s="58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1" t="s">
        <v>200</v>
      </c>
      <c r="AT223" s="161" t="s">
        <v>195</v>
      </c>
      <c r="AU223" s="161" t="s">
        <v>93</v>
      </c>
      <c r="AY223" s="17" t="s">
        <v>192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93</v>
      </c>
      <c r="BK223" s="162">
        <f>ROUND(I223*H223,2)</f>
        <v>0</v>
      </c>
      <c r="BL223" s="17" t="s">
        <v>200</v>
      </c>
      <c r="BM223" s="161" t="s">
        <v>624</v>
      </c>
    </row>
    <row r="224" spans="1:65" s="2" customFormat="1" ht="97.5">
      <c r="A224" s="32"/>
      <c r="B224" s="33"/>
      <c r="C224" s="32"/>
      <c r="D224" s="164" t="s">
        <v>565</v>
      </c>
      <c r="E224" s="32"/>
      <c r="F224" s="211" t="s">
        <v>637</v>
      </c>
      <c r="G224" s="32"/>
      <c r="H224" s="32"/>
      <c r="I224" s="212"/>
      <c r="J224" s="32"/>
      <c r="K224" s="32"/>
      <c r="L224" s="33"/>
      <c r="M224" s="187"/>
      <c r="N224" s="188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565</v>
      </c>
      <c r="AU224" s="17" t="s">
        <v>93</v>
      </c>
    </row>
    <row r="225" spans="1:65" s="13" customFormat="1" ht="33.75">
      <c r="B225" s="163"/>
      <c r="D225" s="164" t="s">
        <v>202</v>
      </c>
      <c r="E225" s="165" t="s">
        <v>1</v>
      </c>
      <c r="F225" s="166" t="s">
        <v>607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93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3" customFormat="1" ht="22.5">
      <c r="B226" s="163"/>
      <c r="D226" s="164" t="s">
        <v>202</v>
      </c>
      <c r="E226" s="165" t="s">
        <v>1</v>
      </c>
      <c r="F226" s="166" t="s">
        <v>608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22.5">
      <c r="B227" s="163"/>
      <c r="D227" s="164" t="s">
        <v>202</v>
      </c>
      <c r="E227" s="165" t="s">
        <v>1</v>
      </c>
      <c r="F227" s="166" t="s">
        <v>609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623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246</v>
      </c>
      <c r="H229" s="174">
        <v>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5" customFormat="1" ht="11.25">
      <c r="B230" s="179"/>
      <c r="D230" s="164" t="s">
        <v>202</v>
      </c>
      <c r="E230" s="180" t="s">
        <v>1</v>
      </c>
      <c r="F230" s="181" t="s">
        <v>206</v>
      </c>
      <c r="H230" s="182">
        <v>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202</v>
      </c>
      <c r="AU230" s="180" t="s">
        <v>93</v>
      </c>
      <c r="AV230" s="15" t="s">
        <v>200</v>
      </c>
      <c r="AW230" s="15" t="s">
        <v>36</v>
      </c>
      <c r="AX230" s="15" t="s">
        <v>87</v>
      </c>
      <c r="AY230" s="180" t="s">
        <v>192</v>
      </c>
    </row>
    <row r="231" spans="1:65" s="2" customFormat="1" ht="33" customHeight="1">
      <c r="A231" s="32"/>
      <c r="B231" s="149"/>
      <c r="C231" s="150" t="s">
        <v>294</v>
      </c>
      <c r="D231" s="150" t="s">
        <v>195</v>
      </c>
      <c r="E231" s="151" t="s">
        <v>647</v>
      </c>
      <c r="F231" s="152" t="s">
        <v>648</v>
      </c>
      <c r="G231" s="153" t="s">
        <v>604</v>
      </c>
      <c r="H231" s="154">
        <v>6</v>
      </c>
      <c r="I231" s="155"/>
      <c r="J231" s="156">
        <f>ROUND(I231*H231,2)</f>
        <v>0</v>
      </c>
      <c r="K231" s="152" t="s">
        <v>250</v>
      </c>
      <c r="L231" s="33"/>
      <c r="M231" s="157" t="s">
        <v>1</v>
      </c>
      <c r="N231" s="158" t="s">
        <v>46</v>
      </c>
      <c r="O231" s="58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1" t="s">
        <v>200</v>
      </c>
      <c r="AT231" s="161" t="s">
        <v>195</v>
      </c>
      <c r="AU231" s="161" t="s">
        <v>93</v>
      </c>
      <c r="AY231" s="17" t="s">
        <v>192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93</v>
      </c>
      <c r="BK231" s="162">
        <f>ROUND(I231*H231,2)</f>
        <v>0</v>
      </c>
      <c r="BL231" s="17" t="s">
        <v>200</v>
      </c>
      <c r="BM231" s="161" t="s">
        <v>759</v>
      </c>
    </row>
    <row r="232" spans="1:65" s="2" customFormat="1" ht="87.75">
      <c r="A232" s="32"/>
      <c r="B232" s="33"/>
      <c r="C232" s="32"/>
      <c r="D232" s="164" t="s">
        <v>565</v>
      </c>
      <c r="E232" s="32"/>
      <c r="F232" s="211" t="s">
        <v>650</v>
      </c>
      <c r="G232" s="32"/>
      <c r="H232" s="32"/>
      <c r="I232" s="212"/>
      <c r="J232" s="32"/>
      <c r="K232" s="32"/>
      <c r="L232" s="33"/>
      <c r="M232" s="187"/>
      <c r="N232" s="188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565</v>
      </c>
      <c r="AU232" s="17" t="s">
        <v>93</v>
      </c>
    </row>
    <row r="233" spans="1:65" s="13" customFormat="1" ht="33.75">
      <c r="B233" s="163"/>
      <c r="D233" s="164" t="s">
        <v>202</v>
      </c>
      <c r="E233" s="165" t="s">
        <v>1</v>
      </c>
      <c r="F233" s="166" t="s">
        <v>607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3" customFormat="1" ht="22.5">
      <c r="B234" s="163"/>
      <c r="D234" s="164" t="s">
        <v>202</v>
      </c>
      <c r="E234" s="165" t="s">
        <v>1</v>
      </c>
      <c r="F234" s="166" t="s">
        <v>608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3" customFormat="1" ht="22.5">
      <c r="B235" s="163"/>
      <c r="D235" s="164" t="s">
        <v>202</v>
      </c>
      <c r="E235" s="165" t="s">
        <v>1</v>
      </c>
      <c r="F235" s="166" t="s">
        <v>609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651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246</v>
      </c>
      <c r="H237" s="174">
        <v>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5" customFormat="1" ht="11.25">
      <c r="B238" s="179"/>
      <c r="D238" s="164" t="s">
        <v>202</v>
      </c>
      <c r="E238" s="180" t="s">
        <v>1</v>
      </c>
      <c r="F238" s="181" t="s">
        <v>206</v>
      </c>
      <c r="H238" s="182">
        <v>6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202</v>
      </c>
      <c r="AU238" s="180" t="s">
        <v>93</v>
      </c>
      <c r="AV238" s="15" t="s">
        <v>200</v>
      </c>
      <c r="AW238" s="15" t="s">
        <v>36</v>
      </c>
      <c r="AX238" s="15" t="s">
        <v>87</v>
      </c>
      <c r="AY238" s="180" t="s">
        <v>192</v>
      </c>
    </row>
    <row r="239" spans="1:65" s="12" customFormat="1" ht="22.9" customHeight="1">
      <c r="B239" s="137"/>
      <c r="D239" s="138" t="s">
        <v>79</v>
      </c>
      <c r="E239" s="147" t="s">
        <v>655</v>
      </c>
      <c r="F239" s="147" t="s">
        <v>656</v>
      </c>
      <c r="I239" s="140"/>
      <c r="J239" s="148">
        <f>BK239</f>
        <v>0</v>
      </c>
      <c r="L239" s="137"/>
      <c r="M239" s="141"/>
      <c r="N239" s="142"/>
      <c r="O239" s="142"/>
      <c r="P239" s="143">
        <f>SUM(P240:P255)</f>
        <v>0</v>
      </c>
      <c r="Q239" s="142"/>
      <c r="R239" s="143">
        <f>SUM(R240:R255)</f>
        <v>0</v>
      </c>
      <c r="S239" s="142"/>
      <c r="T239" s="144">
        <f>SUM(T240:T255)</f>
        <v>0</v>
      </c>
      <c r="AR239" s="138" t="s">
        <v>93</v>
      </c>
      <c r="AT239" s="145" t="s">
        <v>79</v>
      </c>
      <c r="AU239" s="145" t="s">
        <v>87</v>
      </c>
      <c r="AY239" s="138" t="s">
        <v>192</v>
      </c>
      <c r="BK239" s="146">
        <f>SUM(BK240:BK255)</f>
        <v>0</v>
      </c>
    </row>
    <row r="240" spans="1:65" s="2" customFormat="1" ht="37.9" customHeight="1">
      <c r="A240" s="32"/>
      <c r="B240" s="149"/>
      <c r="C240" s="150" t="s">
        <v>315</v>
      </c>
      <c r="D240" s="150" t="s">
        <v>195</v>
      </c>
      <c r="E240" s="151" t="s">
        <v>803</v>
      </c>
      <c r="F240" s="152" t="s">
        <v>658</v>
      </c>
      <c r="G240" s="153" t="s">
        <v>604</v>
      </c>
      <c r="H240" s="154">
        <v>1</v>
      </c>
      <c r="I240" s="155"/>
      <c r="J240" s="156">
        <f>ROUND(I240*H240,2)</f>
        <v>0</v>
      </c>
      <c r="K240" s="152" t="s">
        <v>250</v>
      </c>
      <c r="L240" s="33"/>
      <c r="M240" s="157" t="s">
        <v>1</v>
      </c>
      <c r="N240" s="158" t="s">
        <v>46</v>
      </c>
      <c r="O240" s="58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1" t="s">
        <v>200</v>
      </c>
      <c r="AT240" s="161" t="s">
        <v>195</v>
      </c>
      <c r="AU240" s="161" t="s">
        <v>93</v>
      </c>
      <c r="AY240" s="17" t="s">
        <v>192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93</v>
      </c>
      <c r="BK240" s="162">
        <f>ROUND(I240*H240,2)</f>
        <v>0</v>
      </c>
      <c r="BL240" s="17" t="s">
        <v>200</v>
      </c>
      <c r="BM240" s="161" t="s">
        <v>200</v>
      </c>
    </row>
    <row r="241" spans="1:65" s="2" customFormat="1" ht="107.25">
      <c r="A241" s="32"/>
      <c r="B241" s="33"/>
      <c r="C241" s="32"/>
      <c r="D241" s="164" t="s">
        <v>565</v>
      </c>
      <c r="E241" s="32"/>
      <c r="F241" s="211" t="s">
        <v>660</v>
      </c>
      <c r="G241" s="32"/>
      <c r="H241" s="32"/>
      <c r="I241" s="212"/>
      <c r="J241" s="32"/>
      <c r="K241" s="32"/>
      <c r="L241" s="33"/>
      <c r="M241" s="187"/>
      <c r="N241" s="188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565</v>
      </c>
      <c r="AU241" s="17" t="s">
        <v>93</v>
      </c>
    </row>
    <row r="242" spans="1:65" s="13" customFormat="1" ht="33.75">
      <c r="B242" s="163"/>
      <c r="D242" s="164" t="s">
        <v>202</v>
      </c>
      <c r="E242" s="165" t="s">
        <v>1</v>
      </c>
      <c r="F242" s="166" t="s">
        <v>607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3" customFormat="1" ht="22.5">
      <c r="B243" s="163"/>
      <c r="D243" s="164" t="s">
        <v>202</v>
      </c>
      <c r="E243" s="165" t="s">
        <v>1</v>
      </c>
      <c r="F243" s="166" t="s">
        <v>608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22.5">
      <c r="B244" s="163"/>
      <c r="D244" s="164" t="s">
        <v>202</v>
      </c>
      <c r="E244" s="165" t="s">
        <v>1</v>
      </c>
      <c r="F244" s="166" t="s">
        <v>609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3" customFormat="1" ht="11.25">
      <c r="B245" s="163"/>
      <c r="D245" s="164" t="s">
        <v>202</v>
      </c>
      <c r="E245" s="165" t="s">
        <v>1</v>
      </c>
      <c r="F245" s="166" t="s">
        <v>661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93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4" customFormat="1" ht="11.25">
      <c r="B246" s="171"/>
      <c r="D246" s="164" t="s">
        <v>202</v>
      </c>
      <c r="E246" s="172" t="s">
        <v>1</v>
      </c>
      <c r="F246" s="173" t="s">
        <v>87</v>
      </c>
      <c r="H246" s="174">
        <v>1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202</v>
      </c>
      <c r="AU246" s="172" t="s">
        <v>93</v>
      </c>
      <c r="AV246" s="14" t="s">
        <v>93</v>
      </c>
      <c r="AW246" s="14" t="s">
        <v>36</v>
      </c>
      <c r="AX246" s="14" t="s">
        <v>80</v>
      </c>
      <c r="AY246" s="172" t="s">
        <v>192</v>
      </c>
    </row>
    <row r="247" spans="1:65" s="15" customFormat="1" ht="11.25">
      <c r="B247" s="179"/>
      <c r="D247" s="164" t="s">
        <v>202</v>
      </c>
      <c r="E247" s="180" t="s">
        <v>1</v>
      </c>
      <c r="F247" s="181" t="s">
        <v>206</v>
      </c>
      <c r="H247" s="182">
        <v>1</v>
      </c>
      <c r="I247" s="183"/>
      <c r="L247" s="179"/>
      <c r="M247" s="184"/>
      <c r="N247" s="185"/>
      <c r="O247" s="185"/>
      <c r="P247" s="185"/>
      <c r="Q247" s="185"/>
      <c r="R247" s="185"/>
      <c r="S247" s="185"/>
      <c r="T247" s="186"/>
      <c r="AT247" s="180" t="s">
        <v>202</v>
      </c>
      <c r="AU247" s="180" t="s">
        <v>93</v>
      </c>
      <c r="AV247" s="15" t="s">
        <v>200</v>
      </c>
      <c r="AW247" s="15" t="s">
        <v>36</v>
      </c>
      <c r="AX247" s="15" t="s">
        <v>87</v>
      </c>
      <c r="AY247" s="180" t="s">
        <v>192</v>
      </c>
    </row>
    <row r="248" spans="1:65" s="2" customFormat="1" ht="37.9" customHeight="1">
      <c r="A248" s="32"/>
      <c r="B248" s="149"/>
      <c r="C248" s="150" t="s">
        <v>333</v>
      </c>
      <c r="D248" s="150" t="s">
        <v>195</v>
      </c>
      <c r="E248" s="151" t="s">
        <v>762</v>
      </c>
      <c r="F248" s="152" t="s">
        <v>953</v>
      </c>
      <c r="G248" s="153" t="s">
        <v>604</v>
      </c>
      <c r="H248" s="154">
        <v>1</v>
      </c>
      <c r="I248" s="155"/>
      <c r="J248" s="156">
        <f>ROUND(I248*H248,2)</f>
        <v>0</v>
      </c>
      <c r="K248" s="152" t="s">
        <v>250</v>
      </c>
      <c r="L248" s="33"/>
      <c r="M248" s="157" t="s">
        <v>1</v>
      </c>
      <c r="N248" s="158" t="s">
        <v>46</v>
      </c>
      <c r="O248" s="58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1" t="s">
        <v>200</v>
      </c>
      <c r="AT248" s="161" t="s">
        <v>195</v>
      </c>
      <c r="AU248" s="161" t="s">
        <v>93</v>
      </c>
      <c r="AY248" s="17" t="s">
        <v>192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93</v>
      </c>
      <c r="BK248" s="162">
        <f>ROUND(I248*H248,2)</f>
        <v>0</v>
      </c>
      <c r="BL248" s="17" t="s">
        <v>200</v>
      </c>
      <c r="BM248" s="161" t="s">
        <v>760</v>
      </c>
    </row>
    <row r="249" spans="1:65" s="2" customFormat="1" ht="107.25">
      <c r="A249" s="32"/>
      <c r="B249" s="33"/>
      <c r="C249" s="32"/>
      <c r="D249" s="164" t="s">
        <v>565</v>
      </c>
      <c r="E249" s="32"/>
      <c r="F249" s="211" t="s">
        <v>954</v>
      </c>
      <c r="G249" s="32"/>
      <c r="H249" s="32"/>
      <c r="I249" s="212"/>
      <c r="J249" s="32"/>
      <c r="K249" s="32"/>
      <c r="L249" s="33"/>
      <c r="M249" s="187"/>
      <c r="N249" s="188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565</v>
      </c>
      <c r="AU249" s="17" t="s">
        <v>93</v>
      </c>
    </row>
    <row r="250" spans="1:65" s="13" customFormat="1" ht="33.75">
      <c r="B250" s="163"/>
      <c r="D250" s="164" t="s">
        <v>202</v>
      </c>
      <c r="E250" s="165" t="s">
        <v>1</v>
      </c>
      <c r="F250" s="166" t="s">
        <v>607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3" customFormat="1" ht="22.5">
      <c r="B251" s="163"/>
      <c r="D251" s="164" t="s">
        <v>202</v>
      </c>
      <c r="E251" s="165" t="s">
        <v>1</v>
      </c>
      <c r="F251" s="166" t="s">
        <v>608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22.5">
      <c r="B252" s="163"/>
      <c r="D252" s="164" t="s">
        <v>202</v>
      </c>
      <c r="E252" s="165" t="s">
        <v>1</v>
      </c>
      <c r="F252" s="166" t="s">
        <v>609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3" customFormat="1" ht="11.25">
      <c r="B253" s="163"/>
      <c r="D253" s="164" t="s">
        <v>202</v>
      </c>
      <c r="E253" s="165" t="s">
        <v>1</v>
      </c>
      <c r="F253" s="166" t="s">
        <v>765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202</v>
      </c>
      <c r="AU253" s="165" t="s">
        <v>93</v>
      </c>
      <c r="AV253" s="13" t="s">
        <v>87</v>
      </c>
      <c r="AW253" s="13" t="s">
        <v>36</v>
      </c>
      <c r="AX253" s="13" t="s">
        <v>80</v>
      </c>
      <c r="AY253" s="165" t="s">
        <v>192</v>
      </c>
    </row>
    <row r="254" spans="1:65" s="14" customFormat="1" ht="11.25">
      <c r="B254" s="171"/>
      <c r="D254" s="164" t="s">
        <v>202</v>
      </c>
      <c r="E254" s="172" t="s">
        <v>1</v>
      </c>
      <c r="F254" s="173" t="s">
        <v>87</v>
      </c>
      <c r="H254" s="174">
        <v>1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202</v>
      </c>
      <c r="AU254" s="172" t="s">
        <v>93</v>
      </c>
      <c r="AV254" s="14" t="s">
        <v>93</v>
      </c>
      <c r="AW254" s="14" t="s">
        <v>36</v>
      </c>
      <c r="AX254" s="14" t="s">
        <v>80</v>
      </c>
      <c r="AY254" s="172" t="s">
        <v>192</v>
      </c>
    </row>
    <row r="255" spans="1:65" s="15" customFormat="1" ht="11.25">
      <c r="B255" s="179"/>
      <c r="D255" s="164" t="s">
        <v>202</v>
      </c>
      <c r="E255" s="180" t="s">
        <v>1</v>
      </c>
      <c r="F255" s="181" t="s">
        <v>206</v>
      </c>
      <c r="H255" s="182">
        <v>1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202</v>
      </c>
      <c r="AU255" s="180" t="s">
        <v>93</v>
      </c>
      <c r="AV255" s="15" t="s">
        <v>200</v>
      </c>
      <c r="AW255" s="15" t="s">
        <v>36</v>
      </c>
      <c r="AX255" s="15" t="s">
        <v>87</v>
      </c>
      <c r="AY255" s="180" t="s">
        <v>192</v>
      </c>
    </row>
    <row r="256" spans="1:65" s="2" customFormat="1" ht="49.9" customHeight="1">
      <c r="A256" s="32"/>
      <c r="B256" s="33"/>
      <c r="C256" s="32"/>
      <c r="D256" s="32"/>
      <c r="E256" s="139" t="s">
        <v>347</v>
      </c>
      <c r="F256" s="139" t="s">
        <v>348</v>
      </c>
      <c r="G256" s="32"/>
      <c r="H256" s="32"/>
      <c r="I256" s="32"/>
      <c r="J256" s="126">
        <f t="shared" ref="J256:J261" si="0">BK256</f>
        <v>0</v>
      </c>
      <c r="K256" s="32"/>
      <c r="L256" s="33"/>
      <c r="M256" s="187"/>
      <c r="N256" s="188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79</v>
      </c>
      <c r="AU256" s="17" t="s">
        <v>80</v>
      </c>
      <c r="AY256" s="17" t="s">
        <v>349</v>
      </c>
      <c r="BK256" s="162">
        <f>SUM(BK257:BK261)</f>
        <v>0</v>
      </c>
    </row>
    <row r="257" spans="1:63" s="2" customFormat="1" ht="16.350000000000001" customHeight="1">
      <c r="A257" s="32"/>
      <c r="B257" s="33"/>
      <c r="C257" s="189" t="s">
        <v>1</v>
      </c>
      <c r="D257" s="189" t="s">
        <v>195</v>
      </c>
      <c r="E257" s="190" t="s">
        <v>1</v>
      </c>
      <c r="F257" s="191" t="s">
        <v>1</v>
      </c>
      <c r="G257" s="192" t="s">
        <v>1</v>
      </c>
      <c r="H257" s="193"/>
      <c r="I257" s="194"/>
      <c r="J257" s="195">
        <f t="shared" si="0"/>
        <v>0</v>
      </c>
      <c r="K257" s="196"/>
      <c r="L257" s="33"/>
      <c r="M257" s="197" t="s">
        <v>1</v>
      </c>
      <c r="N257" s="198" t="s">
        <v>46</v>
      </c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349</v>
      </c>
      <c r="AU257" s="17" t="s">
        <v>87</v>
      </c>
      <c r="AY257" s="17" t="s">
        <v>349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93</v>
      </c>
      <c r="BK257" s="162">
        <f>I257*H257</f>
        <v>0</v>
      </c>
    </row>
    <row r="258" spans="1:63" s="2" customFormat="1" ht="16.350000000000001" customHeight="1">
      <c r="A258" s="32"/>
      <c r="B258" s="33"/>
      <c r="C258" s="189" t="s">
        <v>1</v>
      </c>
      <c r="D258" s="189" t="s">
        <v>195</v>
      </c>
      <c r="E258" s="190" t="s">
        <v>1</v>
      </c>
      <c r="F258" s="191" t="s">
        <v>1</v>
      </c>
      <c r="G258" s="192" t="s">
        <v>1</v>
      </c>
      <c r="H258" s="193"/>
      <c r="I258" s="194"/>
      <c r="J258" s="195">
        <f t="shared" si="0"/>
        <v>0</v>
      </c>
      <c r="K258" s="196"/>
      <c r="L258" s="33"/>
      <c r="M258" s="197" t="s">
        <v>1</v>
      </c>
      <c r="N258" s="198" t="s">
        <v>46</v>
      </c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349</v>
      </c>
      <c r="AU258" s="17" t="s">
        <v>87</v>
      </c>
      <c r="AY258" s="17" t="s">
        <v>349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93</v>
      </c>
      <c r="BK258" s="162">
        <f>I258*H258</f>
        <v>0</v>
      </c>
    </row>
    <row r="259" spans="1:63" s="2" customFormat="1" ht="16.350000000000001" customHeight="1">
      <c r="A259" s="32"/>
      <c r="B259" s="33"/>
      <c r="C259" s="189" t="s">
        <v>1</v>
      </c>
      <c r="D259" s="189" t="s">
        <v>195</v>
      </c>
      <c r="E259" s="190" t="s">
        <v>1</v>
      </c>
      <c r="F259" s="191" t="s">
        <v>1</v>
      </c>
      <c r="G259" s="192" t="s">
        <v>1</v>
      </c>
      <c r="H259" s="193"/>
      <c r="I259" s="194"/>
      <c r="J259" s="195">
        <f t="shared" si="0"/>
        <v>0</v>
      </c>
      <c r="K259" s="196"/>
      <c r="L259" s="33"/>
      <c r="M259" s="197" t="s">
        <v>1</v>
      </c>
      <c r="N259" s="198" t="s">
        <v>46</v>
      </c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349</v>
      </c>
      <c r="AU259" s="17" t="s">
        <v>87</v>
      </c>
      <c r="AY259" s="17" t="s">
        <v>349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7" t="s">
        <v>93</v>
      </c>
      <c r="BK259" s="162">
        <f>I259*H259</f>
        <v>0</v>
      </c>
    </row>
    <row r="260" spans="1:63" s="2" customFormat="1" ht="16.350000000000001" customHeight="1">
      <c r="A260" s="32"/>
      <c r="B260" s="33"/>
      <c r="C260" s="189" t="s">
        <v>1</v>
      </c>
      <c r="D260" s="189" t="s">
        <v>195</v>
      </c>
      <c r="E260" s="190" t="s">
        <v>1</v>
      </c>
      <c r="F260" s="191" t="s">
        <v>1</v>
      </c>
      <c r="G260" s="192" t="s">
        <v>1</v>
      </c>
      <c r="H260" s="193"/>
      <c r="I260" s="194"/>
      <c r="J260" s="195">
        <f t="shared" si="0"/>
        <v>0</v>
      </c>
      <c r="K260" s="196"/>
      <c r="L260" s="33"/>
      <c r="M260" s="197" t="s">
        <v>1</v>
      </c>
      <c r="N260" s="198" t="s">
        <v>46</v>
      </c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349</v>
      </c>
      <c r="AU260" s="17" t="s">
        <v>87</v>
      </c>
      <c r="AY260" s="17" t="s">
        <v>349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93</v>
      </c>
      <c r="BK260" s="162">
        <f>I260*H260</f>
        <v>0</v>
      </c>
    </row>
    <row r="261" spans="1:63" s="2" customFormat="1" ht="16.350000000000001" customHeight="1">
      <c r="A261" s="32"/>
      <c r="B261" s="33"/>
      <c r="C261" s="189" t="s">
        <v>1</v>
      </c>
      <c r="D261" s="189" t="s">
        <v>195</v>
      </c>
      <c r="E261" s="190" t="s">
        <v>1</v>
      </c>
      <c r="F261" s="191" t="s">
        <v>1</v>
      </c>
      <c r="G261" s="192" t="s">
        <v>1</v>
      </c>
      <c r="H261" s="193"/>
      <c r="I261" s="194"/>
      <c r="J261" s="195">
        <f t="shared" si="0"/>
        <v>0</v>
      </c>
      <c r="K261" s="196"/>
      <c r="L261" s="33"/>
      <c r="M261" s="197" t="s">
        <v>1</v>
      </c>
      <c r="N261" s="198" t="s">
        <v>46</v>
      </c>
      <c r="O261" s="199"/>
      <c r="P261" s="199"/>
      <c r="Q261" s="199"/>
      <c r="R261" s="199"/>
      <c r="S261" s="199"/>
      <c r="T261" s="20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349</v>
      </c>
      <c r="AU261" s="17" t="s">
        <v>87</v>
      </c>
      <c r="AY261" s="17" t="s">
        <v>349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93</v>
      </c>
      <c r="BK261" s="162">
        <f>I261*H261</f>
        <v>0</v>
      </c>
    </row>
    <row r="262" spans="1:63" s="2" customFormat="1" ht="6.95" customHeight="1">
      <c r="A262" s="32"/>
      <c r="B262" s="47"/>
      <c r="C262" s="48"/>
      <c r="D262" s="48"/>
      <c r="E262" s="48"/>
      <c r="F262" s="48"/>
      <c r="G262" s="48"/>
      <c r="H262" s="48"/>
      <c r="I262" s="48"/>
      <c r="J262" s="48"/>
      <c r="K262" s="48"/>
      <c r="L262" s="33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autoFilter ref="C124:K26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57:D262">
      <formula1>"K, M"</formula1>
    </dataValidation>
    <dataValidation type="list" allowBlank="1" showInputMessage="1" showErrorMessage="1" error="Povoleny jsou hodnoty základní, snížená, zákl. přenesená, sníž. přenesená, nulová." sqref="N257:N262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150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955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956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ROUND((ROUND((SUM(BE128:BE292)),  2) + SUM(BE294:BE298)), 2)</f>
        <v>0</v>
      </c>
      <c r="G35" s="32"/>
      <c r="H35" s="32"/>
      <c r="I35" s="105">
        <v>0.21</v>
      </c>
      <c r="J35" s="104">
        <f>ROUND((ROUND(((SUM(BE128:BE292))*I35),  2) + (SUM(BE294:BE298)*I35)),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ROUND((ROUND((SUM(BF128:BF292)),  2) + SUM(BF294:BF298)), 2)</f>
        <v>0</v>
      </c>
      <c r="G36" s="32"/>
      <c r="H36" s="32"/>
      <c r="I36" s="105">
        <v>0.12</v>
      </c>
      <c r="J36" s="104">
        <f>ROUND((ROUND(((SUM(BF128:BF292))*I36),  2) + (SUM(BF294:BF298)*I36)),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ROUND((ROUND((SUM(BG128:BG292)),  2) + SUM(BG294:BG298)),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ROUND((ROUND((SUM(BH128:BH292)),  2) + SUM(BH294:BH298)),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ROUND((ROUND((SUM(BI128:BI292)),  2) + SUM(BI294:BI298)),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955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66.01 - Bourací práce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170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171</v>
      </c>
      <c r="E101" s="123"/>
      <c r="F101" s="123"/>
      <c r="G101" s="123"/>
      <c r="H101" s="123"/>
      <c r="I101" s="123"/>
      <c r="J101" s="124">
        <f>J199</f>
        <v>0</v>
      </c>
      <c r="L101" s="121"/>
    </row>
    <row r="102" spans="1:47" s="9" customFormat="1" ht="24.95" customHeight="1">
      <c r="B102" s="117"/>
      <c r="D102" s="118" t="s">
        <v>172</v>
      </c>
      <c r="E102" s="119"/>
      <c r="F102" s="119"/>
      <c r="G102" s="119"/>
      <c r="H102" s="119"/>
      <c r="I102" s="119"/>
      <c r="J102" s="120">
        <f>J206</f>
        <v>0</v>
      </c>
      <c r="L102" s="117"/>
    </row>
    <row r="103" spans="1:47" s="10" customFormat="1" ht="19.899999999999999" customHeight="1">
      <c r="B103" s="121"/>
      <c r="D103" s="122" t="s">
        <v>173</v>
      </c>
      <c r="E103" s="123"/>
      <c r="F103" s="123"/>
      <c r="G103" s="123"/>
      <c r="H103" s="123"/>
      <c r="I103" s="123"/>
      <c r="J103" s="124">
        <f>J207</f>
        <v>0</v>
      </c>
      <c r="L103" s="121"/>
    </row>
    <row r="104" spans="1:47" s="10" customFormat="1" ht="19.899999999999999" customHeight="1">
      <c r="B104" s="121"/>
      <c r="D104" s="122" t="s">
        <v>174</v>
      </c>
      <c r="E104" s="123"/>
      <c r="F104" s="123"/>
      <c r="G104" s="123"/>
      <c r="H104" s="123"/>
      <c r="I104" s="123"/>
      <c r="J104" s="124">
        <f>J237</f>
        <v>0</v>
      </c>
      <c r="L104" s="121"/>
    </row>
    <row r="105" spans="1:47" s="10" customFormat="1" ht="19.899999999999999" customHeight="1">
      <c r="B105" s="121"/>
      <c r="D105" s="122" t="s">
        <v>175</v>
      </c>
      <c r="E105" s="123"/>
      <c r="F105" s="123"/>
      <c r="G105" s="123"/>
      <c r="H105" s="123"/>
      <c r="I105" s="123"/>
      <c r="J105" s="124">
        <f>J261</f>
        <v>0</v>
      </c>
      <c r="L105" s="121"/>
    </row>
    <row r="106" spans="1:47" s="9" customFormat="1" ht="21.75" customHeight="1">
      <c r="B106" s="117"/>
      <c r="D106" s="125" t="s">
        <v>176</v>
      </c>
      <c r="J106" s="126">
        <f>J293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177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6" t="str">
        <f>E7</f>
        <v>Výměna otvorových výplní v BD Křídlovická 54, 56, 58, 60, 62, 64, 66</v>
      </c>
      <c r="F116" s="257"/>
      <c r="G116" s="257"/>
      <c r="H116" s="257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160</v>
      </c>
      <c r="L117" s="20"/>
    </row>
    <row r="118" spans="1:63" s="2" customFormat="1" ht="16.5" customHeight="1">
      <c r="A118" s="32"/>
      <c r="B118" s="33"/>
      <c r="C118" s="32"/>
      <c r="D118" s="32"/>
      <c r="E118" s="256" t="s">
        <v>955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162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66.01 - Bourací práce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 xml:space="preserve"> </v>
      </c>
      <c r="G122" s="32"/>
      <c r="H122" s="32"/>
      <c r="I122" s="27" t="s">
        <v>22</v>
      </c>
      <c r="J122" s="55" t="str">
        <f>IF(J14="","",J14)</f>
        <v>3. 9. 2024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Statutární město Brno - MČ Brno - střed</v>
      </c>
      <c r="G124" s="32"/>
      <c r="H124" s="32"/>
      <c r="I124" s="27" t="s">
        <v>32</v>
      </c>
      <c r="J124" s="30" t="str">
        <f>E23</f>
        <v>ADH architects s. r. 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30</v>
      </c>
      <c r="D125" s="32"/>
      <c r="E125" s="32"/>
      <c r="F125" s="25" t="str">
        <f>IF(E20="","",E20)</f>
        <v>Vyplň údaj</v>
      </c>
      <c r="G125" s="32"/>
      <c r="H125" s="32"/>
      <c r="I125" s="27" t="s">
        <v>37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7"/>
      <c r="B127" s="128"/>
      <c r="C127" s="129" t="s">
        <v>178</v>
      </c>
      <c r="D127" s="130" t="s">
        <v>65</v>
      </c>
      <c r="E127" s="130" t="s">
        <v>61</v>
      </c>
      <c r="F127" s="130" t="s">
        <v>62</v>
      </c>
      <c r="G127" s="130" t="s">
        <v>179</v>
      </c>
      <c r="H127" s="130" t="s">
        <v>180</v>
      </c>
      <c r="I127" s="130" t="s">
        <v>181</v>
      </c>
      <c r="J127" s="130" t="s">
        <v>166</v>
      </c>
      <c r="K127" s="131" t="s">
        <v>182</v>
      </c>
      <c r="L127" s="132"/>
      <c r="M127" s="62" t="s">
        <v>1</v>
      </c>
      <c r="N127" s="63" t="s">
        <v>44</v>
      </c>
      <c r="O127" s="63" t="s">
        <v>183</v>
      </c>
      <c r="P127" s="63" t="s">
        <v>184</v>
      </c>
      <c r="Q127" s="63" t="s">
        <v>185</v>
      </c>
      <c r="R127" s="63" t="s">
        <v>186</v>
      </c>
      <c r="S127" s="63" t="s">
        <v>187</v>
      </c>
      <c r="T127" s="64" t="s">
        <v>188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2"/>
      <c r="B128" s="33"/>
      <c r="C128" s="69" t="s">
        <v>189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P129+P206+P293</f>
        <v>0</v>
      </c>
      <c r="Q128" s="66"/>
      <c r="R128" s="134">
        <f>R129+R206+R293</f>
        <v>0</v>
      </c>
      <c r="S128" s="66"/>
      <c r="T128" s="135">
        <f>T129+T206+T293</f>
        <v>8.2067324000000017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79</v>
      </c>
      <c r="AU128" s="17" t="s">
        <v>168</v>
      </c>
      <c r="BK128" s="136">
        <f>BK129+BK206+BK293</f>
        <v>0</v>
      </c>
    </row>
    <row r="129" spans="1:65" s="12" customFormat="1" ht="25.9" customHeight="1">
      <c r="B129" s="137"/>
      <c r="D129" s="138" t="s">
        <v>79</v>
      </c>
      <c r="E129" s="139" t="s">
        <v>190</v>
      </c>
      <c r="F129" s="139" t="s">
        <v>191</v>
      </c>
      <c r="I129" s="140"/>
      <c r="J129" s="126">
        <f>BK129</f>
        <v>0</v>
      </c>
      <c r="L129" s="137"/>
      <c r="M129" s="141"/>
      <c r="N129" s="142"/>
      <c r="O129" s="142"/>
      <c r="P129" s="143">
        <f>P130+P199</f>
        <v>0</v>
      </c>
      <c r="Q129" s="142"/>
      <c r="R129" s="143">
        <f>R130+R199</f>
        <v>0</v>
      </c>
      <c r="S129" s="142"/>
      <c r="T129" s="144">
        <f>T130+T199</f>
        <v>7.4169950000000009</v>
      </c>
      <c r="AR129" s="138" t="s">
        <v>87</v>
      </c>
      <c r="AT129" s="145" t="s">
        <v>79</v>
      </c>
      <c r="AU129" s="145" t="s">
        <v>80</v>
      </c>
      <c r="AY129" s="138" t="s">
        <v>192</v>
      </c>
      <c r="BK129" s="146">
        <f>BK130+BK199</f>
        <v>0</v>
      </c>
    </row>
    <row r="130" spans="1:65" s="12" customFormat="1" ht="22.9" customHeight="1">
      <c r="B130" s="137"/>
      <c r="D130" s="138" t="s">
        <v>79</v>
      </c>
      <c r="E130" s="147" t="s">
        <v>193</v>
      </c>
      <c r="F130" s="147" t="s">
        <v>194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SUM(P131:P198)</f>
        <v>0</v>
      </c>
      <c r="Q130" s="142"/>
      <c r="R130" s="143">
        <f>SUM(R131:R198)</f>
        <v>0</v>
      </c>
      <c r="S130" s="142"/>
      <c r="T130" s="144">
        <f>SUM(T131:T198)</f>
        <v>7.4169950000000009</v>
      </c>
      <c r="AR130" s="138" t="s">
        <v>87</v>
      </c>
      <c r="AT130" s="145" t="s">
        <v>79</v>
      </c>
      <c r="AU130" s="145" t="s">
        <v>87</v>
      </c>
      <c r="AY130" s="138" t="s">
        <v>192</v>
      </c>
      <c r="BK130" s="146">
        <f>SUM(BK131:BK198)</f>
        <v>0</v>
      </c>
    </row>
    <row r="131" spans="1:65" s="2" customFormat="1" ht="24.2" customHeight="1">
      <c r="A131" s="32"/>
      <c r="B131" s="149"/>
      <c r="C131" s="150" t="s">
        <v>87</v>
      </c>
      <c r="D131" s="150" t="s">
        <v>195</v>
      </c>
      <c r="E131" s="151" t="s">
        <v>196</v>
      </c>
      <c r="F131" s="152" t="s">
        <v>197</v>
      </c>
      <c r="G131" s="153" t="s">
        <v>198</v>
      </c>
      <c r="H131" s="154">
        <v>14.4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0</v>
      </c>
      <c r="R131" s="159">
        <f>Q131*H131</f>
        <v>0</v>
      </c>
      <c r="S131" s="159">
        <v>0.15</v>
      </c>
      <c r="T131" s="160">
        <f>S131*H131</f>
        <v>2.16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93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957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203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204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93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205</v>
      </c>
      <c r="H134" s="174">
        <v>14.4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93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5" customFormat="1" ht="11.25">
      <c r="B135" s="179"/>
      <c r="D135" s="164" t="s">
        <v>202</v>
      </c>
      <c r="E135" s="180" t="s">
        <v>1</v>
      </c>
      <c r="F135" s="181" t="s">
        <v>206</v>
      </c>
      <c r="H135" s="182">
        <v>14.4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202</v>
      </c>
      <c r="AU135" s="180" t="s">
        <v>93</v>
      </c>
      <c r="AV135" s="15" t="s">
        <v>200</v>
      </c>
      <c r="AW135" s="15" t="s">
        <v>36</v>
      </c>
      <c r="AX135" s="15" t="s">
        <v>87</v>
      </c>
      <c r="AY135" s="180" t="s">
        <v>192</v>
      </c>
    </row>
    <row r="136" spans="1:65" s="2" customFormat="1" ht="24.2" customHeight="1">
      <c r="A136" s="32"/>
      <c r="B136" s="149"/>
      <c r="C136" s="150" t="s">
        <v>93</v>
      </c>
      <c r="D136" s="150" t="s">
        <v>195</v>
      </c>
      <c r="E136" s="151" t="s">
        <v>207</v>
      </c>
      <c r="F136" s="152" t="s">
        <v>208</v>
      </c>
      <c r="G136" s="153" t="s">
        <v>198</v>
      </c>
      <c r="H136" s="154">
        <v>9.109</v>
      </c>
      <c r="I136" s="155"/>
      <c r="J136" s="156">
        <f>ROUND(I136*H136,2)</f>
        <v>0</v>
      </c>
      <c r="K136" s="152" t="s">
        <v>199</v>
      </c>
      <c r="L136" s="33"/>
      <c r="M136" s="157" t="s">
        <v>1</v>
      </c>
      <c r="N136" s="158" t="s">
        <v>46</v>
      </c>
      <c r="O136" s="58"/>
      <c r="P136" s="159">
        <f>O136*H136</f>
        <v>0</v>
      </c>
      <c r="Q136" s="159">
        <v>0</v>
      </c>
      <c r="R136" s="159">
        <f>Q136*H136</f>
        <v>0</v>
      </c>
      <c r="S136" s="159">
        <v>4.1000000000000002E-2</v>
      </c>
      <c r="T136" s="160">
        <f>S136*H136</f>
        <v>0.373469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1" t="s">
        <v>200</v>
      </c>
      <c r="AT136" s="161" t="s">
        <v>195</v>
      </c>
      <c r="AU136" s="161" t="s">
        <v>93</v>
      </c>
      <c r="AY136" s="17" t="s">
        <v>192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ROUND(I136*H136,2)</f>
        <v>0</v>
      </c>
      <c r="BL136" s="17" t="s">
        <v>200</v>
      </c>
      <c r="BM136" s="161" t="s">
        <v>665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210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93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958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959</v>
      </c>
      <c r="H139" s="174">
        <v>1.49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3" customFormat="1" ht="11.25">
      <c r="B140" s="163"/>
      <c r="D140" s="164" t="s">
        <v>202</v>
      </c>
      <c r="E140" s="165" t="s">
        <v>1</v>
      </c>
      <c r="F140" s="166" t="s">
        <v>365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202</v>
      </c>
      <c r="AU140" s="165" t="s">
        <v>93</v>
      </c>
      <c r="AV140" s="13" t="s">
        <v>87</v>
      </c>
      <c r="AW140" s="13" t="s">
        <v>36</v>
      </c>
      <c r="AX140" s="13" t="s">
        <v>80</v>
      </c>
      <c r="AY140" s="165" t="s">
        <v>192</v>
      </c>
    </row>
    <row r="141" spans="1:65" s="14" customFormat="1" ht="11.25">
      <c r="B141" s="171"/>
      <c r="D141" s="164" t="s">
        <v>202</v>
      </c>
      <c r="E141" s="172" t="s">
        <v>1</v>
      </c>
      <c r="F141" s="173" t="s">
        <v>218</v>
      </c>
      <c r="H141" s="174">
        <v>1.3680000000000001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202</v>
      </c>
      <c r="AU141" s="172" t="s">
        <v>93</v>
      </c>
      <c r="AV141" s="14" t="s">
        <v>93</v>
      </c>
      <c r="AW141" s="14" t="s">
        <v>36</v>
      </c>
      <c r="AX141" s="14" t="s">
        <v>80</v>
      </c>
      <c r="AY141" s="172" t="s">
        <v>192</v>
      </c>
    </row>
    <row r="142" spans="1:65" s="13" customFormat="1" ht="11.25">
      <c r="B142" s="163"/>
      <c r="D142" s="164" t="s">
        <v>202</v>
      </c>
      <c r="E142" s="165" t="s">
        <v>1</v>
      </c>
      <c r="F142" s="166" t="s">
        <v>364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202</v>
      </c>
      <c r="AU142" s="165" t="s">
        <v>93</v>
      </c>
      <c r="AV142" s="13" t="s">
        <v>87</v>
      </c>
      <c r="AW142" s="13" t="s">
        <v>36</v>
      </c>
      <c r="AX142" s="13" t="s">
        <v>80</v>
      </c>
      <c r="AY142" s="165" t="s">
        <v>192</v>
      </c>
    </row>
    <row r="143" spans="1:65" s="14" customFormat="1" ht="11.25">
      <c r="B143" s="171"/>
      <c r="D143" s="164" t="s">
        <v>202</v>
      </c>
      <c r="E143" s="172" t="s">
        <v>1</v>
      </c>
      <c r="F143" s="173" t="s">
        <v>216</v>
      </c>
      <c r="H143" s="174">
        <v>0.76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202</v>
      </c>
      <c r="AU143" s="172" t="s">
        <v>93</v>
      </c>
      <c r="AV143" s="14" t="s">
        <v>93</v>
      </c>
      <c r="AW143" s="14" t="s">
        <v>36</v>
      </c>
      <c r="AX143" s="14" t="s">
        <v>80</v>
      </c>
      <c r="AY143" s="172" t="s">
        <v>192</v>
      </c>
    </row>
    <row r="144" spans="1:65" s="13" customFormat="1" ht="11.25">
      <c r="B144" s="163"/>
      <c r="D144" s="164" t="s">
        <v>202</v>
      </c>
      <c r="E144" s="165" t="s">
        <v>1</v>
      </c>
      <c r="F144" s="166" t="s">
        <v>363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202</v>
      </c>
      <c r="AU144" s="165" t="s">
        <v>93</v>
      </c>
      <c r="AV144" s="13" t="s">
        <v>87</v>
      </c>
      <c r="AW144" s="13" t="s">
        <v>36</v>
      </c>
      <c r="AX144" s="13" t="s">
        <v>80</v>
      </c>
      <c r="AY144" s="165" t="s">
        <v>192</v>
      </c>
    </row>
    <row r="145" spans="1:65" s="14" customFormat="1" ht="11.25">
      <c r="B145" s="171"/>
      <c r="D145" s="164" t="s">
        <v>202</v>
      </c>
      <c r="E145" s="172" t="s">
        <v>1</v>
      </c>
      <c r="F145" s="173" t="s">
        <v>214</v>
      </c>
      <c r="H145" s="174">
        <v>3.101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202</v>
      </c>
      <c r="AU145" s="172" t="s">
        <v>93</v>
      </c>
      <c r="AV145" s="14" t="s">
        <v>93</v>
      </c>
      <c r="AW145" s="14" t="s">
        <v>36</v>
      </c>
      <c r="AX145" s="14" t="s">
        <v>80</v>
      </c>
      <c r="AY145" s="172" t="s">
        <v>192</v>
      </c>
    </row>
    <row r="146" spans="1:65" s="13" customFormat="1" ht="11.25">
      <c r="B146" s="163"/>
      <c r="D146" s="164" t="s">
        <v>202</v>
      </c>
      <c r="E146" s="165" t="s">
        <v>1</v>
      </c>
      <c r="F146" s="166" t="s">
        <v>374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202</v>
      </c>
      <c r="AU146" s="165" t="s">
        <v>93</v>
      </c>
      <c r="AV146" s="13" t="s">
        <v>87</v>
      </c>
      <c r="AW146" s="13" t="s">
        <v>36</v>
      </c>
      <c r="AX146" s="13" t="s">
        <v>80</v>
      </c>
      <c r="AY146" s="165" t="s">
        <v>192</v>
      </c>
    </row>
    <row r="147" spans="1:65" s="14" customFormat="1" ht="11.25">
      <c r="B147" s="171"/>
      <c r="D147" s="164" t="s">
        <v>202</v>
      </c>
      <c r="E147" s="172" t="s">
        <v>1</v>
      </c>
      <c r="F147" s="173" t="s">
        <v>220</v>
      </c>
      <c r="H147" s="174">
        <v>2.39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202</v>
      </c>
      <c r="AU147" s="172" t="s">
        <v>93</v>
      </c>
      <c r="AV147" s="14" t="s">
        <v>93</v>
      </c>
      <c r="AW147" s="14" t="s">
        <v>36</v>
      </c>
      <c r="AX147" s="14" t="s">
        <v>80</v>
      </c>
      <c r="AY147" s="172" t="s">
        <v>192</v>
      </c>
    </row>
    <row r="148" spans="1:65" s="15" customFormat="1" ht="11.25">
      <c r="B148" s="179"/>
      <c r="D148" s="164" t="s">
        <v>202</v>
      </c>
      <c r="E148" s="180" t="s">
        <v>1</v>
      </c>
      <c r="F148" s="181" t="s">
        <v>206</v>
      </c>
      <c r="H148" s="182">
        <v>9.109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202</v>
      </c>
      <c r="AU148" s="180" t="s">
        <v>93</v>
      </c>
      <c r="AV148" s="15" t="s">
        <v>200</v>
      </c>
      <c r="AW148" s="15" t="s">
        <v>36</v>
      </c>
      <c r="AX148" s="15" t="s">
        <v>87</v>
      </c>
      <c r="AY148" s="180" t="s">
        <v>192</v>
      </c>
    </row>
    <row r="149" spans="1:65" s="2" customFormat="1" ht="24.2" customHeight="1">
      <c r="A149" s="32"/>
      <c r="B149" s="149"/>
      <c r="C149" s="150" t="s">
        <v>221</v>
      </c>
      <c r="D149" s="150" t="s">
        <v>195</v>
      </c>
      <c r="E149" s="151" t="s">
        <v>222</v>
      </c>
      <c r="F149" s="152" t="s">
        <v>223</v>
      </c>
      <c r="G149" s="153" t="s">
        <v>198</v>
      </c>
      <c r="H149" s="154">
        <v>89.745000000000005</v>
      </c>
      <c r="I149" s="155"/>
      <c r="J149" s="156">
        <f>ROUND(I149*H149,2)</f>
        <v>0</v>
      </c>
      <c r="K149" s="152" t="s">
        <v>199</v>
      </c>
      <c r="L149" s="33"/>
      <c r="M149" s="157" t="s">
        <v>1</v>
      </c>
      <c r="N149" s="158" t="s">
        <v>46</v>
      </c>
      <c r="O149" s="58"/>
      <c r="P149" s="159">
        <f>O149*H149</f>
        <v>0</v>
      </c>
      <c r="Q149" s="159">
        <v>0</v>
      </c>
      <c r="R149" s="159">
        <f>Q149*H149</f>
        <v>0</v>
      </c>
      <c r="S149" s="159">
        <v>2.7E-2</v>
      </c>
      <c r="T149" s="160">
        <f>S149*H149</f>
        <v>2.4231150000000001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1" t="s">
        <v>200</v>
      </c>
      <c r="AT149" s="161" t="s">
        <v>195</v>
      </c>
      <c r="AU149" s="161" t="s">
        <v>93</v>
      </c>
      <c r="AY149" s="17" t="s">
        <v>192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93</v>
      </c>
      <c r="BK149" s="162">
        <f>ROUND(I149*H149,2)</f>
        <v>0</v>
      </c>
      <c r="BL149" s="17" t="s">
        <v>200</v>
      </c>
      <c r="BM149" s="161" t="s">
        <v>667</v>
      </c>
    </row>
    <row r="150" spans="1:65" s="13" customFormat="1" ht="11.25">
      <c r="B150" s="163"/>
      <c r="D150" s="164" t="s">
        <v>202</v>
      </c>
      <c r="E150" s="165" t="s">
        <v>1</v>
      </c>
      <c r="F150" s="166" t="s">
        <v>210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202</v>
      </c>
      <c r="AU150" s="165" t="s">
        <v>93</v>
      </c>
      <c r="AV150" s="13" t="s">
        <v>87</v>
      </c>
      <c r="AW150" s="13" t="s">
        <v>36</v>
      </c>
      <c r="AX150" s="13" t="s">
        <v>80</v>
      </c>
      <c r="AY150" s="165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367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668</v>
      </c>
      <c r="H152" s="174">
        <v>55.8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847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848</v>
      </c>
      <c r="H154" s="174">
        <v>20.46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849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850</v>
      </c>
      <c r="H156" s="174">
        <v>13.484999999999999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5" customFormat="1" ht="11.25">
      <c r="B157" s="179"/>
      <c r="D157" s="164" t="s">
        <v>202</v>
      </c>
      <c r="E157" s="180" t="s">
        <v>1</v>
      </c>
      <c r="F157" s="181" t="s">
        <v>206</v>
      </c>
      <c r="H157" s="182">
        <v>89.745000000000005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202</v>
      </c>
      <c r="AU157" s="180" t="s">
        <v>93</v>
      </c>
      <c r="AV157" s="15" t="s">
        <v>200</v>
      </c>
      <c r="AW157" s="15" t="s">
        <v>36</v>
      </c>
      <c r="AX157" s="15" t="s">
        <v>87</v>
      </c>
      <c r="AY157" s="180" t="s">
        <v>192</v>
      </c>
    </row>
    <row r="158" spans="1:65" s="2" customFormat="1" ht="24.2" customHeight="1">
      <c r="A158" s="32"/>
      <c r="B158" s="149"/>
      <c r="C158" s="150" t="s">
        <v>200</v>
      </c>
      <c r="D158" s="150" t="s">
        <v>195</v>
      </c>
      <c r="E158" s="151" t="s">
        <v>233</v>
      </c>
      <c r="F158" s="152" t="s">
        <v>234</v>
      </c>
      <c r="G158" s="153" t="s">
        <v>198</v>
      </c>
      <c r="H158" s="154">
        <v>95.04</v>
      </c>
      <c r="I158" s="155"/>
      <c r="J158" s="156">
        <f>ROUND(I158*H158,2)</f>
        <v>0</v>
      </c>
      <c r="K158" s="152" t="s">
        <v>199</v>
      </c>
      <c r="L158" s="33"/>
      <c r="M158" s="157" t="s">
        <v>1</v>
      </c>
      <c r="N158" s="158" t="s">
        <v>46</v>
      </c>
      <c r="O158" s="58"/>
      <c r="P158" s="159">
        <f>O158*H158</f>
        <v>0</v>
      </c>
      <c r="Q158" s="159">
        <v>0</v>
      </c>
      <c r="R158" s="159">
        <f>Q158*H158</f>
        <v>0</v>
      </c>
      <c r="S158" s="159">
        <v>2.3E-2</v>
      </c>
      <c r="T158" s="160">
        <f>S158*H158</f>
        <v>2.1859200000000003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1" t="s">
        <v>200</v>
      </c>
      <c r="AT158" s="161" t="s">
        <v>195</v>
      </c>
      <c r="AU158" s="161" t="s">
        <v>93</v>
      </c>
      <c r="AY158" s="17" t="s">
        <v>192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93</v>
      </c>
      <c r="BK158" s="162">
        <f>ROUND(I158*H158,2)</f>
        <v>0</v>
      </c>
      <c r="BL158" s="17" t="s">
        <v>200</v>
      </c>
      <c r="BM158" s="161" t="s">
        <v>671</v>
      </c>
    </row>
    <row r="159" spans="1:65" s="13" customFormat="1" ht="11.25">
      <c r="B159" s="163"/>
      <c r="D159" s="164" t="s">
        <v>202</v>
      </c>
      <c r="E159" s="165" t="s">
        <v>1</v>
      </c>
      <c r="F159" s="166" t="s">
        <v>210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202</v>
      </c>
      <c r="AU159" s="165" t="s">
        <v>93</v>
      </c>
      <c r="AV159" s="13" t="s">
        <v>87</v>
      </c>
      <c r="AW159" s="13" t="s">
        <v>36</v>
      </c>
      <c r="AX159" s="13" t="s">
        <v>80</v>
      </c>
      <c r="AY159" s="165" t="s">
        <v>192</v>
      </c>
    </row>
    <row r="160" spans="1:65" s="13" customFormat="1" ht="11.25">
      <c r="B160" s="163"/>
      <c r="D160" s="164" t="s">
        <v>202</v>
      </c>
      <c r="E160" s="165" t="s">
        <v>1</v>
      </c>
      <c r="F160" s="166" t="s">
        <v>371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202</v>
      </c>
      <c r="AU160" s="165" t="s">
        <v>93</v>
      </c>
      <c r="AV160" s="13" t="s">
        <v>87</v>
      </c>
      <c r="AW160" s="13" t="s">
        <v>36</v>
      </c>
      <c r="AX160" s="13" t="s">
        <v>80</v>
      </c>
      <c r="AY160" s="165" t="s">
        <v>192</v>
      </c>
    </row>
    <row r="161" spans="1:65" s="14" customFormat="1" ht="11.25">
      <c r="B161" s="171"/>
      <c r="D161" s="164" t="s">
        <v>202</v>
      </c>
      <c r="E161" s="172" t="s">
        <v>1</v>
      </c>
      <c r="F161" s="173" t="s">
        <v>672</v>
      </c>
      <c r="H161" s="174">
        <v>63.36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202</v>
      </c>
      <c r="AU161" s="172" t="s">
        <v>93</v>
      </c>
      <c r="AV161" s="14" t="s">
        <v>93</v>
      </c>
      <c r="AW161" s="14" t="s">
        <v>36</v>
      </c>
      <c r="AX161" s="14" t="s">
        <v>80</v>
      </c>
      <c r="AY161" s="172" t="s">
        <v>192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371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238</v>
      </c>
      <c r="H163" s="174">
        <v>31.68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5" customFormat="1" ht="11.25">
      <c r="B164" s="179"/>
      <c r="D164" s="164" t="s">
        <v>202</v>
      </c>
      <c r="E164" s="180" t="s">
        <v>1</v>
      </c>
      <c r="F164" s="181" t="s">
        <v>206</v>
      </c>
      <c r="H164" s="182">
        <v>95.04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202</v>
      </c>
      <c r="AU164" s="180" t="s">
        <v>93</v>
      </c>
      <c r="AV164" s="15" t="s">
        <v>200</v>
      </c>
      <c r="AW164" s="15" t="s">
        <v>36</v>
      </c>
      <c r="AX164" s="15" t="s">
        <v>87</v>
      </c>
      <c r="AY164" s="180" t="s">
        <v>192</v>
      </c>
    </row>
    <row r="165" spans="1:65" s="2" customFormat="1" ht="21.75" customHeight="1">
      <c r="A165" s="32"/>
      <c r="B165" s="149"/>
      <c r="C165" s="150" t="s">
        <v>239</v>
      </c>
      <c r="D165" s="150" t="s">
        <v>195</v>
      </c>
      <c r="E165" s="151" t="s">
        <v>240</v>
      </c>
      <c r="F165" s="152" t="s">
        <v>241</v>
      </c>
      <c r="G165" s="153" t="s">
        <v>198</v>
      </c>
      <c r="H165" s="154">
        <v>4.3570000000000002</v>
      </c>
      <c r="I165" s="155"/>
      <c r="J165" s="156">
        <f>ROUND(I165*H165,2)</f>
        <v>0</v>
      </c>
      <c r="K165" s="152" t="s">
        <v>199</v>
      </c>
      <c r="L165" s="33"/>
      <c r="M165" s="157" t="s">
        <v>1</v>
      </c>
      <c r="N165" s="158" t="s">
        <v>46</v>
      </c>
      <c r="O165" s="58"/>
      <c r="P165" s="159">
        <f>O165*H165</f>
        <v>0</v>
      </c>
      <c r="Q165" s="159">
        <v>0</v>
      </c>
      <c r="R165" s="159">
        <f>Q165*H165</f>
        <v>0</v>
      </c>
      <c r="S165" s="159">
        <v>6.3E-2</v>
      </c>
      <c r="T165" s="160">
        <f>S165*H165</f>
        <v>0.27449100000000004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1" t="s">
        <v>200</v>
      </c>
      <c r="AT165" s="161" t="s">
        <v>195</v>
      </c>
      <c r="AU165" s="161" t="s">
        <v>93</v>
      </c>
      <c r="AY165" s="17" t="s">
        <v>192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93</v>
      </c>
      <c r="BK165" s="162">
        <f>ROUND(I165*H165,2)</f>
        <v>0</v>
      </c>
      <c r="BL165" s="17" t="s">
        <v>200</v>
      </c>
      <c r="BM165" s="161" t="s">
        <v>673</v>
      </c>
    </row>
    <row r="166" spans="1:65" s="13" customFormat="1" ht="11.25">
      <c r="B166" s="163"/>
      <c r="D166" s="164" t="s">
        <v>202</v>
      </c>
      <c r="E166" s="165" t="s">
        <v>1</v>
      </c>
      <c r="F166" s="166" t="s">
        <v>243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93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1:65" s="13" customFormat="1" ht="11.25">
      <c r="B167" s="163"/>
      <c r="D167" s="164" t="s">
        <v>202</v>
      </c>
      <c r="E167" s="165" t="s">
        <v>1</v>
      </c>
      <c r="F167" s="166" t="s">
        <v>366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202</v>
      </c>
      <c r="AU167" s="165" t="s">
        <v>93</v>
      </c>
      <c r="AV167" s="13" t="s">
        <v>87</v>
      </c>
      <c r="AW167" s="13" t="s">
        <v>36</v>
      </c>
      <c r="AX167" s="13" t="s">
        <v>80</v>
      </c>
      <c r="AY167" s="165" t="s">
        <v>192</v>
      </c>
    </row>
    <row r="168" spans="1:65" s="14" customFormat="1" ht="11.25">
      <c r="B168" s="171"/>
      <c r="D168" s="164" t="s">
        <v>202</v>
      </c>
      <c r="E168" s="172" t="s">
        <v>1</v>
      </c>
      <c r="F168" s="173" t="s">
        <v>245</v>
      </c>
      <c r="H168" s="174">
        <v>4.3570000000000002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202</v>
      </c>
      <c r="AU168" s="172" t="s">
        <v>93</v>
      </c>
      <c r="AV168" s="14" t="s">
        <v>93</v>
      </c>
      <c r="AW168" s="14" t="s">
        <v>36</v>
      </c>
      <c r="AX168" s="14" t="s">
        <v>80</v>
      </c>
      <c r="AY168" s="172" t="s">
        <v>192</v>
      </c>
    </row>
    <row r="169" spans="1:65" s="15" customFormat="1" ht="11.25">
      <c r="B169" s="179"/>
      <c r="D169" s="164" t="s">
        <v>202</v>
      </c>
      <c r="E169" s="180" t="s">
        <v>1</v>
      </c>
      <c r="F169" s="181" t="s">
        <v>206</v>
      </c>
      <c r="H169" s="182">
        <v>4.3570000000000002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202</v>
      </c>
      <c r="AU169" s="180" t="s">
        <v>93</v>
      </c>
      <c r="AV169" s="15" t="s">
        <v>200</v>
      </c>
      <c r="AW169" s="15" t="s">
        <v>36</v>
      </c>
      <c r="AX169" s="15" t="s">
        <v>87</v>
      </c>
      <c r="AY169" s="180" t="s">
        <v>192</v>
      </c>
    </row>
    <row r="170" spans="1:65" s="2" customFormat="1" ht="33" customHeight="1">
      <c r="A170" s="32"/>
      <c r="B170" s="149"/>
      <c r="C170" s="150" t="s">
        <v>246</v>
      </c>
      <c r="D170" s="150" t="s">
        <v>195</v>
      </c>
      <c r="E170" s="151" t="s">
        <v>247</v>
      </c>
      <c r="F170" s="152" t="s">
        <v>248</v>
      </c>
      <c r="G170" s="153" t="s">
        <v>249</v>
      </c>
      <c r="H170" s="154">
        <v>371.53500000000003</v>
      </c>
      <c r="I170" s="155"/>
      <c r="J170" s="156">
        <f>ROUND(I170*H170,2)</f>
        <v>0</v>
      </c>
      <c r="K170" s="152" t="s">
        <v>250</v>
      </c>
      <c r="L170" s="33"/>
      <c r="M170" s="157" t="s">
        <v>1</v>
      </c>
      <c r="N170" s="158" t="s">
        <v>46</v>
      </c>
      <c r="O170" s="58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1" t="s">
        <v>200</v>
      </c>
      <c r="AT170" s="161" t="s">
        <v>195</v>
      </c>
      <c r="AU170" s="161" t="s">
        <v>93</v>
      </c>
      <c r="AY170" s="17" t="s">
        <v>192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93</v>
      </c>
      <c r="BK170" s="162">
        <f>ROUND(I170*H170,2)</f>
        <v>0</v>
      </c>
      <c r="BL170" s="17" t="s">
        <v>200</v>
      </c>
      <c r="BM170" s="161" t="s">
        <v>960</v>
      </c>
    </row>
    <row r="171" spans="1:65" s="13" customFormat="1" ht="11.25">
      <c r="B171" s="163"/>
      <c r="D171" s="164" t="s">
        <v>202</v>
      </c>
      <c r="E171" s="165" t="s">
        <v>1</v>
      </c>
      <c r="F171" s="166" t="s">
        <v>252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958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961</v>
      </c>
      <c r="H173" s="174">
        <v>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3" customFormat="1" ht="11.25">
      <c r="B174" s="163"/>
      <c r="D174" s="164" t="s">
        <v>202</v>
      </c>
      <c r="E174" s="165" t="s">
        <v>1</v>
      </c>
      <c r="F174" s="166" t="s">
        <v>365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93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1:65" s="14" customFormat="1" ht="11.25">
      <c r="B175" s="171"/>
      <c r="D175" s="164" t="s">
        <v>202</v>
      </c>
      <c r="E175" s="172" t="s">
        <v>1</v>
      </c>
      <c r="F175" s="173" t="s">
        <v>409</v>
      </c>
      <c r="H175" s="174">
        <v>4.84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93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1:65" s="13" customFormat="1" ht="11.25">
      <c r="B176" s="163"/>
      <c r="D176" s="164" t="s">
        <v>202</v>
      </c>
      <c r="E176" s="165" t="s">
        <v>1</v>
      </c>
      <c r="F176" s="166" t="s">
        <v>364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93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2:51" s="14" customFormat="1" ht="11.25">
      <c r="B177" s="171"/>
      <c r="D177" s="164" t="s">
        <v>202</v>
      </c>
      <c r="E177" s="172" t="s">
        <v>1</v>
      </c>
      <c r="F177" s="173" t="s">
        <v>408</v>
      </c>
      <c r="H177" s="174">
        <v>2.52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93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2:51" s="13" customFormat="1" ht="11.25">
      <c r="B178" s="163"/>
      <c r="D178" s="164" t="s">
        <v>202</v>
      </c>
      <c r="E178" s="165" t="s">
        <v>1</v>
      </c>
      <c r="F178" s="166" t="s">
        <v>363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2:51" s="14" customFormat="1" ht="11.25">
      <c r="B179" s="171"/>
      <c r="D179" s="164" t="s">
        <v>202</v>
      </c>
      <c r="E179" s="172" t="s">
        <v>1</v>
      </c>
      <c r="F179" s="173" t="s">
        <v>254</v>
      </c>
      <c r="H179" s="174">
        <v>10.16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93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2:51" s="13" customFormat="1" ht="11.25">
      <c r="B180" s="163"/>
      <c r="D180" s="164" t="s">
        <v>202</v>
      </c>
      <c r="E180" s="165" t="s">
        <v>1</v>
      </c>
      <c r="F180" s="166" t="s">
        <v>366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2:51" s="14" customFormat="1" ht="11.25">
      <c r="B181" s="171"/>
      <c r="D181" s="164" t="s">
        <v>202</v>
      </c>
      <c r="E181" s="172" t="s">
        <v>1</v>
      </c>
      <c r="F181" s="173" t="s">
        <v>257</v>
      </c>
      <c r="H181" s="174">
        <v>6.2949999999999999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2:51" s="13" customFormat="1" ht="11.25">
      <c r="B182" s="163"/>
      <c r="D182" s="164" t="s">
        <v>202</v>
      </c>
      <c r="E182" s="165" t="s">
        <v>1</v>
      </c>
      <c r="F182" s="166" t="s">
        <v>367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93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2:51" s="14" customFormat="1" ht="11.25">
      <c r="B183" s="171"/>
      <c r="D183" s="164" t="s">
        <v>202</v>
      </c>
      <c r="E183" s="172" t="s">
        <v>1</v>
      </c>
      <c r="F183" s="173" t="s">
        <v>679</v>
      </c>
      <c r="H183" s="174">
        <v>110.4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93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2:51" s="13" customFormat="1" ht="11.25">
      <c r="B184" s="163"/>
      <c r="D184" s="164" t="s">
        <v>202</v>
      </c>
      <c r="E184" s="165" t="s">
        <v>1</v>
      </c>
      <c r="F184" s="166" t="s">
        <v>855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93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2:51" s="14" customFormat="1" ht="11.25">
      <c r="B185" s="171"/>
      <c r="D185" s="164" t="s">
        <v>202</v>
      </c>
      <c r="E185" s="172" t="s">
        <v>1</v>
      </c>
      <c r="F185" s="173" t="s">
        <v>856</v>
      </c>
      <c r="H185" s="174">
        <v>19.100000000000001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93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2:51" s="13" customFormat="1" ht="11.25">
      <c r="B186" s="163"/>
      <c r="D186" s="164" t="s">
        <v>202</v>
      </c>
      <c r="E186" s="165" t="s">
        <v>1</v>
      </c>
      <c r="F186" s="166" t="s">
        <v>855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2:51" s="14" customFormat="1" ht="11.25">
      <c r="B187" s="171"/>
      <c r="D187" s="164" t="s">
        <v>202</v>
      </c>
      <c r="E187" s="172" t="s">
        <v>1</v>
      </c>
      <c r="F187" s="173" t="s">
        <v>857</v>
      </c>
      <c r="H187" s="174">
        <v>15.28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93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2:51" s="13" customFormat="1" ht="11.25">
      <c r="B188" s="163"/>
      <c r="D188" s="164" t="s">
        <v>202</v>
      </c>
      <c r="E188" s="165" t="s">
        <v>1</v>
      </c>
      <c r="F188" s="166" t="s">
        <v>371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2:51" s="14" customFormat="1" ht="11.25">
      <c r="B189" s="171"/>
      <c r="D189" s="164" t="s">
        <v>202</v>
      </c>
      <c r="E189" s="172" t="s">
        <v>1</v>
      </c>
      <c r="F189" s="173" t="s">
        <v>681</v>
      </c>
      <c r="H189" s="174">
        <v>84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2:51" s="13" customFormat="1" ht="11.25">
      <c r="B190" s="163"/>
      <c r="D190" s="164" t="s">
        <v>202</v>
      </c>
      <c r="E190" s="165" t="s">
        <v>1</v>
      </c>
      <c r="F190" s="166" t="s">
        <v>847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202</v>
      </c>
      <c r="AU190" s="165" t="s">
        <v>93</v>
      </c>
      <c r="AV190" s="13" t="s">
        <v>87</v>
      </c>
      <c r="AW190" s="13" t="s">
        <v>36</v>
      </c>
      <c r="AX190" s="13" t="s">
        <v>80</v>
      </c>
      <c r="AY190" s="165" t="s">
        <v>192</v>
      </c>
    </row>
    <row r="191" spans="2:51" s="14" customFormat="1" ht="11.25">
      <c r="B191" s="171"/>
      <c r="D191" s="164" t="s">
        <v>202</v>
      </c>
      <c r="E191" s="172" t="s">
        <v>1</v>
      </c>
      <c r="F191" s="173" t="s">
        <v>858</v>
      </c>
      <c r="H191" s="174">
        <v>31.8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202</v>
      </c>
      <c r="AU191" s="172" t="s">
        <v>93</v>
      </c>
      <c r="AV191" s="14" t="s">
        <v>93</v>
      </c>
      <c r="AW191" s="14" t="s">
        <v>36</v>
      </c>
      <c r="AX191" s="14" t="s">
        <v>80</v>
      </c>
      <c r="AY191" s="172" t="s">
        <v>192</v>
      </c>
    </row>
    <row r="192" spans="2:51" s="13" customFormat="1" ht="11.25">
      <c r="B192" s="163"/>
      <c r="D192" s="164" t="s">
        <v>202</v>
      </c>
      <c r="E192" s="165" t="s">
        <v>1</v>
      </c>
      <c r="F192" s="166" t="s">
        <v>849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93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1:65" s="14" customFormat="1" ht="11.25">
      <c r="B193" s="171"/>
      <c r="D193" s="164" t="s">
        <v>202</v>
      </c>
      <c r="E193" s="172" t="s">
        <v>1</v>
      </c>
      <c r="F193" s="173" t="s">
        <v>859</v>
      </c>
      <c r="H193" s="174">
        <v>27.3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93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1:65" s="13" customFormat="1" ht="11.25">
      <c r="B194" s="163"/>
      <c r="D194" s="164" t="s">
        <v>202</v>
      </c>
      <c r="E194" s="165" t="s">
        <v>1</v>
      </c>
      <c r="F194" s="166" t="s">
        <v>371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4" customFormat="1" ht="11.25">
      <c r="B195" s="171"/>
      <c r="D195" s="164" t="s">
        <v>202</v>
      </c>
      <c r="E195" s="172" t="s">
        <v>1</v>
      </c>
      <c r="F195" s="173" t="s">
        <v>259</v>
      </c>
      <c r="H195" s="174">
        <v>42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93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374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262</v>
      </c>
      <c r="H197" s="174">
        <v>12.84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371.53500000000003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12" customFormat="1" ht="22.9" customHeight="1">
      <c r="B199" s="137"/>
      <c r="D199" s="138" t="s">
        <v>79</v>
      </c>
      <c r="E199" s="147" t="s">
        <v>265</v>
      </c>
      <c r="F199" s="147" t="s">
        <v>266</v>
      </c>
      <c r="I199" s="140"/>
      <c r="J199" s="148">
        <f>BK199</f>
        <v>0</v>
      </c>
      <c r="L199" s="137"/>
      <c r="M199" s="141"/>
      <c r="N199" s="142"/>
      <c r="O199" s="142"/>
      <c r="P199" s="143">
        <f>SUM(P200:P205)</f>
        <v>0</v>
      </c>
      <c r="Q199" s="142"/>
      <c r="R199" s="143">
        <f>SUM(R200:R205)</f>
        <v>0</v>
      </c>
      <c r="S199" s="142"/>
      <c r="T199" s="144">
        <f>SUM(T200:T205)</f>
        <v>0</v>
      </c>
      <c r="AR199" s="138" t="s">
        <v>87</v>
      </c>
      <c r="AT199" s="145" t="s">
        <v>79</v>
      </c>
      <c r="AU199" s="145" t="s">
        <v>87</v>
      </c>
      <c r="AY199" s="138" t="s">
        <v>192</v>
      </c>
      <c r="BK199" s="146">
        <f>SUM(BK200:BK205)</f>
        <v>0</v>
      </c>
    </row>
    <row r="200" spans="1:65" s="2" customFormat="1" ht="16.5" customHeight="1">
      <c r="A200" s="32"/>
      <c r="B200" s="149"/>
      <c r="C200" s="150" t="s">
        <v>267</v>
      </c>
      <c r="D200" s="150" t="s">
        <v>195</v>
      </c>
      <c r="E200" s="151" t="s">
        <v>268</v>
      </c>
      <c r="F200" s="152" t="s">
        <v>269</v>
      </c>
      <c r="G200" s="153" t="s">
        <v>270</v>
      </c>
      <c r="H200" s="154">
        <v>8.2070000000000007</v>
      </c>
      <c r="I200" s="155"/>
      <c r="J200" s="156">
        <f t="shared" ref="J200:J205" si="0">ROUND(I200*H200,2)</f>
        <v>0</v>
      </c>
      <c r="K200" s="152" t="s">
        <v>199</v>
      </c>
      <c r="L200" s="33"/>
      <c r="M200" s="157" t="s">
        <v>1</v>
      </c>
      <c r="N200" s="158" t="s">
        <v>46</v>
      </c>
      <c r="O200" s="58"/>
      <c r="P200" s="159">
        <f t="shared" ref="P200:P205" si="1">O200*H200</f>
        <v>0</v>
      </c>
      <c r="Q200" s="159">
        <v>0</v>
      </c>
      <c r="R200" s="159">
        <f t="shared" ref="R200:R205" si="2">Q200*H200</f>
        <v>0</v>
      </c>
      <c r="S200" s="159">
        <v>0</v>
      </c>
      <c r="T200" s="160">
        <f t="shared" ref="T200:T205" si="3"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1" t="s">
        <v>200</v>
      </c>
      <c r="AT200" s="161" t="s">
        <v>195</v>
      </c>
      <c r="AU200" s="161" t="s">
        <v>93</v>
      </c>
      <c r="AY200" s="17" t="s">
        <v>192</v>
      </c>
      <c r="BE200" s="162">
        <f t="shared" ref="BE200:BE205" si="4">IF(N200="základní",J200,0)</f>
        <v>0</v>
      </c>
      <c r="BF200" s="162">
        <f t="shared" ref="BF200:BF205" si="5">IF(N200="snížená",J200,0)</f>
        <v>0</v>
      </c>
      <c r="BG200" s="162">
        <f t="shared" ref="BG200:BG205" si="6">IF(N200="zákl. přenesená",J200,0)</f>
        <v>0</v>
      </c>
      <c r="BH200" s="162">
        <f t="shared" ref="BH200:BH205" si="7">IF(N200="sníž. přenesená",J200,0)</f>
        <v>0</v>
      </c>
      <c r="BI200" s="162">
        <f t="shared" ref="BI200:BI205" si="8">IF(N200="nulová",J200,0)</f>
        <v>0</v>
      </c>
      <c r="BJ200" s="17" t="s">
        <v>93</v>
      </c>
      <c r="BK200" s="162">
        <f t="shared" ref="BK200:BK205" si="9">ROUND(I200*H200,2)</f>
        <v>0</v>
      </c>
      <c r="BL200" s="17" t="s">
        <v>200</v>
      </c>
      <c r="BM200" s="161" t="s">
        <v>683</v>
      </c>
    </row>
    <row r="201" spans="1:65" s="2" customFormat="1" ht="16.5" customHeight="1">
      <c r="A201" s="32"/>
      <c r="B201" s="149"/>
      <c r="C201" s="150" t="s">
        <v>272</v>
      </c>
      <c r="D201" s="150" t="s">
        <v>195</v>
      </c>
      <c r="E201" s="151" t="s">
        <v>273</v>
      </c>
      <c r="F201" s="152" t="s">
        <v>274</v>
      </c>
      <c r="G201" s="153" t="s">
        <v>270</v>
      </c>
      <c r="H201" s="154">
        <v>8.2070000000000007</v>
      </c>
      <c r="I201" s="155"/>
      <c r="J201" s="156">
        <f t="shared" si="0"/>
        <v>0</v>
      </c>
      <c r="K201" s="152" t="s">
        <v>199</v>
      </c>
      <c r="L201" s="33"/>
      <c r="M201" s="157" t="s">
        <v>1</v>
      </c>
      <c r="N201" s="158" t="s">
        <v>46</v>
      </c>
      <c r="O201" s="58"/>
      <c r="P201" s="159">
        <f t="shared" si="1"/>
        <v>0</v>
      </c>
      <c r="Q201" s="159">
        <v>0</v>
      </c>
      <c r="R201" s="159">
        <f t="shared" si="2"/>
        <v>0</v>
      </c>
      <c r="S201" s="159">
        <v>0</v>
      </c>
      <c r="T201" s="160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1" t="s">
        <v>200</v>
      </c>
      <c r="AT201" s="161" t="s">
        <v>195</v>
      </c>
      <c r="AU201" s="161" t="s">
        <v>93</v>
      </c>
      <c r="AY201" s="17" t="s">
        <v>192</v>
      </c>
      <c r="BE201" s="162">
        <f t="shared" si="4"/>
        <v>0</v>
      </c>
      <c r="BF201" s="162">
        <f t="shared" si="5"/>
        <v>0</v>
      </c>
      <c r="BG201" s="162">
        <f t="shared" si="6"/>
        <v>0</v>
      </c>
      <c r="BH201" s="162">
        <f t="shared" si="7"/>
        <v>0</v>
      </c>
      <c r="BI201" s="162">
        <f t="shared" si="8"/>
        <v>0</v>
      </c>
      <c r="BJ201" s="17" t="s">
        <v>93</v>
      </c>
      <c r="BK201" s="162">
        <f t="shared" si="9"/>
        <v>0</v>
      </c>
      <c r="BL201" s="17" t="s">
        <v>200</v>
      </c>
      <c r="BM201" s="161" t="s">
        <v>684</v>
      </c>
    </row>
    <row r="202" spans="1:65" s="2" customFormat="1" ht="24.2" customHeight="1">
      <c r="A202" s="32"/>
      <c r="B202" s="149"/>
      <c r="C202" s="150" t="s">
        <v>193</v>
      </c>
      <c r="D202" s="150" t="s">
        <v>195</v>
      </c>
      <c r="E202" s="151" t="s">
        <v>276</v>
      </c>
      <c r="F202" s="152" t="s">
        <v>277</v>
      </c>
      <c r="G202" s="153" t="s">
        <v>270</v>
      </c>
      <c r="H202" s="154">
        <v>8.2070000000000007</v>
      </c>
      <c r="I202" s="155"/>
      <c r="J202" s="156">
        <f t="shared" si="0"/>
        <v>0</v>
      </c>
      <c r="K202" s="152" t="s">
        <v>199</v>
      </c>
      <c r="L202" s="33"/>
      <c r="M202" s="157" t="s">
        <v>1</v>
      </c>
      <c r="N202" s="158" t="s">
        <v>46</v>
      </c>
      <c r="O202" s="58"/>
      <c r="P202" s="159">
        <f t="shared" si="1"/>
        <v>0</v>
      </c>
      <c r="Q202" s="159">
        <v>0</v>
      </c>
      <c r="R202" s="159">
        <f t="shared" si="2"/>
        <v>0</v>
      </c>
      <c r="S202" s="159">
        <v>0</v>
      </c>
      <c r="T202" s="160">
        <f t="shared" si="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1" t="s">
        <v>200</v>
      </c>
      <c r="AT202" s="161" t="s">
        <v>195</v>
      </c>
      <c r="AU202" s="161" t="s">
        <v>93</v>
      </c>
      <c r="AY202" s="17" t="s">
        <v>192</v>
      </c>
      <c r="BE202" s="162">
        <f t="shared" si="4"/>
        <v>0</v>
      </c>
      <c r="BF202" s="162">
        <f t="shared" si="5"/>
        <v>0</v>
      </c>
      <c r="BG202" s="162">
        <f t="shared" si="6"/>
        <v>0</v>
      </c>
      <c r="BH202" s="162">
        <f t="shared" si="7"/>
        <v>0</v>
      </c>
      <c r="BI202" s="162">
        <f t="shared" si="8"/>
        <v>0</v>
      </c>
      <c r="BJ202" s="17" t="s">
        <v>93</v>
      </c>
      <c r="BK202" s="162">
        <f t="shared" si="9"/>
        <v>0</v>
      </c>
      <c r="BL202" s="17" t="s">
        <v>200</v>
      </c>
      <c r="BM202" s="161" t="s">
        <v>685</v>
      </c>
    </row>
    <row r="203" spans="1:65" s="2" customFormat="1" ht="24.2" customHeight="1">
      <c r="A203" s="32"/>
      <c r="B203" s="149"/>
      <c r="C203" s="150" t="s">
        <v>279</v>
      </c>
      <c r="D203" s="150" t="s">
        <v>195</v>
      </c>
      <c r="E203" s="151" t="s">
        <v>280</v>
      </c>
      <c r="F203" s="152" t="s">
        <v>281</v>
      </c>
      <c r="G203" s="153" t="s">
        <v>270</v>
      </c>
      <c r="H203" s="154">
        <v>8.2070000000000007</v>
      </c>
      <c r="I203" s="155"/>
      <c r="J203" s="156">
        <f t="shared" si="0"/>
        <v>0</v>
      </c>
      <c r="K203" s="152" t="s">
        <v>199</v>
      </c>
      <c r="L203" s="33"/>
      <c r="M203" s="157" t="s">
        <v>1</v>
      </c>
      <c r="N203" s="158" t="s">
        <v>46</v>
      </c>
      <c r="O203" s="58"/>
      <c r="P203" s="159">
        <f t="shared" si="1"/>
        <v>0</v>
      </c>
      <c r="Q203" s="159">
        <v>0</v>
      </c>
      <c r="R203" s="159">
        <f t="shared" si="2"/>
        <v>0</v>
      </c>
      <c r="S203" s="159">
        <v>0</v>
      </c>
      <c r="T203" s="160">
        <f t="shared" si="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1" t="s">
        <v>200</v>
      </c>
      <c r="AT203" s="161" t="s">
        <v>195</v>
      </c>
      <c r="AU203" s="161" t="s">
        <v>93</v>
      </c>
      <c r="AY203" s="17" t="s">
        <v>192</v>
      </c>
      <c r="BE203" s="162">
        <f t="shared" si="4"/>
        <v>0</v>
      </c>
      <c r="BF203" s="162">
        <f t="shared" si="5"/>
        <v>0</v>
      </c>
      <c r="BG203" s="162">
        <f t="shared" si="6"/>
        <v>0</v>
      </c>
      <c r="BH203" s="162">
        <f t="shared" si="7"/>
        <v>0</v>
      </c>
      <c r="BI203" s="162">
        <f t="shared" si="8"/>
        <v>0</v>
      </c>
      <c r="BJ203" s="17" t="s">
        <v>93</v>
      </c>
      <c r="BK203" s="162">
        <f t="shared" si="9"/>
        <v>0</v>
      </c>
      <c r="BL203" s="17" t="s">
        <v>200</v>
      </c>
      <c r="BM203" s="161" t="s">
        <v>686</v>
      </c>
    </row>
    <row r="204" spans="1:65" s="2" customFormat="1" ht="24.2" customHeight="1">
      <c r="A204" s="32"/>
      <c r="B204" s="149"/>
      <c r="C204" s="150" t="s">
        <v>283</v>
      </c>
      <c r="D204" s="150" t="s">
        <v>195</v>
      </c>
      <c r="E204" s="151" t="s">
        <v>284</v>
      </c>
      <c r="F204" s="152" t="s">
        <v>285</v>
      </c>
      <c r="G204" s="153" t="s">
        <v>270</v>
      </c>
      <c r="H204" s="154">
        <v>8.2070000000000007</v>
      </c>
      <c r="I204" s="155"/>
      <c r="J204" s="156">
        <f t="shared" si="0"/>
        <v>0</v>
      </c>
      <c r="K204" s="152" t="s">
        <v>199</v>
      </c>
      <c r="L204" s="33"/>
      <c r="M204" s="157" t="s">
        <v>1</v>
      </c>
      <c r="N204" s="158" t="s">
        <v>46</v>
      </c>
      <c r="O204" s="58"/>
      <c r="P204" s="159">
        <f t="shared" si="1"/>
        <v>0</v>
      </c>
      <c r="Q204" s="159">
        <v>0</v>
      </c>
      <c r="R204" s="159">
        <f t="shared" si="2"/>
        <v>0</v>
      </c>
      <c r="S204" s="159">
        <v>0</v>
      </c>
      <c r="T204" s="160">
        <f t="shared" si="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1" t="s">
        <v>200</v>
      </c>
      <c r="AT204" s="161" t="s">
        <v>195</v>
      </c>
      <c r="AU204" s="161" t="s">
        <v>93</v>
      </c>
      <c r="AY204" s="17" t="s">
        <v>192</v>
      </c>
      <c r="BE204" s="162">
        <f t="shared" si="4"/>
        <v>0</v>
      </c>
      <c r="BF204" s="162">
        <f t="shared" si="5"/>
        <v>0</v>
      </c>
      <c r="BG204" s="162">
        <f t="shared" si="6"/>
        <v>0</v>
      </c>
      <c r="BH204" s="162">
        <f t="shared" si="7"/>
        <v>0</v>
      </c>
      <c r="BI204" s="162">
        <f t="shared" si="8"/>
        <v>0</v>
      </c>
      <c r="BJ204" s="17" t="s">
        <v>93</v>
      </c>
      <c r="BK204" s="162">
        <f t="shared" si="9"/>
        <v>0</v>
      </c>
      <c r="BL204" s="17" t="s">
        <v>200</v>
      </c>
      <c r="BM204" s="161" t="s">
        <v>687</v>
      </c>
    </row>
    <row r="205" spans="1:65" s="2" customFormat="1" ht="44.25" customHeight="1">
      <c r="A205" s="32"/>
      <c r="B205" s="149"/>
      <c r="C205" s="150" t="s">
        <v>8</v>
      </c>
      <c r="D205" s="150" t="s">
        <v>195</v>
      </c>
      <c r="E205" s="151" t="s">
        <v>287</v>
      </c>
      <c r="F205" s="152" t="s">
        <v>288</v>
      </c>
      <c r="G205" s="153" t="s">
        <v>270</v>
      </c>
      <c r="H205" s="154">
        <v>8.2070000000000007</v>
      </c>
      <c r="I205" s="155"/>
      <c r="J205" s="156">
        <f t="shared" si="0"/>
        <v>0</v>
      </c>
      <c r="K205" s="152" t="s">
        <v>199</v>
      </c>
      <c r="L205" s="33"/>
      <c r="M205" s="157" t="s">
        <v>1</v>
      </c>
      <c r="N205" s="158" t="s">
        <v>46</v>
      </c>
      <c r="O205" s="58"/>
      <c r="P205" s="159">
        <f t="shared" si="1"/>
        <v>0</v>
      </c>
      <c r="Q205" s="159">
        <v>0</v>
      </c>
      <c r="R205" s="159">
        <f t="shared" si="2"/>
        <v>0</v>
      </c>
      <c r="S205" s="159">
        <v>0</v>
      </c>
      <c r="T205" s="160">
        <f t="shared" si="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1" t="s">
        <v>200</v>
      </c>
      <c r="AT205" s="161" t="s">
        <v>195</v>
      </c>
      <c r="AU205" s="161" t="s">
        <v>93</v>
      </c>
      <c r="AY205" s="17" t="s">
        <v>192</v>
      </c>
      <c r="BE205" s="162">
        <f t="shared" si="4"/>
        <v>0</v>
      </c>
      <c r="BF205" s="162">
        <f t="shared" si="5"/>
        <v>0</v>
      </c>
      <c r="BG205" s="162">
        <f t="shared" si="6"/>
        <v>0</v>
      </c>
      <c r="BH205" s="162">
        <f t="shared" si="7"/>
        <v>0</v>
      </c>
      <c r="BI205" s="162">
        <f t="shared" si="8"/>
        <v>0</v>
      </c>
      <c r="BJ205" s="17" t="s">
        <v>93</v>
      </c>
      <c r="BK205" s="162">
        <f t="shared" si="9"/>
        <v>0</v>
      </c>
      <c r="BL205" s="17" t="s">
        <v>200</v>
      </c>
      <c r="BM205" s="161" t="s">
        <v>688</v>
      </c>
    </row>
    <row r="206" spans="1:65" s="12" customFormat="1" ht="25.9" customHeight="1">
      <c r="B206" s="137"/>
      <c r="D206" s="138" t="s">
        <v>79</v>
      </c>
      <c r="E206" s="139" t="s">
        <v>290</v>
      </c>
      <c r="F206" s="139" t="s">
        <v>291</v>
      </c>
      <c r="I206" s="140"/>
      <c r="J206" s="126">
        <f>BK206</f>
        <v>0</v>
      </c>
      <c r="L206" s="137"/>
      <c r="M206" s="141"/>
      <c r="N206" s="142"/>
      <c r="O206" s="142"/>
      <c r="P206" s="143">
        <f>P207+P237+P261</f>
        <v>0</v>
      </c>
      <c r="Q206" s="142"/>
      <c r="R206" s="143">
        <f>R207+R237+R261</f>
        <v>0</v>
      </c>
      <c r="S206" s="142"/>
      <c r="T206" s="144">
        <f>T207+T237+T261</f>
        <v>0.78973740000000014</v>
      </c>
      <c r="AR206" s="138" t="s">
        <v>93</v>
      </c>
      <c r="AT206" s="145" t="s">
        <v>79</v>
      </c>
      <c r="AU206" s="145" t="s">
        <v>80</v>
      </c>
      <c r="AY206" s="138" t="s">
        <v>192</v>
      </c>
      <c r="BK206" s="146">
        <f>BK207+BK237+BK261</f>
        <v>0</v>
      </c>
    </row>
    <row r="207" spans="1:65" s="12" customFormat="1" ht="22.9" customHeight="1">
      <c r="B207" s="137"/>
      <c r="D207" s="138" t="s">
        <v>79</v>
      </c>
      <c r="E207" s="147" t="s">
        <v>292</v>
      </c>
      <c r="F207" s="147" t="s">
        <v>293</v>
      </c>
      <c r="I207" s="140"/>
      <c r="J207" s="148">
        <f>BK207</f>
        <v>0</v>
      </c>
      <c r="L207" s="137"/>
      <c r="M207" s="141"/>
      <c r="N207" s="142"/>
      <c r="O207" s="142"/>
      <c r="P207" s="143">
        <f>SUM(P208:P236)</f>
        <v>0</v>
      </c>
      <c r="Q207" s="142"/>
      <c r="R207" s="143">
        <f>SUM(R208:R236)</f>
        <v>0</v>
      </c>
      <c r="S207" s="142"/>
      <c r="T207" s="144">
        <f>SUM(T208:T236)</f>
        <v>0.33438000000000001</v>
      </c>
      <c r="AR207" s="138" t="s">
        <v>93</v>
      </c>
      <c r="AT207" s="145" t="s">
        <v>79</v>
      </c>
      <c r="AU207" s="145" t="s">
        <v>87</v>
      </c>
      <c r="AY207" s="138" t="s">
        <v>192</v>
      </c>
      <c r="BK207" s="146">
        <f>SUM(BK208:BK236)</f>
        <v>0</v>
      </c>
    </row>
    <row r="208" spans="1:65" s="2" customFormat="1" ht="24.2" customHeight="1">
      <c r="A208" s="32"/>
      <c r="B208" s="149"/>
      <c r="C208" s="150" t="s">
        <v>294</v>
      </c>
      <c r="D208" s="150" t="s">
        <v>195</v>
      </c>
      <c r="E208" s="151" t="s">
        <v>295</v>
      </c>
      <c r="F208" s="152" t="s">
        <v>296</v>
      </c>
      <c r="G208" s="153" t="s">
        <v>198</v>
      </c>
      <c r="H208" s="154">
        <v>55.73</v>
      </c>
      <c r="I208" s="155"/>
      <c r="J208" s="156">
        <f>ROUND(I208*H208,2)</f>
        <v>0</v>
      </c>
      <c r="K208" s="152" t="s">
        <v>199</v>
      </c>
      <c r="L208" s="33"/>
      <c r="M208" s="157" t="s">
        <v>1</v>
      </c>
      <c r="N208" s="158" t="s">
        <v>46</v>
      </c>
      <c r="O208" s="58"/>
      <c r="P208" s="159">
        <f>O208*H208</f>
        <v>0</v>
      </c>
      <c r="Q208" s="159">
        <v>0</v>
      </c>
      <c r="R208" s="159">
        <f>Q208*H208</f>
        <v>0</v>
      </c>
      <c r="S208" s="159">
        <v>6.0000000000000001E-3</v>
      </c>
      <c r="T208" s="160">
        <f>S208*H208</f>
        <v>0.33438000000000001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1" t="s">
        <v>297</v>
      </c>
      <c r="AT208" s="161" t="s">
        <v>195</v>
      </c>
      <c r="AU208" s="161" t="s">
        <v>93</v>
      </c>
      <c r="AY208" s="17" t="s">
        <v>192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93</v>
      </c>
      <c r="BK208" s="162">
        <f>ROUND(I208*H208,2)</f>
        <v>0</v>
      </c>
      <c r="BL208" s="17" t="s">
        <v>297</v>
      </c>
      <c r="BM208" s="161" t="s">
        <v>962</v>
      </c>
    </row>
    <row r="209" spans="2:51" s="13" customFormat="1" ht="22.5">
      <c r="B209" s="163"/>
      <c r="D209" s="164" t="s">
        <v>202</v>
      </c>
      <c r="E209" s="165" t="s">
        <v>1</v>
      </c>
      <c r="F209" s="166" t="s">
        <v>299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2:51" s="13" customFormat="1" ht="11.25">
      <c r="B210" s="163"/>
      <c r="D210" s="164" t="s">
        <v>202</v>
      </c>
      <c r="E210" s="165" t="s">
        <v>1</v>
      </c>
      <c r="F210" s="166" t="s">
        <v>958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2:51" s="14" customFormat="1" ht="11.25">
      <c r="B211" s="171"/>
      <c r="D211" s="164" t="s">
        <v>202</v>
      </c>
      <c r="E211" s="172" t="s">
        <v>1</v>
      </c>
      <c r="F211" s="173" t="s">
        <v>963</v>
      </c>
      <c r="H211" s="174">
        <v>0.75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93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2:51" s="13" customFormat="1" ht="11.25">
      <c r="B212" s="163"/>
      <c r="D212" s="164" t="s">
        <v>202</v>
      </c>
      <c r="E212" s="165" t="s">
        <v>1</v>
      </c>
      <c r="F212" s="166" t="s">
        <v>365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2:51" s="14" customFormat="1" ht="11.25">
      <c r="B213" s="171"/>
      <c r="D213" s="164" t="s">
        <v>202</v>
      </c>
      <c r="E213" s="172" t="s">
        <v>1</v>
      </c>
      <c r="F213" s="173" t="s">
        <v>381</v>
      </c>
      <c r="H213" s="174">
        <v>0.72599999999999998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2:51" s="13" customFormat="1" ht="11.25">
      <c r="B214" s="163"/>
      <c r="D214" s="164" t="s">
        <v>202</v>
      </c>
      <c r="E214" s="165" t="s">
        <v>1</v>
      </c>
      <c r="F214" s="166" t="s">
        <v>364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93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2:51" s="14" customFormat="1" ht="11.25">
      <c r="B215" s="171"/>
      <c r="D215" s="164" t="s">
        <v>202</v>
      </c>
      <c r="E215" s="172" t="s">
        <v>1</v>
      </c>
      <c r="F215" s="173" t="s">
        <v>380</v>
      </c>
      <c r="H215" s="174">
        <v>0.378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93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2:51" s="13" customFormat="1" ht="11.25">
      <c r="B216" s="163"/>
      <c r="D216" s="164" t="s">
        <v>202</v>
      </c>
      <c r="E216" s="165" t="s">
        <v>1</v>
      </c>
      <c r="F216" s="166" t="s">
        <v>363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93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2:51" s="14" customFormat="1" ht="11.25">
      <c r="B217" s="171"/>
      <c r="D217" s="164" t="s">
        <v>202</v>
      </c>
      <c r="E217" s="172" t="s">
        <v>1</v>
      </c>
      <c r="F217" s="173" t="s">
        <v>302</v>
      </c>
      <c r="H217" s="174">
        <v>1.524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93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2:51" s="13" customFormat="1" ht="11.25">
      <c r="B218" s="163"/>
      <c r="D218" s="164" t="s">
        <v>202</v>
      </c>
      <c r="E218" s="165" t="s">
        <v>1</v>
      </c>
      <c r="F218" s="166" t="s">
        <v>366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2:51" s="14" customFormat="1" ht="11.25">
      <c r="B219" s="171"/>
      <c r="D219" s="164" t="s">
        <v>202</v>
      </c>
      <c r="E219" s="172" t="s">
        <v>1</v>
      </c>
      <c r="F219" s="173" t="s">
        <v>305</v>
      </c>
      <c r="H219" s="174">
        <v>0.94399999999999995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93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2:51" s="13" customFormat="1" ht="11.25">
      <c r="B220" s="163"/>
      <c r="D220" s="164" t="s">
        <v>202</v>
      </c>
      <c r="E220" s="165" t="s">
        <v>1</v>
      </c>
      <c r="F220" s="166" t="s">
        <v>367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2:51" s="14" customFormat="1" ht="11.25">
      <c r="B221" s="171"/>
      <c r="D221" s="164" t="s">
        <v>202</v>
      </c>
      <c r="E221" s="172" t="s">
        <v>1</v>
      </c>
      <c r="F221" s="173" t="s">
        <v>692</v>
      </c>
      <c r="H221" s="174">
        <v>16.559999999999999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2:51" s="13" customFormat="1" ht="11.25">
      <c r="B222" s="163"/>
      <c r="D222" s="164" t="s">
        <v>202</v>
      </c>
      <c r="E222" s="165" t="s">
        <v>1</v>
      </c>
      <c r="F222" s="166" t="s">
        <v>855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93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2:51" s="14" customFormat="1" ht="11.25">
      <c r="B223" s="171"/>
      <c r="D223" s="164" t="s">
        <v>202</v>
      </c>
      <c r="E223" s="172" t="s">
        <v>1</v>
      </c>
      <c r="F223" s="173" t="s">
        <v>863</v>
      </c>
      <c r="H223" s="174">
        <v>2.8650000000000002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202</v>
      </c>
      <c r="AU223" s="172" t="s">
        <v>93</v>
      </c>
      <c r="AV223" s="14" t="s">
        <v>93</v>
      </c>
      <c r="AW223" s="14" t="s">
        <v>36</v>
      </c>
      <c r="AX223" s="14" t="s">
        <v>80</v>
      </c>
      <c r="AY223" s="172" t="s">
        <v>192</v>
      </c>
    </row>
    <row r="224" spans="2:51" s="13" customFormat="1" ht="11.25">
      <c r="B224" s="163"/>
      <c r="D224" s="164" t="s">
        <v>202</v>
      </c>
      <c r="E224" s="165" t="s">
        <v>1</v>
      </c>
      <c r="F224" s="166" t="s">
        <v>855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202</v>
      </c>
      <c r="AU224" s="165" t="s">
        <v>93</v>
      </c>
      <c r="AV224" s="13" t="s">
        <v>87</v>
      </c>
      <c r="AW224" s="13" t="s">
        <v>36</v>
      </c>
      <c r="AX224" s="13" t="s">
        <v>80</v>
      </c>
      <c r="AY224" s="165" t="s">
        <v>192</v>
      </c>
    </row>
    <row r="225" spans="1:65" s="14" customFormat="1" ht="11.25">
      <c r="B225" s="171"/>
      <c r="D225" s="164" t="s">
        <v>202</v>
      </c>
      <c r="E225" s="172" t="s">
        <v>1</v>
      </c>
      <c r="F225" s="173" t="s">
        <v>864</v>
      </c>
      <c r="H225" s="174">
        <v>2.2919999999999998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202</v>
      </c>
      <c r="AU225" s="172" t="s">
        <v>93</v>
      </c>
      <c r="AV225" s="14" t="s">
        <v>93</v>
      </c>
      <c r="AW225" s="14" t="s">
        <v>36</v>
      </c>
      <c r="AX225" s="14" t="s">
        <v>80</v>
      </c>
      <c r="AY225" s="172" t="s">
        <v>192</v>
      </c>
    </row>
    <row r="226" spans="1:65" s="13" customFormat="1" ht="11.25">
      <c r="B226" s="163"/>
      <c r="D226" s="164" t="s">
        <v>202</v>
      </c>
      <c r="E226" s="165" t="s">
        <v>1</v>
      </c>
      <c r="F226" s="166" t="s">
        <v>371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4" customFormat="1" ht="11.25">
      <c r="B227" s="171"/>
      <c r="D227" s="164" t="s">
        <v>202</v>
      </c>
      <c r="E227" s="172" t="s">
        <v>1</v>
      </c>
      <c r="F227" s="173" t="s">
        <v>694</v>
      </c>
      <c r="H227" s="174">
        <v>12.6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202</v>
      </c>
      <c r="AU227" s="172" t="s">
        <v>93</v>
      </c>
      <c r="AV227" s="14" t="s">
        <v>93</v>
      </c>
      <c r="AW227" s="14" t="s">
        <v>36</v>
      </c>
      <c r="AX227" s="14" t="s">
        <v>80</v>
      </c>
      <c r="AY227" s="172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847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865</v>
      </c>
      <c r="H229" s="174">
        <v>4.7699999999999996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3" customFormat="1" ht="11.25">
      <c r="B230" s="163"/>
      <c r="D230" s="164" t="s">
        <v>202</v>
      </c>
      <c r="E230" s="165" t="s">
        <v>1</v>
      </c>
      <c r="F230" s="166" t="s">
        <v>849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202</v>
      </c>
      <c r="AU230" s="165" t="s">
        <v>93</v>
      </c>
      <c r="AV230" s="13" t="s">
        <v>87</v>
      </c>
      <c r="AW230" s="13" t="s">
        <v>36</v>
      </c>
      <c r="AX230" s="13" t="s">
        <v>80</v>
      </c>
      <c r="AY230" s="165" t="s">
        <v>192</v>
      </c>
    </row>
    <row r="231" spans="1:65" s="14" customFormat="1" ht="11.25">
      <c r="B231" s="171"/>
      <c r="D231" s="164" t="s">
        <v>202</v>
      </c>
      <c r="E231" s="172" t="s">
        <v>1</v>
      </c>
      <c r="F231" s="173" t="s">
        <v>866</v>
      </c>
      <c r="H231" s="174">
        <v>4.0949999999999998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202</v>
      </c>
      <c r="AU231" s="172" t="s">
        <v>93</v>
      </c>
      <c r="AV231" s="14" t="s">
        <v>93</v>
      </c>
      <c r="AW231" s="14" t="s">
        <v>36</v>
      </c>
      <c r="AX231" s="14" t="s">
        <v>80</v>
      </c>
      <c r="AY231" s="172" t="s">
        <v>192</v>
      </c>
    </row>
    <row r="232" spans="1:65" s="13" customFormat="1" ht="11.25">
      <c r="B232" s="163"/>
      <c r="D232" s="164" t="s">
        <v>202</v>
      </c>
      <c r="E232" s="165" t="s">
        <v>1</v>
      </c>
      <c r="F232" s="166" t="s">
        <v>371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202</v>
      </c>
      <c r="AU232" s="165" t="s">
        <v>93</v>
      </c>
      <c r="AV232" s="13" t="s">
        <v>87</v>
      </c>
      <c r="AW232" s="13" t="s">
        <v>36</v>
      </c>
      <c r="AX232" s="13" t="s">
        <v>80</v>
      </c>
      <c r="AY232" s="165" t="s">
        <v>192</v>
      </c>
    </row>
    <row r="233" spans="1:65" s="14" customFormat="1" ht="11.25">
      <c r="B233" s="171"/>
      <c r="D233" s="164" t="s">
        <v>202</v>
      </c>
      <c r="E233" s="172" t="s">
        <v>1</v>
      </c>
      <c r="F233" s="173" t="s">
        <v>307</v>
      </c>
      <c r="H233" s="174">
        <v>6.3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202</v>
      </c>
      <c r="AU233" s="172" t="s">
        <v>93</v>
      </c>
      <c r="AV233" s="14" t="s">
        <v>93</v>
      </c>
      <c r="AW233" s="14" t="s">
        <v>36</v>
      </c>
      <c r="AX233" s="14" t="s">
        <v>80</v>
      </c>
      <c r="AY233" s="172" t="s">
        <v>192</v>
      </c>
    </row>
    <row r="234" spans="1:65" s="13" customFormat="1" ht="11.25">
      <c r="B234" s="163"/>
      <c r="D234" s="164" t="s">
        <v>202</v>
      </c>
      <c r="E234" s="165" t="s">
        <v>1</v>
      </c>
      <c r="F234" s="166" t="s">
        <v>374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4" customFormat="1" ht="11.25">
      <c r="B235" s="171"/>
      <c r="D235" s="164" t="s">
        <v>202</v>
      </c>
      <c r="E235" s="172" t="s">
        <v>1</v>
      </c>
      <c r="F235" s="173" t="s">
        <v>310</v>
      </c>
      <c r="H235" s="174">
        <v>1.9259999999999999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202</v>
      </c>
      <c r="AU235" s="172" t="s">
        <v>93</v>
      </c>
      <c r="AV235" s="14" t="s">
        <v>93</v>
      </c>
      <c r="AW235" s="14" t="s">
        <v>36</v>
      </c>
      <c r="AX235" s="14" t="s">
        <v>80</v>
      </c>
      <c r="AY235" s="172" t="s">
        <v>192</v>
      </c>
    </row>
    <row r="236" spans="1:65" s="15" customFormat="1" ht="11.25">
      <c r="B236" s="179"/>
      <c r="D236" s="164" t="s">
        <v>202</v>
      </c>
      <c r="E236" s="180" t="s">
        <v>1</v>
      </c>
      <c r="F236" s="181" t="s">
        <v>206</v>
      </c>
      <c r="H236" s="182">
        <v>55.73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202</v>
      </c>
      <c r="AU236" s="180" t="s">
        <v>93</v>
      </c>
      <c r="AV236" s="15" t="s">
        <v>200</v>
      </c>
      <c r="AW236" s="15" t="s">
        <v>36</v>
      </c>
      <c r="AX236" s="15" t="s">
        <v>87</v>
      </c>
      <c r="AY236" s="180" t="s">
        <v>192</v>
      </c>
    </row>
    <row r="237" spans="1:65" s="12" customFormat="1" ht="22.9" customHeight="1">
      <c r="B237" s="137"/>
      <c r="D237" s="138" t="s">
        <v>79</v>
      </c>
      <c r="E237" s="147" t="s">
        <v>313</v>
      </c>
      <c r="F237" s="147" t="s">
        <v>314</v>
      </c>
      <c r="I237" s="140"/>
      <c r="J237" s="148">
        <f>BK237</f>
        <v>0</v>
      </c>
      <c r="L237" s="137"/>
      <c r="M237" s="141"/>
      <c r="N237" s="142"/>
      <c r="O237" s="142"/>
      <c r="P237" s="143">
        <f>SUM(P238:P260)</f>
        <v>0</v>
      </c>
      <c r="Q237" s="142"/>
      <c r="R237" s="143">
        <f>SUM(R238:R260)</f>
        <v>0</v>
      </c>
      <c r="S237" s="142"/>
      <c r="T237" s="144">
        <f>SUM(T238:T260)</f>
        <v>0.18239740000000002</v>
      </c>
      <c r="AR237" s="138" t="s">
        <v>93</v>
      </c>
      <c r="AT237" s="145" t="s">
        <v>79</v>
      </c>
      <c r="AU237" s="145" t="s">
        <v>87</v>
      </c>
      <c r="AY237" s="138" t="s">
        <v>192</v>
      </c>
      <c r="BK237" s="146">
        <f>SUM(BK238:BK260)</f>
        <v>0</v>
      </c>
    </row>
    <row r="238" spans="1:65" s="2" customFormat="1" ht="16.5" customHeight="1">
      <c r="A238" s="32"/>
      <c r="B238" s="149"/>
      <c r="C238" s="150" t="s">
        <v>315</v>
      </c>
      <c r="D238" s="150" t="s">
        <v>195</v>
      </c>
      <c r="E238" s="151" t="s">
        <v>316</v>
      </c>
      <c r="F238" s="152" t="s">
        <v>317</v>
      </c>
      <c r="G238" s="153" t="s">
        <v>249</v>
      </c>
      <c r="H238" s="154">
        <v>109.22</v>
      </c>
      <c r="I238" s="155"/>
      <c r="J238" s="156">
        <f>ROUND(I238*H238,2)</f>
        <v>0</v>
      </c>
      <c r="K238" s="152" t="s">
        <v>199</v>
      </c>
      <c r="L238" s="33"/>
      <c r="M238" s="157" t="s">
        <v>1</v>
      </c>
      <c r="N238" s="158" t="s">
        <v>46</v>
      </c>
      <c r="O238" s="58"/>
      <c r="P238" s="159">
        <f>O238*H238</f>
        <v>0</v>
      </c>
      <c r="Q238" s="159">
        <v>0</v>
      </c>
      <c r="R238" s="159">
        <f>Q238*H238</f>
        <v>0</v>
      </c>
      <c r="S238" s="159">
        <v>1.67E-3</v>
      </c>
      <c r="T238" s="160">
        <f>S238*H238</f>
        <v>0.18239740000000002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1" t="s">
        <v>297</v>
      </c>
      <c r="AT238" s="161" t="s">
        <v>195</v>
      </c>
      <c r="AU238" s="161" t="s">
        <v>93</v>
      </c>
      <c r="AY238" s="17" t="s">
        <v>192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93</v>
      </c>
      <c r="BK238" s="162">
        <f>ROUND(I238*H238,2)</f>
        <v>0</v>
      </c>
      <c r="BL238" s="17" t="s">
        <v>297</v>
      </c>
      <c r="BM238" s="161" t="s">
        <v>696</v>
      </c>
    </row>
    <row r="239" spans="1:65" s="13" customFormat="1" ht="11.25">
      <c r="B239" s="163"/>
      <c r="D239" s="164" t="s">
        <v>202</v>
      </c>
      <c r="E239" s="165" t="s">
        <v>1</v>
      </c>
      <c r="F239" s="166" t="s">
        <v>319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202</v>
      </c>
      <c r="AU239" s="165" t="s">
        <v>93</v>
      </c>
      <c r="AV239" s="13" t="s">
        <v>87</v>
      </c>
      <c r="AW239" s="13" t="s">
        <v>36</v>
      </c>
      <c r="AX239" s="13" t="s">
        <v>80</v>
      </c>
      <c r="AY239" s="165" t="s">
        <v>192</v>
      </c>
    </row>
    <row r="240" spans="1:65" s="13" customFormat="1" ht="11.25">
      <c r="B240" s="163"/>
      <c r="D240" s="164" t="s">
        <v>202</v>
      </c>
      <c r="E240" s="165" t="s">
        <v>1</v>
      </c>
      <c r="F240" s="166" t="s">
        <v>958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202</v>
      </c>
      <c r="AU240" s="165" t="s">
        <v>93</v>
      </c>
      <c r="AV240" s="13" t="s">
        <v>87</v>
      </c>
      <c r="AW240" s="13" t="s">
        <v>36</v>
      </c>
      <c r="AX240" s="13" t="s">
        <v>80</v>
      </c>
      <c r="AY240" s="165" t="s">
        <v>192</v>
      </c>
    </row>
    <row r="241" spans="2:51" s="14" customFormat="1" ht="11.25">
      <c r="B241" s="171"/>
      <c r="D241" s="164" t="s">
        <v>202</v>
      </c>
      <c r="E241" s="172" t="s">
        <v>1</v>
      </c>
      <c r="F241" s="173" t="s">
        <v>867</v>
      </c>
      <c r="H241" s="174">
        <v>1.96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202</v>
      </c>
      <c r="AU241" s="172" t="s">
        <v>93</v>
      </c>
      <c r="AV241" s="14" t="s">
        <v>93</v>
      </c>
      <c r="AW241" s="14" t="s">
        <v>36</v>
      </c>
      <c r="AX241" s="14" t="s">
        <v>80</v>
      </c>
      <c r="AY241" s="172" t="s">
        <v>192</v>
      </c>
    </row>
    <row r="242" spans="2:51" s="13" customFormat="1" ht="11.25">
      <c r="B242" s="163"/>
      <c r="D242" s="164" t="s">
        <v>202</v>
      </c>
      <c r="E242" s="165" t="s">
        <v>1</v>
      </c>
      <c r="F242" s="166" t="s">
        <v>365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2:51" s="14" customFormat="1" ht="11.25">
      <c r="B243" s="171"/>
      <c r="D243" s="164" t="s">
        <v>202</v>
      </c>
      <c r="E243" s="172" t="s">
        <v>1</v>
      </c>
      <c r="F243" s="173" t="s">
        <v>323</v>
      </c>
      <c r="H243" s="174">
        <v>1.8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202</v>
      </c>
      <c r="AU243" s="172" t="s">
        <v>93</v>
      </c>
      <c r="AV243" s="14" t="s">
        <v>93</v>
      </c>
      <c r="AW243" s="14" t="s">
        <v>36</v>
      </c>
      <c r="AX243" s="14" t="s">
        <v>80</v>
      </c>
      <c r="AY243" s="172" t="s">
        <v>192</v>
      </c>
    </row>
    <row r="244" spans="2:51" s="13" customFormat="1" ht="11.25">
      <c r="B244" s="163"/>
      <c r="D244" s="164" t="s">
        <v>202</v>
      </c>
      <c r="E244" s="165" t="s">
        <v>1</v>
      </c>
      <c r="F244" s="166" t="s">
        <v>364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2:51" s="14" customFormat="1" ht="11.25">
      <c r="B245" s="171"/>
      <c r="D245" s="164" t="s">
        <v>202</v>
      </c>
      <c r="E245" s="172" t="s">
        <v>1</v>
      </c>
      <c r="F245" s="173" t="s">
        <v>322</v>
      </c>
      <c r="H245" s="174">
        <v>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2:51" s="13" customFormat="1" ht="11.25">
      <c r="B246" s="163"/>
      <c r="D246" s="164" t="s">
        <v>202</v>
      </c>
      <c r="E246" s="165" t="s">
        <v>1</v>
      </c>
      <c r="F246" s="166" t="s">
        <v>363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202</v>
      </c>
      <c r="AU246" s="165" t="s">
        <v>93</v>
      </c>
      <c r="AV246" s="13" t="s">
        <v>87</v>
      </c>
      <c r="AW246" s="13" t="s">
        <v>36</v>
      </c>
      <c r="AX246" s="13" t="s">
        <v>80</v>
      </c>
      <c r="AY246" s="165" t="s">
        <v>192</v>
      </c>
    </row>
    <row r="247" spans="2:51" s="14" customFormat="1" ht="11.25">
      <c r="B247" s="171"/>
      <c r="D247" s="164" t="s">
        <v>202</v>
      </c>
      <c r="E247" s="172" t="s">
        <v>1</v>
      </c>
      <c r="F247" s="173" t="s">
        <v>321</v>
      </c>
      <c r="H247" s="174">
        <v>4.08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202</v>
      </c>
      <c r="AU247" s="172" t="s">
        <v>93</v>
      </c>
      <c r="AV247" s="14" t="s">
        <v>93</v>
      </c>
      <c r="AW247" s="14" t="s">
        <v>36</v>
      </c>
      <c r="AX247" s="14" t="s">
        <v>80</v>
      </c>
      <c r="AY247" s="172" t="s">
        <v>192</v>
      </c>
    </row>
    <row r="248" spans="2:51" s="13" customFormat="1" ht="11.25">
      <c r="B248" s="163"/>
      <c r="D248" s="164" t="s">
        <v>202</v>
      </c>
      <c r="E248" s="165" t="s">
        <v>1</v>
      </c>
      <c r="F248" s="166" t="s">
        <v>367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202</v>
      </c>
      <c r="AU248" s="165" t="s">
        <v>93</v>
      </c>
      <c r="AV248" s="13" t="s">
        <v>87</v>
      </c>
      <c r="AW248" s="13" t="s">
        <v>36</v>
      </c>
      <c r="AX248" s="13" t="s">
        <v>80</v>
      </c>
      <c r="AY248" s="165" t="s">
        <v>192</v>
      </c>
    </row>
    <row r="249" spans="2:51" s="14" customFormat="1" ht="11.25">
      <c r="B249" s="171"/>
      <c r="D249" s="164" t="s">
        <v>202</v>
      </c>
      <c r="E249" s="172" t="s">
        <v>1</v>
      </c>
      <c r="F249" s="173" t="s">
        <v>700</v>
      </c>
      <c r="H249" s="174">
        <v>36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202</v>
      </c>
      <c r="AU249" s="172" t="s">
        <v>93</v>
      </c>
      <c r="AV249" s="14" t="s">
        <v>93</v>
      </c>
      <c r="AW249" s="14" t="s">
        <v>36</v>
      </c>
      <c r="AX249" s="14" t="s">
        <v>80</v>
      </c>
      <c r="AY249" s="172" t="s">
        <v>192</v>
      </c>
    </row>
    <row r="250" spans="2:51" s="13" customFormat="1" ht="11.25">
      <c r="B250" s="163"/>
      <c r="D250" s="164" t="s">
        <v>202</v>
      </c>
      <c r="E250" s="165" t="s">
        <v>1</v>
      </c>
      <c r="F250" s="166" t="s">
        <v>371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2:51" s="14" customFormat="1" ht="11.25">
      <c r="B251" s="171"/>
      <c r="D251" s="164" t="s">
        <v>202</v>
      </c>
      <c r="E251" s="172" t="s">
        <v>1</v>
      </c>
      <c r="F251" s="173" t="s">
        <v>702</v>
      </c>
      <c r="H251" s="174">
        <v>26.4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93</v>
      </c>
      <c r="AV251" s="14" t="s">
        <v>93</v>
      </c>
      <c r="AW251" s="14" t="s">
        <v>36</v>
      </c>
      <c r="AX251" s="14" t="s">
        <v>80</v>
      </c>
      <c r="AY251" s="172" t="s">
        <v>192</v>
      </c>
    </row>
    <row r="252" spans="2:51" s="13" customFormat="1" ht="11.25">
      <c r="B252" s="163"/>
      <c r="D252" s="164" t="s">
        <v>202</v>
      </c>
      <c r="E252" s="165" t="s">
        <v>1</v>
      </c>
      <c r="F252" s="166" t="s">
        <v>847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2:51" s="14" customFormat="1" ht="11.25">
      <c r="B253" s="171"/>
      <c r="D253" s="164" t="s">
        <v>202</v>
      </c>
      <c r="E253" s="172" t="s">
        <v>1</v>
      </c>
      <c r="F253" s="173" t="s">
        <v>325</v>
      </c>
      <c r="H253" s="174">
        <v>13.2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2:51" s="13" customFormat="1" ht="11.25">
      <c r="B254" s="163"/>
      <c r="D254" s="164" t="s">
        <v>202</v>
      </c>
      <c r="E254" s="165" t="s">
        <v>1</v>
      </c>
      <c r="F254" s="166" t="s">
        <v>849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93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2:51" s="14" customFormat="1" ht="11.25">
      <c r="B255" s="171"/>
      <c r="D255" s="164" t="s">
        <v>202</v>
      </c>
      <c r="E255" s="172" t="s">
        <v>1</v>
      </c>
      <c r="F255" s="173" t="s">
        <v>869</v>
      </c>
      <c r="H255" s="174">
        <v>8.6999999999999993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93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2:51" s="13" customFormat="1" ht="11.25">
      <c r="B256" s="163"/>
      <c r="D256" s="164" t="s">
        <v>202</v>
      </c>
      <c r="E256" s="165" t="s">
        <v>1</v>
      </c>
      <c r="F256" s="166" t="s">
        <v>371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93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1:65" s="14" customFormat="1" ht="11.25">
      <c r="B257" s="171"/>
      <c r="D257" s="164" t="s">
        <v>202</v>
      </c>
      <c r="E257" s="172" t="s">
        <v>1</v>
      </c>
      <c r="F257" s="173" t="s">
        <v>325</v>
      </c>
      <c r="H257" s="174">
        <v>13.2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93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1:65" s="13" customFormat="1" ht="11.25">
      <c r="B258" s="163"/>
      <c r="D258" s="164" t="s">
        <v>202</v>
      </c>
      <c r="E258" s="165" t="s">
        <v>1</v>
      </c>
      <c r="F258" s="166" t="s">
        <v>374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4" customFormat="1" ht="11.25">
      <c r="B259" s="171"/>
      <c r="D259" s="164" t="s">
        <v>202</v>
      </c>
      <c r="E259" s="172" t="s">
        <v>1</v>
      </c>
      <c r="F259" s="173" t="s">
        <v>328</v>
      </c>
      <c r="H259" s="174">
        <v>2.88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93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1:65" s="15" customFormat="1" ht="11.25">
      <c r="B260" s="179"/>
      <c r="D260" s="164" t="s">
        <v>202</v>
      </c>
      <c r="E260" s="180" t="s">
        <v>1</v>
      </c>
      <c r="F260" s="181" t="s">
        <v>206</v>
      </c>
      <c r="H260" s="182">
        <v>109.22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202</v>
      </c>
      <c r="AU260" s="180" t="s">
        <v>93</v>
      </c>
      <c r="AV260" s="15" t="s">
        <v>200</v>
      </c>
      <c r="AW260" s="15" t="s">
        <v>36</v>
      </c>
      <c r="AX260" s="15" t="s">
        <v>87</v>
      </c>
      <c r="AY260" s="180" t="s">
        <v>192</v>
      </c>
    </row>
    <row r="261" spans="1:65" s="12" customFormat="1" ht="22.9" customHeight="1">
      <c r="B261" s="137"/>
      <c r="D261" s="138" t="s">
        <v>79</v>
      </c>
      <c r="E261" s="147" t="s">
        <v>331</v>
      </c>
      <c r="F261" s="147" t="s">
        <v>332</v>
      </c>
      <c r="I261" s="140"/>
      <c r="J261" s="148">
        <f>BK261</f>
        <v>0</v>
      </c>
      <c r="L261" s="137"/>
      <c r="M261" s="141"/>
      <c r="N261" s="142"/>
      <c r="O261" s="142"/>
      <c r="P261" s="143">
        <f>SUM(P262:P292)</f>
        <v>0</v>
      </c>
      <c r="Q261" s="142"/>
      <c r="R261" s="143">
        <f>SUM(R262:R292)</f>
        <v>0</v>
      </c>
      <c r="S261" s="142"/>
      <c r="T261" s="144">
        <f>SUM(T262:T292)</f>
        <v>0.27296000000000004</v>
      </c>
      <c r="AR261" s="138" t="s">
        <v>93</v>
      </c>
      <c r="AT261" s="145" t="s">
        <v>79</v>
      </c>
      <c r="AU261" s="145" t="s">
        <v>87</v>
      </c>
      <c r="AY261" s="138" t="s">
        <v>192</v>
      </c>
      <c r="BK261" s="146">
        <f>SUM(BK262:BK292)</f>
        <v>0</v>
      </c>
    </row>
    <row r="262" spans="1:65" s="2" customFormat="1" ht="24.2" customHeight="1">
      <c r="A262" s="32"/>
      <c r="B262" s="149"/>
      <c r="C262" s="150" t="s">
        <v>333</v>
      </c>
      <c r="D262" s="150" t="s">
        <v>195</v>
      </c>
      <c r="E262" s="151" t="s">
        <v>334</v>
      </c>
      <c r="F262" s="152" t="s">
        <v>335</v>
      </c>
      <c r="G262" s="153" t="s">
        <v>249</v>
      </c>
      <c r="H262" s="154">
        <v>100.38</v>
      </c>
      <c r="I262" s="155"/>
      <c r="J262" s="156">
        <f>ROUND(I262*H262,2)</f>
        <v>0</v>
      </c>
      <c r="K262" s="152" t="s">
        <v>199</v>
      </c>
      <c r="L262" s="33"/>
      <c r="M262" s="157" t="s">
        <v>1</v>
      </c>
      <c r="N262" s="158" t="s">
        <v>46</v>
      </c>
      <c r="O262" s="58"/>
      <c r="P262" s="159">
        <f>O262*H262</f>
        <v>0</v>
      </c>
      <c r="Q262" s="159">
        <v>0</v>
      </c>
      <c r="R262" s="159">
        <f>Q262*H262</f>
        <v>0</v>
      </c>
      <c r="S262" s="159">
        <v>2E-3</v>
      </c>
      <c r="T262" s="160">
        <f>S262*H262</f>
        <v>0.20075999999999999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1" t="s">
        <v>297</v>
      </c>
      <c r="AT262" s="161" t="s">
        <v>195</v>
      </c>
      <c r="AU262" s="161" t="s">
        <v>93</v>
      </c>
      <c r="AY262" s="17" t="s">
        <v>192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7" t="s">
        <v>93</v>
      </c>
      <c r="BK262" s="162">
        <f>ROUND(I262*H262,2)</f>
        <v>0</v>
      </c>
      <c r="BL262" s="17" t="s">
        <v>297</v>
      </c>
      <c r="BM262" s="161" t="s">
        <v>704</v>
      </c>
    </row>
    <row r="263" spans="1:65" s="13" customFormat="1" ht="11.25">
      <c r="B263" s="163"/>
      <c r="D263" s="164" t="s">
        <v>202</v>
      </c>
      <c r="E263" s="165" t="s">
        <v>1</v>
      </c>
      <c r="F263" s="166" t="s">
        <v>337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202</v>
      </c>
      <c r="AU263" s="165" t="s">
        <v>93</v>
      </c>
      <c r="AV263" s="13" t="s">
        <v>87</v>
      </c>
      <c r="AW263" s="13" t="s">
        <v>36</v>
      </c>
      <c r="AX263" s="13" t="s">
        <v>80</v>
      </c>
      <c r="AY263" s="165" t="s">
        <v>192</v>
      </c>
    </row>
    <row r="264" spans="1:65" s="13" customFormat="1" ht="11.25">
      <c r="B264" s="163"/>
      <c r="D264" s="164" t="s">
        <v>202</v>
      </c>
      <c r="E264" s="165" t="s">
        <v>1</v>
      </c>
      <c r="F264" s="166" t="s">
        <v>367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93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1:65" s="14" customFormat="1" ht="11.25">
      <c r="B265" s="171"/>
      <c r="D265" s="164" t="s">
        <v>202</v>
      </c>
      <c r="E265" s="172" t="s">
        <v>1</v>
      </c>
      <c r="F265" s="173" t="s">
        <v>700</v>
      </c>
      <c r="H265" s="174">
        <v>36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202</v>
      </c>
      <c r="AU265" s="172" t="s">
        <v>93</v>
      </c>
      <c r="AV265" s="14" t="s">
        <v>93</v>
      </c>
      <c r="AW265" s="14" t="s">
        <v>36</v>
      </c>
      <c r="AX265" s="14" t="s">
        <v>80</v>
      </c>
      <c r="AY265" s="172" t="s">
        <v>192</v>
      </c>
    </row>
    <row r="266" spans="1:65" s="13" customFormat="1" ht="11.25">
      <c r="B266" s="163"/>
      <c r="D266" s="164" t="s">
        <v>202</v>
      </c>
      <c r="E266" s="165" t="s">
        <v>1</v>
      </c>
      <c r="F266" s="166" t="s">
        <v>371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93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4" customFormat="1" ht="11.25">
      <c r="B267" s="171"/>
      <c r="D267" s="164" t="s">
        <v>202</v>
      </c>
      <c r="E267" s="172" t="s">
        <v>1</v>
      </c>
      <c r="F267" s="173" t="s">
        <v>702</v>
      </c>
      <c r="H267" s="174">
        <v>26.4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93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1:65" s="13" customFormat="1" ht="11.25">
      <c r="B268" s="163"/>
      <c r="D268" s="164" t="s">
        <v>202</v>
      </c>
      <c r="E268" s="165" t="s">
        <v>1</v>
      </c>
      <c r="F268" s="166" t="s">
        <v>847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93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4" customFormat="1" ht="11.25">
      <c r="B269" s="171"/>
      <c r="D269" s="164" t="s">
        <v>202</v>
      </c>
      <c r="E269" s="172" t="s">
        <v>1</v>
      </c>
      <c r="F269" s="173" t="s">
        <v>325</v>
      </c>
      <c r="H269" s="174">
        <v>13.2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202</v>
      </c>
      <c r="AU269" s="172" t="s">
        <v>93</v>
      </c>
      <c r="AV269" s="14" t="s">
        <v>93</v>
      </c>
      <c r="AW269" s="14" t="s">
        <v>36</v>
      </c>
      <c r="AX269" s="14" t="s">
        <v>80</v>
      </c>
      <c r="AY269" s="172" t="s">
        <v>192</v>
      </c>
    </row>
    <row r="270" spans="1:65" s="13" customFormat="1" ht="11.25">
      <c r="B270" s="163"/>
      <c r="D270" s="164" t="s">
        <v>202</v>
      </c>
      <c r="E270" s="165" t="s">
        <v>1</v>
      </c>
      <c r="F270" s="166" t="s">
        <v>849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93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1:65" s="14" customFormat="1" ht="11.25">
      <c r="B271" s="171"/>
      <c r="D271" s="164" t="s">
        <v>202</v>
      </c>
      <c r="E271" s="172" t="s">
        <v>1</v>
      </c>
      <c r="F271" s="173" t="s">
        <v>869</v>
      </c>
      <c r="H271" s="174">
        <v>8.6999999999999993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93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1:65" s="13" customFormat="1" ht="11.25">
      <c r="B272" s="163"/>
      <c r="D272" s="164" t="s">
        <v>202</v>
      </c>
      <c r="E272" s="165" t="s">
        <v>1</v>
      </c>
      <c r="F272" s="166" t="s">
        <v>371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93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5" s="14" customFormat="1" ht="11.25">
      <c r="B273" s="171"/>
      <c r="D273" s="164" t="s">
        <v>202</v>
      </c>
      <c r="E273" s="172" t="s">
        <v>1</v>
      </c>
      <c r="F273" s="173" t="s">
        <v>325</v>
      </c>
      <c r="H273" s="174">
        <v>13.2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93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1:65" s="13" customFormat="1" ht="11.25">
      <c r="B274" s="163"/>
      <c r="D274" s="164" t="s">
        <v>202</v>
      </c>
      <c r="E274" s="165" t="s">
        <v>1</v>
      </c>
      <c r="F274" s="166" t="s">
        <v>374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93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5" s="14" customFormat="1" ht="11.25">
      <c r="B275" s="171"/>
      <c r="D275" s="164" t="s">
        <v>202</v>
      </c>
      <c r="E275" s="172" t="s">
        <v>1</v>
      </c>
      <c r="F275" s="173" t="s">
        <v>328</v>
      </c>
      <c r="H275" s="174">
        <v>2.88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93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1:65" s="15" customFormat="1" ht="11.25">
      <c r="B276" s="179"/>
      <c r="D276" s="164" t="s">
        <v>202</v>
      </c>
      <c r="E276" s="180" t="s">
        <v>1</v>
      </c>
      <c r="F276" s="181" t="s">
        <v>206</v>
      </c>
      <c r="H276" s="182">
        <v>100.38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202</v>
      </c>
      <c r="AU276" s="180" t="s">
        <v>93</v>
      </c>
      <c r="AV276" s="15" t="s">
        <v>200</v>
      </c>
      <c r="AW276" s="15" t="s">
        <v>36</v>
      </c>
      <c r="AX276" s="15" t="s">
        <v>87</v>
      </c>
      <c r="AY276" s="180" t="s">
        <v>192</v>
      </c>
    </row>
    <row r="277" spans="1:65" s="2" customFormat="1" ht="24.2" customHeight="1">
      <c r="A277" s="32"/>
      <c r="B277" s="149"/>
      <c r="C277" s="150" t="s">
        <v>297</v>
      </c>
      <c r="D277" s="150" t="s">
        <v>195</v>
      </c>
      <c r="E277" s="151" t="s">
        <v>338</v>
      </c>
      <c r="F277" s="152" t="s">
        <v>339</v>
      </c>
      <c r="G277" s="153" t="s">
        <v>249</v>
      </c>
      <c r="H277" s="154">
        <v>8.84</v>
      </c>
      <c r="I277" s="155"/>
      <c r="J277" s="156">
        <f>ROUND(I277*H277,2)</f>
        <v>0</v>
      </c>
      <c r="K277" s="152" t="s">
        <v>199</v>
      </c>
      <c r="L277" s="33"/>
      <c r="M277" s="157" t="s">
        <v>1</v>
      </c>
      <c r="N277" s="158" t="s">
        <v>46</v>
      </c>
      <c r="O277" s="58"/>
      <c r="P277" s="159">
        <f>O277*H277</f>
        <v>0</v>
      </c>
      <c r="Q277" s="159">
        <v>0</v>
      </c>
      <c r="R277" s="159">
        <f>Q277*H277</f>
        <v>0</v>
      </c>
      <c r="S277" s="159">
        <v>5.0000000000000001E-3</v>
      </c>
      <c r="T277" s="160">
        <f>S277*H277</f>
        <v>4.4200000000000003E-2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1" t="s">
        <v>297</v>
      </c>
      <c r="AT277" s="161" t="s">
        <v>195</v>
      </c>
      <c r="AU277" s="161" t="s">
        <v>93</v>
      </c>
      <c r="AY277" s="17" t="s">
        <v>192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93</v>
      </c>
      <c r="BK277" s="162">
        <f>ROUND(I277*H277,2)</f>
        <v>0</v>
      </c>
      <c r="BL277" s="17" t="s">
        <v>297</v>
      </c>
      <c r="BM277" s="161" t="s">
        <v>705</v>
      </c>
    </row>
    <row r="278" spans="1:65" s="13" customFormat="1" ht="11.25">
      <c r="B278" s="163"/>
      <c r="D278" s="164" t="s">
        <v>202</v>
      </c>
      <c r="E278" s="165" t="s">
        <v>1</v>
      </c>
      <c r="F278" s="166" t="s">
        <v>337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202</v>
      </c>
      <c r="AU278" s="165" t="s">
        <v>93</v>
      </c>
      <c r="AV278" s="13" t="s">
        <v>87</v>
      </c>
      <c r="AW278" s="13" t="s">
        <v>36</v>
      </c>
      <c r="AX278" s="13" t="s">
        <v>80</v>
      </c>
      <c r="AY278" s="165" t="s">
        <v>192</v>
      </c>
    </row>
    <row r="279" spans="1:65" s="13" customFormat="1" ht="11.25">
      <c r="B279" s="163"/>
      <c r="D279" s="164" t="s">
        <v>202</v>
      </c>
      <c r="E279" s="165" t="s">
        <v>1</v>
      </c>
      <c r="F279" s="166" t="s">
        <v>958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202</v>
      </c>
      <c r="AU279" s="165" t="s">
        <v>93</v>
      </c>
      <c r="AV279" s="13" t="s">
        <v>87</v>
      </c>
      <c r="AW279" s="13" t="s">
        <v>36</v>
      </c>
      <c r="AX279" s="13" t="s">
        <v>80</v>
      </c>
      <c r="AY279" s="165" t="s">
        <v>192</v>
      </c>
    </row>
    <row r="280" spans="1:65" s="14" customFormat="1" ht="11.25">
      <c r="B280" s="171"/>
      <c r="D280" s="164" t="s">
        <v>202</v>
      </c>
      <c r="E280" s="172" t="s">
        <v>1</v>
      </c>
      <c r="F280" s="173" t="s">
        <v>867</v>
      </c>
      <c r="H280" s="174">
        <v>1.96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202</v>
      </c>
      <c r="AU280" s="172" t="s">
        <v>93</v>
      </c>
      <c r="AV280" s="14" t="s">
        <v>93</v>
      </c>
      <c r="AW280" s="14" t="s">
        <v>36</v>
      </c>
      <c r="AX280" s="14" t="s">
        <v>80</v>
      </c>
      <c r="AY280" s="172" t="s">
        <v>192</v>
      </c>
    </row>
    <row r="281" spans="1:65" s="13" customFormat="1" ht="11.25">
      <c r="B281" s="163"/>
      <c r="D281" s="164" t="s">
        <v>202</v>
      </c>
      <c r="E281" s="165" t="s">
        <v>1</v>
      </c>
      <c r="F281" s="166" t="s">
        <v>365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202</v>
      </c>
      <c r="AU281" s="165" t="s">
        <v>93</v>
      </c>
      <c r="AV281" s="13" t="s">
        <v>87</v>
      </c>
      <c r="AW281" s="13" t="s">
        <v>36</v>
      </c>
      <c r="AX281" s="13" t="s">
        <v>80</v>
      </c>
      <c r="AY281" s="165" t="s">
        <v>192</v>
      </c>
    </row>
    <row r="282" spans="1:65" s="14" customFormat="1" ht="11.25">
      <c r="B282" s="171"/>
      <c r="D282" s="164" t="s">
        <v>202</v>
      </c>
      <c r="E282" s="172" t="s">
        <v>1</v>
      </c>
      <c r="F282" s="173" t="s">
        <v>323</v>
      </c>
      <c r="H282" s="174">
        <v>1.8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202</v>
      </c>
      <c r="AU282" s="172" t="s">
        <v>93</v>
      </c>
      <c r="AV282" s="14" t="s">
        <v>93</v>
      </c>
      <c r="AW282" s="14" t="s">
        <v>36</v>
      </c>
      <c r="AX282" s="14" t="s">
        <v>80</v>
      </c>
      <c r="AY282" s="172" t="s">
        <v>192</v>
      </c>
    </row>
    <row r="283" spans="1:65" s="13" customFormat="1" ht="11.25">
      <c r="B283" s="163"/>
      <c r="D283" s="164" t="s">
        <v>202</v>
      </c>
      <c r="E283" s="165" t="s">
        <v>1</v>
      </c>
      <c r="F283" s="166" t="s">
        <v>364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202</v>
      </c>
      <c r="AU283" s="165" t="s">
        <v>93</v>
      </c>
      <c r="AV283" s="13" t="s">
        <v>87</v>
      </c>
      <c r="AW283" s="13" t="s">
        <v>36</v>
      </c>
      <c r="AX283" s="13" t="s">
        <v>80</v>
      </c>
      <c r="AY283" s="165" t="s">
        <v>192</v>
      </c>
    </row>
    <row r="284" spans="1:65" s="14" customFormat="1" ht="11.25">
      <c r="B284" s="171"/>
      <c r="D284" s="164" t="s">
        <v>202</v>
      </c>
      <c r="E284" s="172" t="s">
        <v>1</v>
      </c>
      <c r="F284" s="173" t="s">
        <v>322</v>
      </c>
      <c r="H284" s="174">
        <v>1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202</v>
      </c>
      <c r="AU284" s="172" t="s">
        <v>93</v>
      </c>
      <c r="AV284" s="14" t="s">
        <v>93</v>
      </c>
      <c r="AW284" s="14" t="s">
        <v>36</v>
      </c>
      <c r="AX284" s="14" t="s">
        <v>80</v>
      </c>
      <c r="AY284" s="172" t="s">
        <v>192</v>
      </c>
    </row>
    <row r="285" spans="1:65" s="13" customFormat="1" ht="11.25">
      <c r="B285" s="163"/>
      <c r="D285" s="164" t="s">
        <v>202</v>
      </c>
      <c r="E285" s="165" t="s">
        <v>1</v>
      </c>
      <c r="F285" s="166" t="s">
        <v>363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202</v>
      </c>
      <c r="AU285" s="165" t="s">
        <v>93</v>
      </c>
      <c r="AV285" s="13" t="s">
        <v>87</v>
      </c>
      <c r="AW285" s="13" t="s">
        <v>36</v>
      </c>
      <c r="AX285" s="13" t="s">
        <v>80</v>
      </c>
      <c r="AY285" s="165" t="s">
        <v>192</v>
      </c>
    </row>
    <row r="286" spans="1:65" s="14" customFormat="1" ht="11.25">
      <c r="B286" s="171"/>
      <c r="D286" s="164" t="s">
        <v>202</v>
      </c>
      <c r="E286" s="172" t="s">
        <v>1</v>
      </c>
      <c r="F286" s="173" t="s">
        <v>321</v>
      </c>
      <c r="H286" s="174">
        <v>4.08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202</v>
      </c>
      <c r="AU286" s="172" t="s">
        <v>93</v>
      </c>
      <c r="AV286" s="14" t="s">
        <v>93</v>
      </c>
      <c r="AW286" s="14" t="s">
        <v>36</v>
      </c>
      <c r="AX286" s="14" t="s">
        <v>80</v>
      </c>
      <c r="AY286" s="172" t="s">
        <v>192</v>
      </c>
    </row>
    <row r="287" spans="1:65" s="15" customFormat="1" ht="11.25">
      <c r="B287" s="179"/>
      <c r="D287" s="164" t="s">
        <v>202</v>
      </c>
      <c r="E287" s="180" t="s">
        <v>1</v>
      </c>
      <c r="F287" s="181" t="s">
        <v>206</v>
      </c>
      <c r="H287" s="182">
        <v>8.84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202</v>
      </c>
      <c r="AU287" s="180" t="s">
        <v>93</v>
      </c>
      <c r="AV287" s="15" t="s">
        <v>200</v>
      </c>
      <c r="AW287" s="15" t="s">
        <v>36</v>
      </c>
      <c r="AX287" s="15" t="s">
        <v>87</v>
      </c>
      <c r="AY287" s="180" t="s">
        <v>192</v>
      </c>
    </row>
    <row r="288" spans="1:65" s="2" customFormat="1" ht="24.2" customHeight="1">
      <c r="A288" s="32"/>
      <c r="B288" s="149"/>
      <c r="C288" s="150" t="s">
        <v>341</v>
      </c>
      <c r="D288" s="150" t="s">
        <v>195</v>
      </c>
      <c r="E288" s="151" t="s">
        <v>342</v>
      </c>
      <c r="F288" s="152" t="s">
        <v>343</v>
      </c>
      <c r="G288" s="153" t="s">
        <v>344</v>
      </c>
      <c r="H288" s="154">
        <v>1</v>
      </c>
      <c r="I288" s="155"/>
      <c r="J288" s="156">
        <f>ROUND(I288*H288,2)</f>
        <v>0</v>
      </c>
      <c r="K288" s="152" t="s">
        <v>199</v>
      </c>
      <c r="L288" s="33"/>
      <c r="M288" s="157" t="s">
        <v>1</v>
      </c>
      <c r="N288" s="158" t="s">
        <v>46</v>
      </c>
      <c r="O288" s="58"/>
      <c r="P288" s="159">
        <f>O288*H288</f>
        <v>0</v>
      </c>
      <c r="Q288" s="159">
        <v>0</v>
      </c>
      <c r="R288" s="159">
        <f>Q288*H288</f>
        <v>0</v>
      </c>
      <c r="S288" s="159">
        <v>2.8000000000000001E-2</v>
      </c>
      <c r="T288" s="160">
        <f>S288*H288</f>
        <v>2.8000000000000001E-2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1" t="s">
        <v>297</v>
      </c>
      <c r="AT288" s="161" t="s">
        <v>195</v>
      </c>
      <c r="AU288" s="161" t="s">
        <v>93</v>
      </c>
      <c r="AY288" s="17" t="s">
        <v>192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93</v>
      </c>
      <c r="BK288" s="162">
        <f>ROUND(I288*H288,2)</f>
        <v>0</v>
      </c>
      <c r="BL288" s="17" t="s">
        <v>297</v>
      </c>
      <c r="BM288" s="161" t="s">
        <v>706</v>
      </c>
    </row>
    <row r="289" spans="1:63" s="13" customFormat="1" ht="11.25">
      <c r="B289" s="163"/>
      <c r="D289" s="164" t="s">
        <v>202</v>
      </c>
      <c r="E289" s="165" t="s">
        <v>1</v>
      </c>
      <c r="F289" s="166" t="s">
        <v>346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202</v>
      </c>
      <c r="AU289" s="165" t="s">
        <v>93</v>
      </c>
      <c r="AV289" s="13" t="s">
        <v>87</v>
      </c>
      <c r="AW289" s="13" t="s">
        <v>36</v>
      </c>
      <c r="AX289" s="13" t="s">
        <v>80</v>
      </c>
      <c r="AY289" s="165" t="s">
        <v>192</v>
      </c>
    </row>
    <row r="290" spans="1:63" s="13" customFormat="1" ht="11.25">
      <c r="B290" s="163"/>
      <c r="D290" s="164" t="s">
        <v>202</v>
      </c>
      <c r="E290" s="165" t="s">
        <v>1</v>
      </c>
      <c r="F290" s="166" t="s">
        <v>244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202</v>
      </c>
      <c r="AU290" s="165" t="s">
        <v>93</v>
      </c>
      <c r="AV290" s="13" t="s">
        <v>87</v>
      </c>
      <c r="AW290" s="13" t="s">
        <v>36</v>
      </c>
      <c r="AX290" s="13" t="s">
        <v>80</v>
      </c>
      <c r="AY290" s="165" t="s">
        <v>192</v>
      </c>
    </row>
    <row r="291" spans="1:63" s="14" customFormat="1" ht="11.25">
      <c r="B291" s="171"/>
      <c r="D291" s="164" t="s">
        <v>202</v>
      </c>
      <c r="E291" s="172" t="s">
        <v>1</v>
      </c>
      <c r="F291" s="173" t="s">
        <v>87</v>
      </c>
      <c r="H291" s="174">
        <v>1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202</v>
      </c>
      <c r="AU291" s="172" t="s">
        <v>93</v>
      </c>
      <c r="AV291" s="14" t="s">
        <v>93</v>
      </c>
      <c r="AW291" s="14" t="s">
        <v>36</v>
      </c>
      <c r="AX291" s="14" t="s">
        <v>80</v>
      </c>
      <c r="AY291" s="172" t="s">
        <v>192</v>
      </c>
    </row>
    <row r="292" spans="1:63" s="15" customFormat="1" ht="11.25">
      <c r="B292" s="179"/>
      <c r="D292" s="164" t="s">
        <v>202</v>
      </c>
      <c r="E292" s="180" t="s">
        <v>1</v>
      </c>
      <c r="F292" s="181" t="s">
        <v>206</v>
      </c>
      <c r="H292" s="182">
        <v>1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202</v>
      </c>
      <c r="AU292" s="180" t="s">
        <v>93</v>
      </c>
      <c r="AV292" s="15" t="s">
        <v>200</v>
      </c>
      <c r="AW292" s="15" t="s">
        <v>36</v>
      </c>
      <c r="AX292" s="15" t="s">
        <v>87</v>
      </c>
      <c r="AY292" s="180" t="s">
        <v>192</v>
      </c>
    </row>
    <row r="293" spans="1:63" s="2" customFormat="1" ht="49.9" customHeight="1">
      <c r="A293" s="32"/>
      <c r="B293" s="33"/>
      <c r="C293" s="32"/>
      <c r="D293" s="32"/>
      <c r="E293" s="139" t="s">
        <v>347</v>
      </c>
      <c r="F293" s="139" t="s">
        <v>348</v>
      </c>
      <c r="G293" s="32"/>
      <c r="H293" s="32"/>
      <c r="I293" s="32"/>
      <c r="J293" s="126">
        <f t="shared" ref="J293:J298" si="10">BK293</f>
        <v>0</v>
      </c>
      <c r="K293" s="32"/>
      <c r="L293" s="33"/>
      <c r="M293" s="187"/>
      <c r="N293" s="188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79</v>
      </c>
      <c r="AU293" s="17" t="s">
        <v>80</v>
      </c>
      <c r="AY293" s="17" t="s">
        <v>349</v>
      </c>
      <c r="BK293" s="162">
        <f>SUM(BK294:BK298)</f>
        <v>0</v>
      </c>
    </row>
    <row r="294" spans="1:63" s="2" customFormat="1" ht="16.350000000000001" customHeight="1">
      <c r="A294" s="32"/>
      <c r="B294" s="33"/>
      <c r="C294" s="189" t="s">
        <v>1</v>
      </c>
      <c r="D294" s="189" t="s">
        <v>195</v>
      </c>
      <c r="E294" s="190" t="s">
        <v>1</v>
      </c>
      <c r="F294" s="191" t="s">
        <v>1</v>
      </c>
      <c r="G294" s="192" t="s">
        <v>1</v>
      </c>
      <c r="H294" s="193"/>
      <c r="I294" s="194"/>
      <c r="J294" s="195">
        <f t="shared" si="10"/>
        <v>0</v>
      </c>
      <c r="K294" s="196"/>
      <c r="L294" s="33"/>
      <c r="M294" s="197" t="s">
        <v>1</v>
      </c>
      <c r="N294" s="198" t="s">
        <v>46</v>
      </c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349</v>
      </c>
      <c r="AU294" s="17" t="s">
        <v>87</v>
      </c>
      <c r="AY294" s="17" t="s">
        <v>349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7" t="s">
        <v>93</v>
      </c>
      <c r="BK294" s="162">
        <f>I294*H294</f>
        <v>0</v>
      </c>
    </row>
    <row r="295" spans="1:63" s="2" customFormat="1" ht="16.350000000000001" customHeight="1">
      <c r="A295" s="32"/>
      <c r="B295" s="33"/>
      <c r="C295" s="189" t="s">
        <v>1</v>
      </c>
      <c r="D295" s="189" t="s">
        <v>195</v>
      </c>
      <c r="E295" s="190" t="s">
        <v>1</v>
      </c>
      <c r="F295" s="191" t="s">
        <v>1</v>
      </c>
      <c r="G295" s="192" t="s">
        <v>1</v>
      </c>
      <c r="H295" s="193"/>
      <c r="I295" s="194"/>
      <c r="J295" s="195">
        <f t="shared" si="10"/>
        <v>0</v>
      </c>
      <c r="K295" s="196"/>
      <c r="L295" s="33"/>
      <c r="M295" s="197" t="s">
        <v>1</v>
      </c>
      <c r="N295" s="198" t="s">
        <v>46</v>
      </c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349</v>
      </c>
      <c r="AU295" s="17" t="s">
        <v>87</v>
      </c>
      <c r="AY295" s="17" t="s">
        <v>349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7" t="s">
        <v>93</v>
      </c>
      <c r="BK295" s="162">
        <f>I295*H295</f>
        <v>0</v>
      </c>
    </row>
    <row r="296" spans="1:63" s="2" customFormat="1" ht="16.350000000000001" customHeight="1">
      <c r="A296" s="32"/>
      <c r="B296" s="33"/>
      <c r="C296" s="189" t="s">
        <v>1</v>
      </c>
      <c r="D296" s="189" t="s">
        <v>195</v>
      </c>
      <c r="E296" s="190" t="s">
        <v>1</v>
      </c>
      <c r="F296" s="191" t="s">
        <v>1</v>
      </c>
      <c r="G296" s="192" t="s">
        <v>1</v>
      </c>
      <c r="H296" s="193"/>
      <c r="I296" s="194"/>
      <c r="J296" s="195">
        <f t="shared" si="10"/>
        <v>0</v>
      </c>
      <c r="K296" s="196"/>
      <c r="L296" s="33"/>
      <c r="M296" s="197" t="s">
        <v>1</v>
      </c>
      <c r="N296" s="198" t="s">
        <v>46</v>
      </c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349</v>
      </c>
      <c r="AU296" s="17" t="s">
        <v>87</v>
      </c>
      <c r="AY296" s="17" t="s">
        <v>349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93</v>
      </c>
      <c r="BK296" s="162">
        <f>I296*H296</f>
        <v>0</v>
      </c>
    </row>
    <row r="297" spans="1:63" s="2" customFormat="1" ht="16.350000000000001" customHeight="1">
      <c r="A297" s="32"/>
      <c r="B297" s="33"/>
      <c r="C297" s="189" t="s">
        <v>1</v>
      </c>
      <c r="D297" s="189" t="s">
        <v>195</v>
      </c>
      <c r="E297" s="190" t="s">
        <v>1</v>
      </c>
      <c r="F297" s="191" t="s">
        <v>1</v>
      </c>
      <c r="G297" s="192" t="s">
        <v>1</v>
      </c>
      <c r="H297" s="193"/>
      <c r="I297" s="194"/>
      <c r="J297" s="195">
        <f t="shared" si="10"/>
        <v>0</v>
      </c>
      <c r="K297" s="196"/>
      <c r="L297" s="33"/>
      <c r="M297" s="197" t="s">
        <v>1</v>
      </c>
      <c r="N297" s="198" t="s">
        <v>46</v>
      </c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349</v>
      </c>
      <c r="AU297" s="17" t="s">
        <v>87</v>
      </c>
      <c r="AY297" s="17" t="s">
        <v>349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93</v>
      </c>
      <c r="BK297" s="162">
        <f>I297*H297</f>
        <v>0</v>
      </c>
    </row>
    <row r="298" spans="1:63" s="2" customFormat="1" ht="16.350000000000001" customHeight="1">
      <c r="A298" s="32"/>
      <c r="B298" s="33"/>
      <c r="C298" s="189" t="s">
        <v>1</v>
      </c>
      <c r="D298" s="189" t="s">
        <v>195</v>
      </c>
      <c r="E298" s="190" t="s">
        <v>1</v>
      </c>
      <c r="F298" s="191" t="s">
        <v>1</v>
      </c>
      <c r="G298" s="192" t="s">
        <v>1</v>
      </c>
      <c r="H298" s="193"/>
      <c r="I298" s="194"/>
      <c r="J298" s="195">
        <f t="shared" si="10"/>
        <v>0</v>
      </c>
      <c r="K298" s="196"/>
      <c r="L298" s="33"/>
      <c r="M298" s="197" t="s">
        <v>1</v>
      </c>
      <c r="N298" s="198" t="s">
        <v>46</v>
      </c>
      <c r="O298" s="199"/>
      <c r="P298" s="199"/>
      <c r="Q298" s="199"/>
      <c r="R298" s="199"/>
      <c r="S298" s="199"/>
      <c r="T298" s="20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349</v>
      </c>
      <c r="AU298" s="17" t="s">
        <v>87</v>
      </c>
      <c r="AY298" s="17" t="s">
        <v>349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7" t="s">
        <v>93</v>
      </c>
      <c r="BK298" s="162">
        <f>I298*H298</f>
        <v>0</v>
      </c>
    </row>
    <row r="299" spans="1:63" s="2" customFormat="1" ht="6.95" customHeight="1">
      <c r="A299" s="32"/>
      <c r="B299" s="47"/>
      <c r="C299" s="48"/>
      <c r="D299" s="48"/>
      <c r="E299" s="48"/>
      <c r="F299" s="48"/>
      <c r="G299" s="48"/>
      <c r="H299" s="48"/>
      <c r="I299" s="48"/>
      <c r="J299" s="48"/>
      <c r="K299" s="48"/>
      <c r="L299" s="33"/>
      <c r="M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</row>
  </sheetData>
  <autoFilter ref="C127:K29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94:D299">
      <formula1>"K, M"</formula1>
    </dataValidation>
    <dataValidation type="list" allowBlank="1" showInputMessage="1" showErrorMessage="1" error="Povoleny jsou hodnoty základní, snížená, zákl. přenesená, sníž. přenesená, nulová." sqref="N294:N299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152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955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964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ROUND((ROUND((SUM(BE127:BE338)),  2) + SUM(BE340:BE344)), 2)</f>
        <v>0</v>
      </c>
      <c r="G35" s="32"/>
      <c r="H35" s="32"/>
      <c r="I35" s="105">
        <v>0.21</v>
      </c>
      <c r="J35" s="104">
        <f>ROUND((ROUND(((SUM(BE127:BE338))*I35),  2) + (SUM(BE340:BE344)*I35)),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ROUND((ROUND((SUM(BF127:BF338)),  2) + SUM(BF340:BF344)), 2)</f>
        <v>0</v>
      </c>
      <c r="G36" s="32"/>
      <c r="H36" s="32"/>
      <c r="I36" s="105">
        <v>0.12</v>
      </c>
      <c r="J36" s="104">
        <f>ROUND((ROUND(((SUM(BF127:BF338))*I36),  2) + (SUM(BF340:BF344)*I36)),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ROUND((ROUND((SUM(BG127:BG338)),  2) + SUM(BG340:BG344)),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ROUND((ROUND((SUM(BH127:BH338)),  2) + SUM(BH340:BH344)),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ROUND((ROUND((SUM(BI127:BI338)),  2) + SUM(BI340:BI344)),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955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66.02 - Nové konstrukce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169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351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4.85" customHeight="1">
      <c r="B101" s="121"/>
      <c r="D101" s="122" t="s">
        <v>352</v>
      </c>
      <c r="E101" s="123"/>
      <c r="F101" s="123"/>
      <c r="G101" s="123"/>
      <c r="H101" s="123"/>
      <c r="I101" s="123"/>
      <c r="J101" s="124">
        <f>J130</f>
        <v>0</v>
      </c>
      <c r="L101" s="121"/>
    </row>
    <row r="102" spans="1:47" s="10" customFormat="1" ht="19.899999999999999" customHeight="1">
      <c r="B102" s="121"/>
      <c r="D102" s="122" t="s">
        <v>353</v>
      </c>
      <c r="E102" s="123"/>
      <c r="F102" s="123"/>
      <c r="G102" s="123"/>
      <c r="H102" s="123"/>
      <c r="I102" s="123"/>
      <c r="J102" s="124">
        <f>J281</f>
        <v>0</v>
      </c>
      <c r="L102" s="121"/>
    </row>
    <row r="103" spans="1:47" s="9" customFormat="1" ht="24.95" customHeight="1">
      <c r="B103" s="117"/>
      <c r="D103" s="118" t="s">
        <v>172</v>
      </c>
      <c r="E103" s="119"/>
      <c r="F103" s="119"/>
      <c r="G103" s="119"/>
      <c r="H103" s="119"/>
      <c r="I103" s="119"/>
      <c r="J103" s="120">
        <f>J283</f>
        <v>0</v>
      </c>
      <c r="L103" s="117"/>
    </row>
    <row r="104" spans="1:47" s="10" customFormat="1" ht="19.899999999999999" customHeight="1">
      <c r="B104" s="121"/>
      <c r="D104" s="122" t="s">
        <v>354</v>
      </c>
      <c r="E104" s="123"/>
      <c r="F104" s="123"/>
      <c r="G104" s="123"/>
      <c r="H104" s="123"/>
      <c r="I104" s="123"/>
      <c r="J104" s="124">
        <f>J284</f>
        <v>0</v>
      </c>
      <c r="L104" s="121"/>
    </row>
    <row r="105" spans="1:47" s="9" customFormat="1" ht="21.75" customHeight="1">
      <c r="B105" s="117"/>
      <c r="D105" s="125" t="s">
        <v>176</v>
      </c>
      <c r="J105" s="126">
        <f>J339</f>
        <v>0</v>
      </c>
      <c r="L105" s="117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6" t="str">
        <f>E7</f>
        <v>Výměna otvorových výplní v BD Křídlovická 54, 56, 58, 60, 62, 64, 66</v>
      </c>
      <c r="F115" s="257"/>
      <c r="G115" s="257"/>
      <c r="H115" s="257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160</v>
      </c>
      <c r="L116" s="20"/>
    </row>
    <row r="117" spans="1:63" s="2" customFormat="1" ht="16.5" customHeight="1">
      <c r="A117" s="32"/>
      <c r="B117" s="33"/>
      <c r="C117" s="32"/>
      <c r="D117" s="32"/>
      <c r="E117" s="256" t="s">
        <v>955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0" t="str">
        <f>E11</f>
        <v>66.02 - Nové konstrukce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 xml:space="preserve"> </v>
      </c>
      <c r="G121" s="32"/>
      <c r="H121" s="32"/>
      <c r="I121" s="27" t="s">
        <v>22</v>
      </c>
      <c r="J121" s="55" t="str">
        <f>IF(J14="","",J14)</f>
        <v>3. 9. 2024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Statutární město Brno - MČ Brno - střed</v>
      </c>
      <c r="G123" s="32"/>
      <c r="H123" s="32"/>
      <c r="I123" s="27" t="s">
        <v>32</v>
      </c>
      <c r="J123" s="30" t="str">
        <f>E23</f>
        <v>ADH architects s. r. 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30</v>
      </c>
      <c r="D124" s="32"/>
      <c r="E124" s="32"/>
      <c r="F124" s="25" t="str">
        <f>IF(E20="","",E20)</f>
        <v>Vyplň údaj</v>
      </c>
      <c r="G124" s="32"/>
      <c r="H124" s="32"/>
      <c r="I124" s="27" t="s">
        <v>37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7"/>
      <c r="B126" s="128"/>
      <c r="C126" s="129" t="s">
        <v>178</v>
      </c>
      <c r="D126" s="130" t="s">
        <v>65</v>
      </c>
      <c r="E126" s="130" t="s">
        <v>61</v>
      </c>
      <c r="F126" s="130" t="s">
        <v>62</v>
      </c>
      <c r="G126" s="130" t="s">
        <v>179</v>
      </c>
      <c r="H126" s="130" t="s">
        <v>180</v>
      </c>
      <c r="I126" s="130" t="s">
        <v>181</v>
      </c>
      <c r="J126" s="130" t="s">
        <v>166</v>
      </c>
      <c r="K126" s="131" t="s">
        <v>182</v>
      </c>
      <c r="L126" s="132"/>
      <c r="M126" s="62" t="s">
        <v>1</v>
      </c>
      <c r="N126" s="63" t="s">
        <v>44</v>
      </c>
      <c r="O126" s="63" t="s">
        <v>183</v>
      </c>
      <c r="P126" s="63" t="s">
        <v>184</v>
      </c>
      <c r="Q126" s="63" t="s">
        <v>185</v>
      </c>
      <c r="R126" s="63" t="s">
        <v>186</v>
      </c>
      <c r="S126" s="63" t="s">
        <v>187</v>
      </c>
      <c r="T126" s="64" t="s">
        <v>188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2"/>
      <c r="B127" s="33"/>
      <c r="C127" s="69" t="s">
        <v>189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P128+P283+P339</f>
        <v>0</v>
      </c>
      <c r="Q127" s="66"/>
      <c r="R127" s="134">
        <f>R128+R283+R339</f>
        <v>2.3500770499999999</v>
      </c>
      <c r="S127" s="66"/>
      <c r="T127" s="135">
        <f>T128+T283+T339</f>
        <v>2.6839500000000002E-2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168</v>
      </c>
      <c r="BK127" s="136">
        <f>BK128+BK283+BK339</f>
        <v>0</v>
      </c>
    </row>
    <row r="128" spans="1:63" s="12" customFormat="1" ht="25.9" customHeight="1">
      <c r="B128" s="137"/>
      <c r="D128" s="138" t="s">
        <v>79</v>
      </c>
      <c r="E128" s="139" t="s">
        <v>190</v>
      </c>
      <c r="F128" s="139" t="s">
        <v>191</v>
      </c>
      <c r="I128" s="140"/>
      <c r="J128" s="126">
        <f>BK128</f>
        <v>0</v>
      </c>
      <c r="L128" s="137"/>
      <c r="M128" s="141"/>
      <c r="N128" s="142"/>
      <c r="O128" s="142"/>
      <c r="P128" s="143">
        <f>P129+P281</f>
        <v>0</v>
      </c>
      <c r="Q128" s="142"/>
      <c r="R128" s="143">
        <f>R129+R281</f>
        <v>1.8845770499999999</v>
      </c>
      <c r="S128" s="142"/>
      <c r="T128" s="144">
        <f>T129+T281</f>
        <v>1.2854100000000002E-2</v>
      </c>
      <c r="AR128" s="138" t="s">
        <v>87</v>
      </c>
      <c r="AT128" s="145" t="s">
        <v>79</v>
      </c>
      <c r="AU128" s="145" t="s">
        <v>80</v>
      </c>
      <c r="AY128" s="138" t="s">
        <v>192</v>
      </c>
      <c r="BK128" s="146">
        <f>BK129+BK281</f>
        <v>0</v>
      </c>
    </row>
    <row r="129" spans="1:65" s="12" customFormat="1" ht="22.9" customHeight="1">
      <c r="B129" s="137"/>
      <c r="D129" s="138" t="s">
        <v>79</v>
      </c>
      <c r="E129" s="147" t="s">
        <v>246</v>
      </c>
      <c r="F129" s="147" t="s">
        <v>355</v>
      </c>
      <c r="I129" s="140"/>
      <c r="J129" s="148">
        <f>BK129</f>
        <v>0</v>
      </c>
      <c r="L129" s="137"/>
      <c r="M129" s="141"/>
      <c r="N129" s="142"/>
      <c r="O129" s="142"/>
      <c r="P129" s="143">
        <f>P130</f>
        <v>0</v>
      </c>
      <c r="Q129" s="142"/>
      <c r="R129" s="143">
        <f>R130</f>
        <v>1.8845770499999999</v>
      </c>
      <c r="S129" s="142"/>
      <c r="T129" s="144">
        <f>T130</f>
        <v>1.2854100000000002E-2</v>
      </c>
      <c r="AR129" s="138" t="s">
        <v>87</v>
      </c>
      <c r="AT129" s="145" t="s">
        <v>79</v>
      </c>
      <c r="AU129" s="145" t="s">
        <v>87</v>
      </c>
      <c r="AY129" s="138" t="s">
        <v>192</v>
      </c>
      <c r="BK129" s="146">
        <f>BK130</f>
        <v>0</v>
      </c>
    </row>
    <row r="130" spans="1:65" s="12" customFormat="1" ht="20.85" customHeight="1">
      <c r="B130" s="137"/>
      <c r="D130" s="138" t="s">
        <v>79</v>
      </c>
      <c r="E130" s="147" t="s">
        <v>356</v>
      </c>
      <c r="F130" s="147" t="s">
        <v>357</v>
      </c>
      <c r="I130" s="140"/>
      <c r="J130" s="148">
        <f>BK130</f>
        <v>0</v>
      </c>
      <c r="L130" s="137"/>
      <c r="M130" s="141"/>
      <c r="N130" s="142"/>
      <c r="O130" s="142"/>
      <c r="P130" s="143">
        <f>SUM(P131:P280)</f>
        <v>0</v>
      </c>
      <c r="Q130" s="142"/>
      <c r="R130" s="143">
        <f>SUM(R131:R280)</f>
        <v>1.8845770499999999</v>
      </c>
      <c r="S130" s="142"/>
      <c r="T130" s="144">
        <f>SUM(T131:T280)</f>
        <v>1.2854100000000002E-2</v>
      </c>
      <c r="AR130" s="138" t="s">
        <v>87</v>
      </c>
      <c r="AT130" s="145" t="s">
        <v>79</v>
      </c>
      <c r="AU130" s="145" t="s">
        <v>93</v>
      </c>
      <c r="AY130" s="138" t="s">
        <v>192</v>
      </c>
      <c r="BK130" s="146">
        <f>SUM(BK131:BK280)</f>
        <v>0</v>
      </c>
    </row>
    <row r="131" spans="1:65" s="2" customFormat="1" ht="16.5" customHeight="1">
      <c r="A131" s="32"/>
      <c r="B131" s="149"/>
      <c r="C131" s="150" t="s">
        <v>87</v>
      </c>
      <c r="D131" s="150" t="s">
        <v>195</v>
      </c>
      <c r="E131" s="151" t="s">
        <v>358</v>
      </c>
      <c r="F131" s="152" t="s">
        <v>359</v>
      </c>
      <c r="G131" s="153" t="s">
        <v>198</v>
      </c>
      <c r="H131" s="154">
        <v>214.23500000000001</v>
      </c>
      <c r="I131" s="155"/>
      <c r="J131" s="156">
        <f>ROUND(I131*H131,2)</f>
        <v>0</v>
      </c>
      <c r="K131" s="152" t="s">
        <v>199</v>
      </c>
      <c r="L131" s="33"/>
      <c r="M131" s="157" t="s">
        <v>1</v>
      </c>
      <c r="N131" s="158" t="s">
        <v>46</v>
      </c>
      <c r="O131" s="58"/>
      <c r="P131" s="159">
        <f>O131*H131</f>
        <v>0</v>
      </c>
      <c r="Q131" s="159">
        <v>1.1E-4</v>
      </c>
      <c r="R131" s="159">
        <f>Q131*H131</f>
        <v>2.3565850000000003E-2</v>
      </c>
      <c r="S131" s="159">
        <v>6.0000000000000002E-5</v>
      </c>
      <c r="T131" s="160">
        <f>S131*H131</f>
        <v>1.2854100000000002E-2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1" t="s">
        <v>200</v>
      </c>
      <c r="AT131" s="161" t="s">
        <v>195</v>
      </c>
      <c r="AU131" s="161" t="s">
        <v>221</v>
      </c>
      <c r="AY131" s="17" t="s">
        <v>192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93</v>
      </c>
      <c r="BK131" s="162">
        <f>ROUND(I131*H131,2)</f>
        <v>0</v>
      </c>
      <c r="BL131" s="17" t="s">
        <v>200</v>
      </c>
      <c r="BM131" s="161" t="s">
        <v>360</v>
      </c>
    </row>
    <row r="132" spans="1:65" s="13" customFormat="1" ht="22.5">
      <c r="B132" s="163"/>
      <c r="D132" s="164" t="s">
        <v>202</v>
      </c>
      <c r="E132" s="165" t="s">
        <v>1</v>
      </c>
      <c r="F132" s="166" t="s">
        <v>361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221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3" customFormat="1" ht="11.25">
      <c r="B133" s="163"/>
      <c r="D133" s="164" t="s">
        <v>202</v>
      </c>
      <c r="E133" s="165" t="s">
        <v>1</v>
      </c>
      <c r="F133" s="166" t="s">
        <v>958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202</v>
      </c>
      <c r="AU133" s="165" t="s">
        <v>221</v>
      </c>
      <c r="AV133" s="13" t="s">
        <v>87</v>
      </c>
      <c r="AW133" s="13" t="s">
        <v>36</v>
      </c>
      <c r="AX133" s="13" t="s">
        <v>80</v>
      </c>
      <c r="AY133" s="165" t="s">
        <v>192</v>
      </c>
    </row>
    <row r="134" spans="1:65" s="14" customFormat="1" ht="11.25">
      <c r="B134" s="171"/>
      <c r="D134" s="164" t="s">
        <v>202</v>
      </c>
      <c r="E134" s="172" t="s">
        <v>1</v>
      </c>
      <c r="F134" s="173" t="s">
        <v>959</v>
      </c>
      <c r="H134" s="174">
        <v>1.49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202</v>
      </c>
      <c r="AU134" s="172" t="s">
        <v>221</v>
      </c>
      <c r="AV134" s="14" t="s">
        <v>93</v>
      </c>
      <c r="AW134" s="14" t="s">
        <v>36</v>
      </c>
      <c r="AX134" s="14" t="s">
        <v>80</v>
      </c>
      <c r="AY134" s="172" t="s">
        <v>192</v>
      </c>
    </row>
    <row r="135" spans="1:65" s="13" customFormat="1" ht="11.25">
      <c r="B135" s="163"/>
      <c r="D135" s="164" t="s">
        <v>202</v>
      </c>
      <c r="E135" s="165" t="s">
        <v>1</v>
      </c>
      <c r="F135" s="166" t="s">
        <v>365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202</v>
      </c>
      <c r="AU135" s="165" t="s">
        <v>221</v>
      </c>
      <c r="AV135" s="13" t="s">
        <v>87</v>
      </c>
      <c r="AW135" s="13" t="s">
        <v>36</v>
      </c>
      <c r="AX135" s="13" t="s">
        <v>80</v>
      </c>
      <c r="AY135" s="165" t="s">
        <v>192</v>
      </c>
    </row>
    <row r="136" spans="1:65" s="14" customFormat="1" ht="11.25">
      <c r="B136" s="171"/>
      <c r="D136" s="164" t="s">
        <v>202</v>
      </c>
      <c r="E136" s="172" t="s">
        <v>1</v>
      </c>
      <c r="F136" s="173" t="s">
        <v>218</v>
      </c>
      <c r="H136" s="174">
        <v>1.3680000000000001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202</v>
      </c>
      <c r="AU136" s="172" t="s">
        <v>221</v>
      </c>
      <c r="AV136" s="14" t="s">
        <v>93</v>
      </c>
      <c r="AW136" s="14" t="s">
        <v>36</v>
      </c>
      <c r="AX136" s="14" t="s">
        <v>80</v>
      </c>
      <c r="AY136" s="172" t="s">
        <v>192</v>
      </c>
    </row>
    <row r="137" spans="1:65" s="13" customFormat="1" ht="11.25">
      <c r="B137" s="163"/>
      <c r="D137" s="164" t="s">
        <v>202</v>
      </c>
      <c r="E137" s="165" t="s">
        <v>1</v>
      </c>
      <c r="F137" s="166" t="s">
        <v>364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202</v>
      </c>
      <c r="AU137" s="165" t="s">
        <v>221</v>
      </c>
      <c r="AV137" s="13" t="s">
        <v>87</v>
      </c>
      <c r="AW137" s="13" t="s">
        <v>36</v>
      </c>
      <c r="AX137" s="13" t="s">
        <v>80</v>
      </c>
      <c r="AY137" s="165" t="s">
        <v>192</v>
      </c>
    </row>
    <row r="138" spans="1:65" s="14" customFormat="1" ht="11.25">
      <c r="B138" s="171"/>
      <c r="D138" s="164" t="s">
        <v>202</v>
      </c>
      <c r="E138" s="172" t="s">
        <v>1</v>
      </c>
      <c r="F138" s="173" t="s">
        <v>216</v>
      </c>
      <c r="H138" s="174">
        <v>0.76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202</v>
      </c>
      <c r="AU138" s="172" t="s">
        <v>221</v>
      </c>
      <c r="AV138" s="14" t="s">
        <v>93</v>
      </c>
      <c r="AW138" s="14" t="s">
        <v>36</v>
      </c>
      <c r="AX138" s="14" t="s">
        <v>80</v>
      </c>
      <c r="AY138" s="172" t="s">
        <v>192</v>
      </c>
    </row>
    <row r="139" spans="1:65" s="13" customFormat="1" ht="11.25">
      <c r="B139" s="163"/>
      <c r="D139" s="164" t="s">
        <v>202</v>
      </c>
      <c r="E139" s="165" t="s">
        <v>1</v>
      </c>
      <c r="F139" s="166" t="s">
        <v>363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202</v>
      </c>
      <c r="AU139" s="165" t="s">
        <v>221</v>
      </c>
      <c r="AV139" s="13" t="s">
        <v>87</v>
      </c>
      <c r="AW139" s="13" t="s">
        <v>36</v>
      </c>
      <c r="AX139" s="13" t="s">
        <v>80</v>
      </c>
      <c r="AY139" s="165" t="s">
        <v>192</v>
      </c>
    </row>
    <row r="140" spans="1:65" s="14" customFormat="1" ht="11.25">
      <c r="B140" s="171"/>
      <c r="D140" s="164" t="s">
        <v>202</v>
      </c>
      <c r="E140" s="172" t="s">
        <v>1</v>
      </c>
      <c r="F140" s="173" t="s">
        <v>214</v>
      </c>
      <c r="H140" s="174">
        <v>3.101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202</v>
      </c>
      <c r="AU140" s="172" t="s">
        <v>221</v>
      </c>
      <c r="AV140" s="14" t="s">
        <v>93</v>
      </c>
      <c r="AW140" s="14" t="s">
        <v>36</v>
      </c>
      <c r="AX140" s="14" t="s">
        <v>80</v>
      </c>
      <c r="AY140" s="172" t="s">
        <v>192</v>
      </c>
    </row>
    <row r="141" spans="1:65" s="13" customFormat="1" ht="11.25">
      <c r="B141" s="163"/>
      <c r="D141" s="164" t="s">
        <v>202</v>
      </c>
      <c r="E141" s="165" t="s">
        <v>1</v>
      </c>
      <c r="F141" s="166" t="s">
        <v>366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202</v>
      </c>
      <c r="AU141" s="165" t="s">
        <v>221</v>
      </c>
      <c r="AV141" s="13" t="s">
        <v>87</v>
      </c>
      <c r="AW141" s="13" t="s">
        <v>36</v>
      </c>
      <c r="AX141" s="13" t="s">
        <v>80</v>
      </c>
      <c r="AY141" s="165" t="s">
        <v>192</v>
      </c>
    </row>
    <row r="142" spans="1:65" s="14" customFormat="1" ht="11.25">
      <c r="B142" s="171"/>
      <c r="D142" s="164" t="s">
        <v>202</v>
      </c>
      <c r="E142" s="172" t="s">
        <v>1</v>
      </c>
      <c r="F142" s="173" t="s">
        <v>245</v>
      </c>
      <c r="H142" s="174">
        <v>4.3570000000000002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202</v>
      </c>
      <c r="AU142" s="172" t="s">
        <v>221</v>
      </c>
      <c r="AV142" s="14" t="s">
        <v>93</v>
      </c>
      <c r="AW142" s="14" t="s">
        <v>36</v>
      </c>
      <c r="AX142" s="14" t="s">
        <v>80</v>
      </c>
      <c r="AY142" s="172" t="s">
        <v>192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367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221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668</v>
      </c>
      <c r="H144" s="174">
        <v>55.8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221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3" customFormat="1" ht="11.25">
      <c r="B145" s="163"/>
      <c r="D145" s="164" t="s">
        <v>202</v>
      </c>
      <c r="E145" s="165" t="s">
        <v>1</v>
      </c>
      <c r="F145" s="166" t="s">
        <v>855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202</v>
      </c>
      <c r="AU145" s="165" t="s">
        <v>221</v>
      </c>
      <c r="AV145" s="13" t="s">
        <v>87</v>
      </c>
      <c r="AW145" s="13" t="s">
        <v>36</v>
      </c>
      <c r="AX145" s="13" t="s">
        <v>80</v>
      </c>
      <c r="AY145" s="165" t="s">
        <v>192</v>
      </c>
    </row>
    <row r="146" spans="1:65" s="14" customFormat="1" ht="11.25">
      <c r="B146" s="171"/>
      <c r="D146" s="164" t="s">
        <v>202</v>
      </c>
      <c r="E146" s="172" t="s">
        <v>1</v>
      </c>
      <c r="F146" s="173" t="s">
        <v>871</v>
      </c>
      <c r="H146" s="174">
        <v>8.8800000000000008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202</v>
      </c>
      <c r="AU146" s="172" t="s">
        <v>221</v>
      </c>
      <c r="AV146" s="14" t="s">
        <v>93</v>
      </c>
      <c r="AW146" s="14" t="s">
        <v>36</v>
      </c>
      <c r="AX146" s="14" t="s">
        <v>80</v>
      </c>
      <c r="AY146" s="172" t="s">
        <v>192</v>
      </c>
    </row>
    <row r="147" spans="1:65" s="13" customFormat="1" ht="11.25">
      <c r="B147" s="163"/>
      <c r="D147" s="164" t="s">
        <v>202</v>
      </c>
      <c r="E147" s="165" t="s">
        <v>1</v>
      </c>
      <c r="F147" s="166" t="s">
        <v>855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202</v>
      </c>
      <c r="AU147" s="165" t="s">
        <v>221</v>
      </c>
      <c r="AV147" s="13" t="s">
        <v>87</v>
      </c>
      <c r="AW147" s="13" t="s">
        <v>36</v>
      </c>
      <c r="AX147" s="13" t="s">
        <v>80</v>
      </c>
      <c r="AY147" s="165" t="s">
        <v>192</v>
      </c>
    </row>
    <row r="148" spans="1:65" s="14" customFormat="1" ht="11.25">
      <c r="B148" s="171"/>
      <c r="D148" s="164" t="s">
        <v>202</v>
      </c>
      <c r="E148" s="172" t="s">
        <v>1</v>
      </c>
      <c r="F148" s="173" t="s">
        <v>872</v>
      </c>
      <c r="H148" s="174">
        <v>7.1040000000000001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202</v>
      </c>
      <c r="AU148" s="172" t="s">
        <v>221</v>
      </c>
      <c r="AV148" s="14" t="s">
        <v>93</v>
      </c>
      <c r="AW148" s="14" t="s">
        <v>36</v>
      </c>
      <c r="AX148" s="14" t="s">
        <v>80</v>
      </c>
      <c r="AY148" s="172" t="s">
        <v>192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371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221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672</v>
      </c>
      <c r="H150" s="174">
        <v>63.36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221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847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221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848</v>
      </c>
      <c r="H152" s="174">
        <v>20.46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221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849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221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850</v>
      </c>
      <c r="H154" s="174">
        <v>13.484999999999999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221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371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221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238</v>
      </c>
      <c r="H156" s="174">
        <v>31.68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221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374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221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220</v>
      </c>
      <c r="H158" s="174">
        <v>2.39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221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214.23500000000001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221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24.2" customHeight="1">
      <c r="A160" s="32"/>
      <c r="B160" s="149"/>
      <c r="C160" s="150" t="s">
        <v>93</v>
      </c>
      <c r="D160" s="150" t="s">
        <v>195</v>
      </c>
      <c r="E160" s="151" t="s">
        <v>376</v>
      </c>
      <c r="F160" s="152" t="s">
        <v>377</v>
      </c>
      <c r="G160" s="153" t="s">
        <v>198</v>
      </c>
      <c r="H160" s="154">
        <v>55.73</v>
      </c>
      <c r="I160" s="155"/>
      <c r="J160" s="156">
        <f>ROUND(I160*H160,2)</f>
        <v>0</v>
      </c>
      <c r="K160" s="152" t="s">
        <v>199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7.3499999999999998E-3</v>
      </c>
      <c r="R160" s="159">
        <f>Q160*H160</f>
        <v>0.40961549999999997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200</v>
      </c>
      <c r="AT160" s="161" t="s">
        <v>195</v>
      </c>
      <c r="AU160" s="161" t="s">
        <v>221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200</v>
      </c>
      <c r="BM160" s="161" t="s">
        <v>378</v>
      </c>
    </row>
    <row r="161" spans="2:51" s="13" customFormat="1" ht="22.5">
      <c r="B161" s="163"/>
      <c r="D161" s="164" t="s">
        <v>202</v>
      </c>
      <c r="E161" s="165" t="s">
        <v>1</v>
      </c>
      <c r="F161" s="166" t="s">
        <v>379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202</v>
      </c>
      <c r="AU161" s="165" t="s">
        <v>221</v>
      </c>
      <c r="AV161" s="13" t="s">
        <v>87</v>
      </c>
      <c r="AW161" s="13" t="s">
        <v>36</v>
      </c>
      <c r="AX161" s="13" t="s">
        <v>80</v>
      </c>
      <c r="AY161" s="165" t="s">
        <v>192</v>
      </c>
    </row>
    <row r="162" spans="2:51" s="13" customFormat="1" ht="11.25">
      <c r="B162" s="163"/>
      <c r="D162" s="164" t="s">
        <v>202</v>
      </c>
      <c r="E162" s="165" t="s">
        <v>1</v>
      </c>
      <c r="F162" s="166" t="s">
        <v>958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221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2:51" s="14" customFormat="1" ht="11.25">
      <c r="B163" s="171"/>
      <c r="D163" s="164" t="s">
        <v>202</v>
      </c>
      <c r="E163" s="172" t="s">
        <v>1</v>
      </c>
      <c r="F163" s="173" t="s">
        <v>963</v>
      </c>
      <c r="H163" s="174">
        <v>0.75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221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2:51" s="13" customFormat="1" ht="11.25">
      <c r="B164" s="163"/>
      <c r="D164" s="164" t="s">
        <v>202</v>
      </c>
      <c r="E164" s="165" t="s">
        <v>1</v>
      </c>
      <c r="F164" s="166" t="s">
        <v>365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221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2:51" s="14" customFormat="1" ht="11.25">
      <c r="B165" s="171"/>
      <c r="D165" s="164" t="s">
        <v>202</v>
      </c>
      <c r="E165" s="172" t="s">
        <v>1</v>
      </c>
      <c r="F165" s="173" t="s">
        <v>381</v>
      </c>
      <c r="H165" s="174">
        <v>0.72599999999999998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221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2:51" s="13" customFormat="1" ht="11.25">
      <c r="B166" s="163"/>
      <c r="D166" s="164" t="s">
        <v>202</v>
      </c>
      <c r="E166" s="165" t="s">
        <v>1</v>
      </c>
      <c r="F166" s="166" t="s">
        <v>364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202</v>
      </c>
      <c r="AU166" s="165" t="s">
        <v>221</v>
      </c>
      <c r="AV166" s="13" t="s">
        <v>87</v>
      </c>
      <c r="AW166" s="13" t="s">
        <v>36</v>
      </c>
      <c r="AX166" s="13" t="s">
        <v>80</v>
      </c>
      <c r="AY166" s="165" t="s">
        <v>192</v>
      </c>
    </row>
    <row r="167" spans="2:51" s="14" customFormat="1" ht="11.25">
      <c r="B167" s="171"/>
      <c r="D167" s="164" t="s">
        <v>202</v>
      </c>
      <c r="E167" s="172" t="s">
        <v>1</v>
      </c>
      <c r="F167" s="173" t="s">
        <v>380</v>
      </c>
      <c r="H167" s="174">
        <v>0.378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202</v>
      </c>
      <c r="AU167" s="172" t="s">
        <v>221</v>
      </c>
      <c r="AV167" s="14" t="s">
        <v>93</v>
      </c>
      <c r="AW167" s="14" t="s">
        <v>36</v>
      </c>
      <c r="AX167" s="14" t="s">
        <v>80</v>
      </c>
      <c r="AY167" s="172" t="s">
        <v>192</v>
      </c>
    </row>
    <row r="168" spans="2:51" s="13" customFormat="1" ht="11.25">
      <c r="B168" s="163"/>
      <c r="D168" s="164" t="s">
        <v>202</v>
      </c>
      <c r="E168" s="165" t="s">
        <v>1</v>
      </c>
      <c r="F168" s="166" t="s">
        <v>363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202</v>
      </c>
      <c r="AU168" s="165" t="s">
        <v>221</v>
      </c>
      <c r="AV168" s="13" t="s">
        <v>87</v>
      </c>
      <c r="AW168" s="13" t="s">
        <v>36</v>
      </c>
      <c r="AX168" s="13" t="s">
        <v>80</v>
      </c>
      <c r="AY168" s="165" t="s">
        <v>192</v>
      </c>
    </row>
    <row r="169" spans="2:51" s="14" customFormat="1" ht="11.25">
      <c r="B169" s="171"/>
      <c r="D169" s="164" t="s">
        <v>202</v>
      </c>
      <c r="E169" s="172" t="s">
        <v>1</v>
      </c>
      <c r="F169" s="173" t="s">
        <v>302</v>
      </c>
      <c r="H169" s="174">
        <v>1.524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202</v>
      </c>
      <c r="AU169" s="172" t="s">
        <v>221</v>
      </c>
      <c r="AV169" s="14" t="s">
        <v>93</v>
      </c>
      <c r="AW169" s="14" t="s">
        <v>36</v>
      </c>
      <c r="AX169" s="14" t="s">
        <v>80</v>
      </c>
      <c r="AY169" s="172" t="s">
        <v>192</v>
      </c>
    </row>
    <row r="170" spans="2:51" s="13" customFormat="1" ht="11.25">
      <c r="B170" s="163"/>
      <c r="D170" s="164" t="s">
        <v>202</v>
      </c>
      <c r="E170" s="165" t="s">
        <v>1</v>
      </c>
      <c r="F170" s="166" t="s">
        <v>366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221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2:51" s="14" customFormat="1" ht="11.25">
      <c r="B171" s="171"/>
      <c r="D171" s="164" t="s">
        <v>202</v>
      </c>
      <c r="E171" s="172" t="s">
        <v>1</v>
      </c>
      <c r="F171" s="173" t="s">
        <v>305</v>
      </c>
      <c r="H171" s="174">
        <v>0.94399999999999995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202</v>
      </c>
      <c r="AU171" s="172" t="s">
        <v>221</v>
      </c>
      <c r="AV171" s="14" t="s">
        <v>93</v>
      </c>
      <c r="AW171" s="14" t="s">
        <v>36</v>
      </c>
      <c r="AX171" s="14" t="s">
        <v>80</v>
      </c>
      <c r="AY171" s="172" t="s">
        <v>192</v>
      </c>
    </row>
    <row r="172" spans="2:51" s="13" customFormat="1" ht="11.25">
      <c r="B172" s="163"/>
      <c r="D172" s="164" t="s">
        <v>202</v>
      </c>
      <c r="E172" s="165" t="s">
        <v>1</v>
      </c>
      <c r="F172" s="166" t="s">
        <v>367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221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2:51" s="14" customFormat="1" ht="11.25">
      <c r="B173" s="171"/>
      <c r="D173" s="164" t="s">
        <v>202</v>
      </c>
      <c r="E173" s="172" t="s">
        <v>1</v>
      </c>
      <c r="F173" s="173" t="s">
        <v>692</v>
      </c>
      <c r="H173" s="174">
        <v>16.559999999999999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221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2:51" s="13" customFormat="1" ht="11.25">
      <c r="B174" s="163"/>
      <c r="D174" s="164" t="s">
        <v>202</v>
      </c>
      <c r="E174" s="165" t="s">
        <v>1</v>
      </c>
      <c r="F174" s="166" t="s">
        <v>855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202</v>
      </c>
      <c r="AU174" s="165" t="s">
        <v>221</v>
      </c>
      <c r="AV174" s="13" t="s">
        <v>87</v>
      </c>
      <c r="AW174" s="13" t="s">
        <v>36</v>
      </c>
      <c r="AX174" s="13" t="s">
        <v>80</v>
      </c>
      <c r="AY174" s="165" t="s">
        <v>192</v>
      </c>
    </row>
    <row r="175" spans="2:51" s="14" customFormat="1" ht="11.25">
      <c r="B175" s="171"/>
      <c r="D175" s="164" t="s">
        <v>202</v>
      </c>
      <c r="E175" s="172" t="s">
        <v>1</v>
      </c>
      <c r="F175" s="173" t="s">
        <v>863</v>
      </c>
      <c r="H175" s="174">
        <v>2.8650000000000002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202</v>
      </c>
      <c r="AU175" s="172" t="s">
        <v>221</v>
      </c>
      <c r="AV175" s="14" t="s">
        <v>93</v>
      </c>
      <c r="AW175" s="14" t="s">
        <v>36</v>
      </c>
      <c r="AX175" s="14" t="s">
        <v>80</v>
      </c>
      <c r="AY175" s="172" t="s">
        <v>192</v>
      </c>
    </row>
    <row r="176" spans="2:51" s="13" customFormat="1" ht="11.25">
      <c r="B176" s="163"/>
      <c r="D176" s="164" t="s">
        <v>202</v>
      </c>
      <c r="E176" s="165" t="s">
        <v>1</v>
      </c>
      <c r="F176" s="166" t="s">
        <v>855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202</v>
      </c>
      <c r="AU176" s="165" t="s">
        <v>221</v>
      </c>
      <c r="AV176" s="13" t="s">
        <v>87</v>
      </c>
      <c r="AW176" s="13" t="s">
        <v>36</v>
      </c>
      <c r="AX176" s="13" t="s">
        <v>80</v>
      </c>
      <c r="AY176" s="165" t="s">
        <v>192</v>
      </c>
    </row>
    <row r="177" spans="1:65" s="14" customFormat="1" ht="11.25">
      <c r="B177" s="171"/>
      <c r="D177" s="164" t="s">
        <v>202</v>
      </c>
      <c r="E177" s="172" t="s">
        <v>1</v>
      </c>
      <c r="F177" s="173" t="s">
        <v>864</v>
      </c>
      <c r="H177" s="174">
        <v>2.2919999999999998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202</v>
      </c>
      <c r="AU177" s="172" t="s">
        <v>221</v>
      </c>
      <c r="AV177" s="14" t="s">
        <v>93</v>
      </c>
      <c r="AW177" s="14" t="s">
        <v>36</v>
      </c>
      <c r="AX177" s="14" t="s">
        <v>80</v>
      </c>
      <c r="AY177" s="172" t="s">
        <v>192</v>
      </c>
    </row>
    <row r="178" spans="1:65" s="13" customFormat="1" ht="11.25">
      <c r="B178" s="163"/>
      <c r="D178" s="164" t="s">
        <v>202</v>
      </c>
      <c r="E178" s="165" t="s">
        <v>1</v>
      </c>
      <c r="F178" s="166" t="s">
        <v>371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221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4" customFormat="1" ht="11.25">
      <c r="B179" s="171"/>
      <c r="D179" s="164" t="s">
        <v>202</v>
      </c>
      <c r="E179" s="172" t="s">
        <v>1</v>
      </c>
      <c r="F179" s="173" t="s">
        <v>694</v>
      </c>
      <c r="H179" s="174">
        <v>12.6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202</v>
      </c>
      <c r="AU179" s="172" t="s">
        <v>221</v>
      </c>
      <c r="AV179" s="14" t="s">
        <v>93</v>
      </c>
      <c r="AW179" s="14" t="s">
        <v>36</v>
      </c>
      <c r="AX179" s="14" t="s">
        <v>80</v>
      </c>
      <c r="AY179" s="172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847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221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865</v>
      </c>
      <c r="H181" s="174">
        <v>4.7699999999999996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221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3" customFormat="1" ht="11.25">
      <c r="B182" s="163"/>
      <c r="D182" s="164" t="s">
        <v>202</v>
      </c>
      <c r="E182" s="165" t="s">
        <v>1</v>
      </c>
      <c r="F182" s="166" t="s">
        <v>849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202</v>
      </c>
      <c r="AU182" s="165" t="s">
        <v>221</v>
      </c>
      <c r="AV182" s="13" t="s">
        <v>87</v>
      </c>
      <c r="AW182" s="13" t="s">
        <v>36</v>
      </c>
      <c r="AX182" s="13" t="s">
        <v>80</v>
      </c>
      <c r="AY182" s="165" t="s">
        <v>192</v>
      </c>
    </row>
    <row r="183" spans="1:65" s="14" customFormat="1" ht="11.25">
      <c r="B183" s="171"/>
      <c r="D183" s="164" t="s">
        <v>202</v>
      </c>
      <c r="E183" s="172" t="s">
        <v>1</v>
      </c>
      <c r="F183" s="173" t="s">
        <v>866</v>
      </c>
      <c r="H183" s="174">
        <v>4.0949999999999998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202</v>
      </c>
      <c r="AU183" s="172" t="s">
        <v>221</v>
      </c>
      <c r="AV183" s="14" t="s">
        <v>93</v>
      </c>
      <c r="AW183" s="14" t="s">
        <v>36</v>
      </c>
      <c r="AX183" s="14" t="s">
        <v>80</v>
      </c>
      <c r="AY183" s="172" t="s">
        <v>192</v>
      </c>
    </row>
    <row r="184" spans="1:65" s="13" customFormat="1" ht="11.25">
      <c r="B184" s="163"/>
      <c r="D184" s="164" t="s">
        <v>202</v>
      </c>
      <c r="E184" s="165" t="s">
        <v>1</v>
      </c>
      <c r="F184" s="166" t="s">
        <v>371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202</v>
      </c>
      <c r="AU184" s="165" t="s">
        <v>221</v>
      </c>
      <c r="AV184" s="13" t="s">
        <v>87</v>
      </c>
      <c r="AW184" s="13" t="s">
        <v>36</v>
      </c>
      <c r="AX184" s="13" t="s">
        <v>80</v>
      </c>
      <c r="AY184" s="165" t="s">
        <v>192</v>
      </c>
    </row>
    <row r="185" spans="1:65" s="14" customFormat="1" ht="11.25">
      <c r="B185" s="171"/>
      <c r="D185" s="164" t="s">
        <v>202</v>
      </c>
      <c r="E185" s="172" t="s">
        <v>1</v>
      </c>
      <c r="F185" s="173" t="s">
        <v>307</v>
      </c>
      <c r="H185" s="174">
        <v>6.3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202</v>
      </c>
      <c r="AU185" s="172" t="s">
        <v>221</v>
      </c>
      <c r="AV185" s="14" t="s">
        <v>93</v>
      </c>
      <c r="AW185" s="14" t="s">
        <v>36</v>
      </c>
      <c r="AX185" s="14" t="s">
        <v>80</v>
      </c>
      <c r="AY185" s="172" t="s">
        <v>192</v>
      </c>
    </row>
    <row r="186" spans="1:65" s="13" customFormat="1" ht="11.25">
      <c r="B186" s="163"/>
      <c r="D186" s="164" t="s">
        <v>202</v>
      </c>
      <c r="E186" s="165" t="s">
        <v>1</v>
      </c>
      <c r="F186" s="166" t="s">
        <v>374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221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4" customFormat="1" ht="11.25">
      <c r="B187" s="171"/>
      <c r="D187" s="164" t="s">
        <v>202</v>
      </c>
      <c r="E187" s="172" t="s">
        <v>1</v>
      </c>
      <c r="F187" s="173" t="s">
        <v>310</v>
      </c>
      <c r="H187" s="174">
        <v>1.9259999999999999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202</v>
      </c>
      <c r="AU187" s="172" t="s">
        <v>221</v>
      </c>
      <c r="AV187" s="14" t="s">
        <v>93</v>
      </c>
      <c r="AW187" s="14" t="s">
        <v>36</v>
      </c>
      <c r="AX187" s="14" t="s">
        <v>80</v>
      </c>
      <c r="AY187" s="172" t="s">
        <v>192</v>
      </c>
    </row>
    <row r="188" spans="1:65" s="15" customFormat="1" ht="11.25">
      <c r="B188" s="179"/>
      <c r="D188" s="164" t="s">
        <v>202</v>
      </c>
      <c r="E188" s="180" t="s">
        <v>1</v>
      </c>
      <c r="F188" s="181" t="s">
        <v>206</v>
      </c>
      <c r="H188" s="182">
        <v>55.73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202</v>
      </c>
      <c r="AU188" s="180" t="s">
        <v>221</v>
      </c>
      <c r="AV188" s="15" t="s">
        <v>200</v>
      </c>
      <c r="AW188" s="15" t="s">
        <v>36</v>
      </c>
      <c r="AX188" s="15" t="s">
        <v>87</v>
      </c>
      <c r="AY188" s="180" t="s">
        <v>192</v>
      </c>
    </row>
    <row r="189" spans="1:65" s="2" customFormat="1" ht="24.2" customHeight="1">
      <c r="A189" s="32"/>
      <c r="B189" s="149"/>
      <c r="C189" s="150" t="s">
        <v>221</v>
      </c>
      <c r="D189" s="150" t="s">
        <v>195</v>
      </c>
      <c r="E189" s="151" t="s">
        <v>384</v>
      </c>
      <c r="F189" s="152" t="s">
        <v>385</v>
      </c>
      <c r="G189" s="153" t="s">
        <v>198</v>
      </c>
      <c r="H189" s="154">
        <v>55.73</v>
      </c>
      <c r="I189" s="155"/>
      <c r="J189" s="156">
        <f>ROUND(I189*H189,2)</f>
        <v>0</v>
      </c>
      <c r="K189" s="152" t="s">
        <v>199</v>
      </c>
      <c r="L189" s="33"/>
      <c r="M189" s="157" t="s">
        <v>1</v>
      </c>
      <c r="N189" s="158" t="s">
        <v>46</v>
      </c>
      <c r="O189" s="58"/>
      <c r="P189" s="159">
        <f>O189*H189</f>
        <v>0</v>
      </c>
      <c r="Q189" s="159">
        <v>1.54E-2</v>
      </c>
      <c r="R189" s="159">
        <f>Q189*H189</f>
        <v>0.85824199999999995</v>
      </c>
      <c r="S189" s="159">
        <v>0</v>
      </c>
      <c r="T189" s="16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1" t="s">
        <v>200</v>
      </c>
      <c r="AT189" s="161" t="s">
        <v>195</v>
      </c>
      <c r="AU189" s="161" t="s">
        <v>221</v>
      </c>
      <c r="AY189" s="17" t="s">
        <v>192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93</v>
      </c>
      <c r="BK189" s="162">
        <f>ROUND(I189*H189,2)</f>
        <v>0</v>
      </c>
      <c r="BL189" s="17" t="s">
        <v>200</v>
      </c>
      <c r="BM189" s="161" t="s">
        <v>708</v>
      </c>
    </row>
    <row r="190" spans="1:65" s="2" customFormat="1" ht="21.75" customHeight="1">
      <c r="A190" s="32"/>
      <c r="B190" s="149"/>
      <c r="C190" s="150" t="s">
        <v>200</v>
      </c>
      <c r="D190" s="150" t="s">
        <v>195</v>
      </c>
      <c r="E190" s="151" t="s">
        <v>387</v>
      </c>
      <c r="F190" s="152" t="s">
        <v>388</v>
      </c>
      <c r="G190" s="153" t="s">
        <v>198</v>
      </c>
      <c r="H190" s="154">
        <v>156.84899999999999</v>
      </c>
      <c r="I190" s="155"/>
      <c r="J190" s="156">
        <f>ROUND(I190*H190,2)</f>
        <v>0</v>
      </c>
      <c r="K190" s="152" t="s">
        <v>199</v>
      </c>
      <c r="L190" s="33"/>
      <c r="M190" s="157" t="s">
        <v>1</v>
      </c>
      <c r="N190" s="158" t="s">
        <v>46</v>
      </c>
      <c r="O190" s="58"/>
      <c r="P190" s="159">
        <f>O190*H190</f>
        <v>0</v>
      </c>
      <c r="Q190" s="159">
        <v>3.0000000000000001E-3</v>
      </c>
      <c r="R190" s="159">
        <f>Q190*H190</f>
        <v>0.47054699999999999</v>
      </c>
      <c r="S190" s="159">
        <v>0</v>
      </c>
      <c r="T190" s="160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1" t="s">
        <v>200</v>
      </c>
      <c r="AT190" s="161" t="s">
        <v>195</v>
      </c>
      <c r="AU190" s="161" t="s">
        <v>221</v>
      </c>
      <c r="AY190" s="17" t="s">
        <v>192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93</v>
      </c>
      <c r="BK190" s="162">
        <f>ROUND(I190*H190,2)</f>
        <v>0</v>
      </c>
      <c r="BL190" s="17" t="s">
        <v>200</v>
      </c>
      <c r="BM190" s="161" t="s">
        <v>709</v>
      </c>
    </row>
    <row r="191" spans="1:65" s="13" customFormat="1" ht="22.5">
      <c r="B191" s="163"/>
      <c r="D191" s="164" t="s">
        <v>202</v>
      </c>
      <c r="E191" s="165" t="s">
        <v>1</v>
      </c>
      <c r="F191" s="166" t="s">
        <v>390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202</v>
      </c>
      <c r="AU191" s="165" t="s">
        <v>221</v>
      </c>
      <c r="AV191" s="13" t="s">
        <v>87</v>
      </c>
      <c r="AW191" s="13" t="s">
        <v>36</v>
      </c>
      <c r="AX191" s="13" t="s">
        <v>80</v>
      </c>
      <c r="AY191" s="165" t="s">
        <v>192</v>
      </c>
    </row>
    <row r="192" spans="1:65" s="13" customFormat="1" ht="11.25">
      <c r="B192" s="163"/>
      <c r="D192" s="164" t="s">
        <v>202</v>
      </c>
      <c r="E192" s="165" t="s">
        <v>1</v>
      </c>
      <c r="F192" s="166" t="s">
        <v>362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202</v>
      </c>
      <c r="AU192" s="165" t="s">
        <v>221</v>
      </c>
      <c r="AV192" s="13" t="s">
        <v>87</v>
      </c>
      <c r="AW192" s="13" t="s">
        <v>36</v>
      </c>
      <c r="AX192" s="13" t="s">
        <v>80</v>
      </c>
      <c r="AY192" s="165" t="s">
        <v>192</v>
      </c>
    </row>
    <row r="193" spans="2:51" s="14" customFormat="1" ht="11.25">
      <c r="B193" s="171"/>
      <c r="D193" s="164" t="s">
        <v>202</v>
      </c>
      <c r="E193" s="172" t="s">
        <v>1</v>
      </c>
      <c r="F193" s="173" t="s">
        <v>391</v>
      </c>
      <c r="H193" s="174">
        <v>1.804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202</v>
      </c>
      <c r="AU193" s="172" t="s">
        <v>221</v>
      </c>
      <c r="AV193" s="14" t="s">
        <v>93</v>
      </c>
      <c r="AW193" s="14" t="s">
        <v>36</v>
      </c>
      <c r="AX193" s="14" t="s">
        <v>80</v>
      </c>
      <c r="AY193" s="172" t="s">
        <v>192</v>
      </c>
    </row>
    <row r="194" spans="2:51" s="13" customFormat="1" ht="11.25">
      <c r="B194" s="163"/>
      <c r="D194" s="164" t="s">
        <v>202</v>
      </c>
      <c r="E194" s="165" t="s">
        <v>1</v>
      </c>
      <c r="F194" s="166" t="s">
        <v>363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221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2:51" s="14" customFormat="1" ht="11.25">
      <c r="B195" s="171"/>
      <c r="D195" s="164" t="s">
        <v>202</v>
      </c>
      <c r="E195" s="172" t="s">
        <v>1</v>
      </c>
      <c r="F195" s="173" t="s">
        <v>392</v>
      </c>
      <c r="H195" s="174">
        <v>4.1660000000000004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202</v>
      </c>
      <c r="AU195" s="172" t="s">
        <v>221</v>
      </c>
      <c r="AV195" s="14" t="s">
        <v>93</v>
      </c>
      <c r="AW195" s="14" t="s">
        <v>36</v>
      </c>
      <c r="AX195" s="14" t="s">
        <v>80</v>
      </c>
      <c r="AY195" s="172" t="s">
        <v>192</v>
      </c>
    </row>
    <row r="196" spans="2:51" s="13" customFormat="1" ht="11.25">
      <c r="B196" s="163"/>
      <c r="D196" s="164" t="s">
        <v>202</v>
      </c>
      <c r="E196" s="165" t="s">
        <v>1</v>
      </c>
      <c r="F196" s="166" t="s">
        <v>364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221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2:51" s="14" customFormat="1" ht="11.25">
      <c r="B197" s="171"/>
      <c r="D197" s="164" t="s">
        <v>202</v>
      </c>
      <c r="E197" s="172" t="s">
        <v>1</v>
      </c>
      <c r="F197" s="173" t="s">
        <v>393</v>
      </c>
      <c r="H197" s="174">
        <v>1.0329999999999999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221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2:51" s="13" customFormat="1" ht="11.25">
      <c r="B198" s="163"/>
      <c r="D198" s="164" t="s">
        <v>202</v>
      </c>
      <c r="E198" s="165" t="s">
        <v>1</v>
      </c>
      <c r="F198" s="166" t="s">
        <v>365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202</v>
      </c>
      <c r="AU198" s="165" t="s">
        <v>221</v>
      </c>
      <c r="AV198" s="13" t="s">
        <v>87</v>
      </c>
      <c r="AW198" s="13" t="s">
        <v>36</v>
      </c>
      <c r="AX198" s="13" t="s">
        <v>80</v>
      </c>
      <c r="AY198" s="165" t="s">
        <v>192</v>
      </c>
    </row>
    <row r="199" spans="2:51" s="14" customFormat="1" ht="11.25">
      <c r="B199" s="171"/>
      <c r="D199" s="164" t="s">
        <v>202</v>
      </c>
      <c r="E199" s="172" t="s">
        <v>1</v>
      </c>
      <c r="F199" s="173" t="s">
        <v>394</v>
      </c>
      <c r="H199" s="174">
        <v>1.984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202</v>
      </c>
      <c r="AU199" s="172" t="s">
        <v>221</v>
      </c>
      <c r="AV199" s="14" t="s">
        <v>93</v>
      </c>
      <c r="AW199" s="14" t="s">
        <v>36</v>
      </c>
      <c r="AX199" s="14" t="s">
        <v>80</v>
      </c>
      <c r="AY199" s="172" t="s">
        <v>192</v>
      </c>
    </row>
    <row r="200" spans="2:51" s="13" customFormat="1" ht="11.25">
      <c r="B200" s="163"/>
      <c r="D200" s="164" t="s">
        <v>202</v>
      </c>
      <c r="E200" s="165" t="s">
        <v>1</v>
      </c>
      <c r="F200" s="166" t="s">
        <v>366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202</v>
      </c>
      <c r="AU200" s="165" t="s">
        <v>221</v>
      </c>
      <c r="AV200" s="13" t="s">
        <v>87</v>
      </c>
      <c r="AW200" s="13" t="s">
        <v>36</v>
      </c>
      <c r="AX200" s="13" t="s">
        <v>80</v>
      </c>
      <c r="AY200" s="165" t="s">
        <v>192</v>
      </c>
    </row>
    <row r="201" spans="2:51" s="14" customFormat="1" ht="11.25">
      <c r="B201" s="171"/>
      <c r="D201" s="164" t="s">
        <v>202</v>
      </c>
      <c r="E201" s="172" t="s">
        <v>1</v>
      </c>
      <c r="F201" s="173" t="s">
        <v>395</v>
      </c>
      <c r="H201" s="174">
        <v>1.448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202</v>
      </c>
      <c r="AU201" s="172" t="s">
        <v>221</v>
      </c>
      <c r="AV201" s="14" t="s">
        <v>93</v>
      </c>
      <c r="AW201" s="14" t="s">
        <v>36</v>
      </c>
      <c r="AX201" s="14" t="s">
        <v>80</v>
      </c>
      <c r="AY201" s="172" t="s">
        <v>192</v>
      </c>
    </row>
    <row r="202" spans="2:51" s="13" customFormat="1" ht="11.25">
      <c r="B202" s="163"/>
      <c r="D202" s="164" t="s">
        <v>202</v>
      </c>
      <c r="E202" s="165" t="s">
        <v>1</v>
      </c>
      <c r="F202" s="166" t="s">
        <v>367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221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2:51" s="14" customFormat="1" ht="11.25">
      <c r="B203" s="171"/>
      <c r="D203" s="164" t="s">
        <v>202</v>
      </c>
      <c r="E203" s="172" t="s">
        <v>1</v>
      </c>
      <c r="F203" s="173" t="s">
        <v>396</v>
      </c>
      <c r="H203" s="174">
        <v>35.603999999999999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202</v>
      </c>
      <c r="AU203" s="172" t="s">
        <v>221</v>
      </c>
      <c r="AV203" s="14" t="s">
        <v>93</v>
      </c>
      <c r="AW203" s="14" t="s">
        <v>36</v>
      </c>
      <c r="AX203" s="14" t="s">
        <v>80</v>
      </c>
      <c r="AY203" s="172" t="s">
        <v>192</v>
      </c>
    </row>
    <row r="204" spans="2:51" s="13" customFormat="1" ht="11.25">
      <c r="B204" s="163"/>
      <c r="D204" s="164" t="s">
        <v>202</v>
      </c>
      <c r="E204" s="165" t="s">
        <v>1</v>
      </c>
      <c r="F204" s="166" t="s">
        <v>368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221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2:51" s="14" customFormat="1" ht="11.25">
      <c r="B205" s="171"/>
      <c r="D205" s="164" t="s">
        <v>202</v>
      </c>
      <c r="E205" s="172" t="s">
        <v>1</v>
      </c>
      <c r="F205" s="173" t="s">
        <v>397</v>
      </c>
      <c r="H205" s="174">
        <v>7.74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221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2:51" s="13" customFormat="1" ht="11.25">
      <c r="B206" s="163"/>
      <c r="D206" s="164" t="s">
        <v>202</v>
      </c>
      <c r="E206" s="165" t="s">
        <v>1</v>
      </c>
      <c r="F206" s="166" t="s">
        <v>368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202</v>
      </c>
      <c r="AU206" s="165" t="s">
        <v>221</v>
      </c>
      <c r="AV206" s="13" t="s">
        <v>87</v>
      </c>
      <c r="AW206" s="13" t="s">
        <v>36</v>
      </c>
      <c r="AX206" s="13" t="s">
        <v>80</v>
      </c>
      <c r="AY206" s="165" t="s">
        <v>192</v>
      </c>
    </row>
    <row r="207" spans="2:51" s="14" customFormat="1" ht="11.25">
      <c r="B207" s="171"/>
      <c r="D207" s="164" t="s">
        <v>202</v>
      </c>
      <c r="E207" s="172" t="s">
        <v>1</v>
      </c>
      <c r="F207" s="173" t="s">
        <v>398</v>
      </c>
      <c r="H207" s="174">
        <v>6.1920000000000002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202</v>
      </c>
      <c r="AU207" s="172" t="s">
        <v>221</v>
      </c>
      <c r="AV207" s="14" t="s">
        <v>93</v>
      </c>
      <c r="AW207" s="14" t="s">
        <v>36</v>
      </c>
      <c r="AX207" s="14" t="s">
        <v>80</v>
      </c>
      <c r="AY207" s="172" t="s">
        <v>192</v>
      </c>
    </row>
    <row r="208" spans="2:51" s="13" customFormat="1" ht="11.25">
      <c r="B208" s="163"/>
      <c r="D208" s="164" t="s">
        <v>202</v>
      </c>
      <c r="E208" s="165" t="s">
        <v>1</v>
      </c>
      <c r="F208" s="166" t="s">
        <v>371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202</v>
      </c>
      <c r="AU208" s="165" t="s">
        <v>221</v>
      </c>
      <c r="AV208" s="13" t="s">
        <v>87</v>
      </c>
      <c r="AW208" s="13" t="s">
        <v>36</v>
      </c>
      <c r="AX208" s="13" t="s">
        <v>80</v>
      </c>
      <c r="AY208" s="165" t="s">
        <v>192</v>
      </c>
    </row>
    <row r="209" spans="1:65" s="14" customFormat="1" ht="11.25">
      <c r="B209" s="171"/>
      <c r="D209" s="164" t="s">
        <v>202</v>
      </c>
      <c r="E209" s="172" t="s">
        <v>1</v>
      </c>
      <c r="F209" s="173" t="s">
        <v>399</v>
      </c>
      <c r="H209" s="174">
        <v>18.059999999999999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202</v>
      </c>
      <c r="AU209" s="172" t="s">
        <v>221</v>
      </c>
      <c r="AV209" s="14" t="s">
        <v>93</v>
      </c>
      <c r="AW209" s="14" t="s">
        <v>36</v>
      </c>
      <c r="AX209" s="14" t="s">
        <v>80</v>
      </c>
      <c r="AY209" s="172" t="s">
        <v>192</v>
      </c>
    </row>
    <row r="210" spans="1:65" s="13" customFormat="1" ht="11.25">
      <c r="B210" s="163"/>
      <c r="D210" s="164" t="s">
        <v>202</v>
      </c>
      <c r="E210" s="165" t="s">
        <v>1</v>
      </c>
      <c r="F210" s="166" t="s">
        <v>372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221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4" customFormat="1" ht="11.25">
      <c r="B211" s="171"/>
      <c r="D211" s="164" t="s">
        <v>202</v>
      </c>
      <c r="E211" s="172" t="s">
        <v>1</v>
      </c>
      <c r="F211" s="173" t="s">
        <v>400</v>
      </c>
      <c r="H211" s="174">
        <v>27.295999999999999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202</v>
      </c>
      <c r="AU211" s="172" t="s">
        <v>221</v>
      </c>
      <c r="AV211" s="14" t="s">
        <v>93</v>
      </c>
      <c r="AW211" s="14" t="s">
        <v>36</v>
      </c>
      <c r="AX211" s="14" t="s">
        <v>80</v>
      </c>
      <c r="AY211" s="172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373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221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401</v>
      </c>
      <c r="H213" s="174">
        <v>11.686999999999999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221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3" customFormat="1" ht="11.25">
      <c r="B214" s="163"/>
      <c r="D214" s="164" t="s">
        <v>202</v>
      </c>
      <c r="E214" s="165" t="s">
        <v>1</v>
      </c>
      <c r="F214" s="166" t="s">
        <v>371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202</v>
      </c>
      <c r="AU214" s="165" t="s">
        <v>221</v>
      </c>
      <c r="AV214" s="13" t="s">
        <v>87</v>
      </c>
      <c r="AW214" s="13" t="s">
        <v>36</v>
      </c>
      <c r="AX214" s="13" t="s">
        <v>80</v>
      </c>
      <c r="AY214" s="165" t="s">
        <v>192</v>
      </c>
    </row>
    <row r="215" spans="1:65" s="14" customFormat="1" ht="11.25">
      <c r="B215" s="171"/>
      <c r="D215" s="164" t="s">
        <v>202</v>
      </c>
      <c r="E215" s="172" t="s">
        <v>1</v>
      </c>
      <c r="F215" s="173" t="s">
        <v>399</v>
      </c>
      <c r="H215" s="174">
        <v>18.059999999999999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202</v>
      </c>
      <c r="AU215" s="172" t="s">
        <v>221</v>
      </c>
      <c r="AV215" s="14" t="s">
        <v>93</v>
      </c>
      <c r="AW215" s="14" t="s">
        <v>36</v>
      </c>
      <c r="AX215" s="14" t="s">
        <v>80</v>
      </c>
      <c r="AY215" s="172" t="s">
        <v>192</v>
      </c>
    </row>
    <row r="216" spans="1:65" s="13" customFormat="1" ht="11.25">
      <c r="B216" s="163"/>
      <c r="D216" s="164" t="s">
        <v>202</v>
      </c>
      <c r="E216" s="165" t="s">
        <v>1</v>
      </c>
      <c r="F216" s="166" t="s">
        <v>374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202</v>
      </c>
      <c r="AU216" s="165" t="s">
        <v>221</v>
      </c>
      <c r="AV216" s="13" t="s">
        <v>87</v>
      </c>
      <c r="AW216" s="13" t="s">
        <v>36</v>
      </c>
      <c r="AX216" s="13" t="s">
        <v>80</v>
      </c>
      <c r="AY216" s="165" t="s">
        <v>192</v>
      </c>
    </row>
    <row r="217" spans="1:65" s="14" customFormat="1" ht="11.25">
      <c r="B217" s="171"/>
      <c r="D217" s="164" t="s">
        <v>202</v>
      </c>
      <c r="E217" s="172" t="s">
        <v>1</v>
      </c>
      <c r="F217" s="173" t="s">
        <v>402</v>
      </c>
      <c r="H217" s="174">
        <v>5.5209999999999999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202</v>
      </c>
      <c r="AU217" s="172" t="s">
        <v>221</v>
      </c>
      <c r="AV217" s="14" t="s">
        <v>93</v>
      </c>
      <c r="AW217" s="14" t="s">
        <v>36</v>
      </c>
      <c r="AX217" s="14" t="s">
        <v>80</v>
      </c>
      <c r="AY217" s="172" t="s">
        <v>192</v>
      </c>
    </row>
    <row r="218" spans="1:65" s="13" customFormat="1" ht="11.25">
      <c r="B218" s="163"/>
      <c r="D218" s="164" t="s">
        <v>202</v>
      </c>
      <c r="E218" s="165" t="s">
        <v>1</v>
      </c>
      <c r="F218" s="166" t="s">
        <v>375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221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4" customFormat="1" ht="11.25">
      <c r="B219" s="171"/>
      <c r="D219" s="164" t="s">
        <v>202</v>
      </c>
      <c r="E219" s="172" t="s">
        <v>1</v>
      </c>
      <c r="F219" s="173" t="s">
        <v>403</v>
      </c>
      <c r="H219" s="174">
        <v>16.254000000000001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202</v>
      </c>
      <c r="AU219" s="172" t="s">
        <v>221</v>
      </c>
      <c r="AV219" s="14" t="s">
        <v>93</v>
      </c>
      <c r="AW219" s="14" t="s">
        <v>36</v>
      </c>
      <c r="AX219" s="14" t="s">
        <v>80</v>
      </c>
      <c r="AY219" s="172" t="s">
        <v>192</v>
      </c>
    </row>
    <row r="220" spans="1:65" s="15" customFormat="1" ht="11.25">
      <c r="B220" s="179"/>
      <c r="D220" s="164" t="s">
        <v>202</v>
      </c>
      <c r="E220" s="180" t="s">
        <v>1</v>
      </c>
      <c r="F220" s="181" t="s">
        <v>206</v>
      </c>
      <c r="H220" s="182">
        <v>156.84899999999999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202</v>
      </c>
      <c r="AU220" s="180" t="s">
        <v>221</v>
      </c>
      <c r="AV220" s="15" t="s">
        <v>200</v>
      </c>
      <c r="AW220" s="15" t="s">
        <v>36</v>
      </c>
      <c r="AX220" s="15" t="s">
        <v>87</v>
      </c>
      <c r="AY220" s="180" t="s">
        <v>192</v>
      </c>
    </row>
    <row r="221" spans="1:65" s="2" customFormat="1" ht="24.2" customHeight="1">
      <c r="A221" s="32"/>
      <c r="B221" s="149"/>
      <c r="C221" s="150" t="s">
        <v>239</v>
      </c>
      <c r="D221" s="150" t="s">
        <v>195</v>
      </c>
      <c r="E221" s="151" t="s">
        <v>404</v>
      </c>
      <c r="F221" s="152" t="s">
        <v>405</v>
      </c>
      <c r="G221" s="153" t="s">
        <v>249</v>
      </c>
      <c r="H221" s="154">
        <v>371.53500000000003</v>
      </c>
      <c r="I221" s="155"/>
      <c r="J221" s="156">
        <f>ROUND(I221*H221,2)</f>
        <v>0</v>
      </c>
      <c r="K221" s="152" t="s">
        <v>199</v>
      </c>
      <c r="L221" s="33"/>
      <c r="M221" s="157" t="s">
        <v>1</v>
      </c>
      <c r="N221" s="158" t="s">
        <v>46</v>
      </c>
      <c r="O221" s="58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1" t="s">
        <v>200</v>
      </c>
      <c r="AT221" s="161" t="s">
        <v>195</v>
      </c>
      <c r="AU221" s="161" t="s">
        <v>221</v>
      </c>
      <c r="AY221" s="17" t="s">
        <v>192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7" t="s">
        <v>93</v>
      </c>
      <c r="BK221" s="162">
        <f>ROUND(I221*H221,2)</f>
        <v>0</v>
      </c>
      <c r="BL221" s="17" t="s">
        <v>200</v>
      </c>
      <c r="BM221" s="161" t="s">
        <v>406</v>
      </c>
    </row>
    <row r="222" spans="1:65" s="13" customFormat="1" ht="11.25">
      <c r="B222" s="163"/>
      <c r="D222" s="164" t="s">
        <v>202</v>
      </c>
      <c r="E222" s="165" t="s">
        <v>1</v>
      </c>
      <c r="F222" s="166" t="s">
        <v>407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202</v>
      </c>
      <c r="AU222" s="165" t="s">
        <v>221</v>
      </c>
      <c r="AV222" s="13" t="s">
        <v>87</v>
      </c>
      <c r="AW222" s="13" t="s">
        <v>36</v>
      </c>
      <c r="AX222" s="13" t="s">
        <v>80</v>
      </c>
      <c r="AY222" s="165" t="s">
        <v>192</v>
      </c>
    </row>
    <row r="223" spans="1:65" s="13" customFormat="1" ht="11.25">
      <c r="B223" s="163"/>
      <c r="D223" s="164" t="s">
        <v>202</v>
      </c>
      <c r="E223" s="165" t="s">
        <v>1</v>
      </c>
      <c r="F223" s="166" t="s">
        <v>958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202</v>
      </c>
      <c r="AU223" s="165" t="s">
        <v>221</v>
      </c>
      <c r="AV223" s="13" t="s">
        <v>87</v>
      </c>
      <c r="AW223" s="13" t="s">
        <v>36</v>
      </c>
      <c r="AX223" s="13" t="s">
        <v>80</v>
      </c>
      <c r="AY223" s="165" t="s">
        <v>192</v>
      </c>
    </row>
    <row r="224" spans="1:65" s="14" customFormat="1" ht="11.25">
      <c r="B224" s="171"/>
      <c r="D224" s="164" t="s">
        <v>202</v>
      </c>
      <c r="E224" s="172" t="s">
        <v>1</v>
      </c>
      <c r="F224" s="173" t="s">
        <v>961</v>
      </c>
      <c r="H224" s="174">
        <v>5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202</v>
      </c>
      <c r="AU224" s="172" t="s">
        <v>221</v>
      </c>
      <c r="AV224" s="14" t="s">
        <v>93</v>
      </c>
      <c r="AW224" s="14" t="s">
        <v>36</v>
      </c>
      <c r="AX224" s="14" t="s">
        <v>80</v>
      </c>
      <c r="AY224" s="172" t="s">
        <v>192</v>
      </c>
    </row>
    <row r="225" spans="2:51" s="13" customFormat="1" ht="11.25">
      <c r="B225" s="163"/>
      <c r="D225" s="164" t="s">
        <v>202</v>
      </c>
      <c r="E225" s="165" t="s">
        <v>1</v>
      </c>
      <c r="F225" s="166" t="s">
        <v>365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221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2:51" s="14" customFormat="1" ht="11.25">
      <c r="B226" s="171"/>
      <c r="D226" s="164" t="s">
        <v>202</v>
      </c>
      <c r="E226" s="172" t="s">
        <v>1</v>
      </c>
      <c r="F226" s="173" t="s">
        <v>409</v>
      </c>
      <c r="H226" s="174">
        <v>4.84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202</v>
      </c>
      <c r="AU226" s="172" t="s">
        <v>221</v>
      </c>
      <c r="AV226" s="14" t="s">
        <v>93</v>
      </c>
      <c r="AW226" s="14" t="s">
        <v>36</v>
      </c>
      <c r="AX226" s="14" t="s">
        <v>80</v>
      </c>
      <c r="AY226" s="172" t="s">
        <v>192</v>
      </c>
    </row>
    <row r="227" spans="2:51" s="13" customFormat="1" ht="11.25">
      <c r="B227" s="163"/>
      <c r="D227" s="164" t="s">
        <v>202</v>
      </c>
      <c r="E227" s="165" t="s">
        <v>1</v>
      </c>
      <c r="F227" s="166" t="s">
        <v>364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221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2:51" s="14" customFormat="1" ht="11.25">
      <c r="B228" s="171"/>
      <c r="D228" s="164" t="s">
        <v>202</v>
      </c>
      <c r="E228" s="172" t="s">
        <v>1</v>
      </c>
      <c r="F228" s="173" t="s">
        <v>408</v>
      </c>
      <c r="H228" s="174">
        <v>2.52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202</v>
      </c>
      <c r="AU228" s="172" t="s">
        <v>221</v>
      </c>
      <c r="AV228" s="14" t="s">
        <v>93</v>
      </c>
      <c r="AW228" s="14" t="s">
        <v>36</v>
      </c>
      <c r="AX228" s="14" t="s">
        <v>80</v>
      </c>
      <c r="AY228" s="172" t="s">
        <v>192</v>
      </c>
    </row>
    <row r="229" spans="2:51" s="13" customFormat="1" ht="11.25">
      <c r="B229" s="163"/>
      <c r="D229" s="164" t="s">
        <v>202</v>
      </c>
      <c r="E229" s="165" t="s">
        <v>1</v>
      </c>
      <c r="F229" s="166" t="s">
        <v>363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202</v>
      </c>
      <c r="AU229" s="165" t="s">
        <v>221</v>
      </c>
      <c r="AV229" s="13" t="s">
        <v>87</v>
      </c>
      <c r="AW229" s="13" t="s">
        <v>36</v>
      </c>
      <c r="AX229" s="13" t="s">
        <v>80</v>
      </c>
      <c r="AY229" s="165" t="s">
        <v>192</v>
      </c>
    </row>
    <row r="230" spans="2:51" s="14" customFormat="1" ht="11.25">
      <c r="B230" s="171"/>
      <c r="D230" s="164" t="s">
        <v>202</v>
      </c>
      <c r="E230" s="172" t="s">
        <v>1</v>
      </c>
      <c r="F230" s="173" t="s">
        <v>254</v>
      </c>
      <c r="H230" s="174">
        <v>10.16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202</v>
      </c>
      <c r="AU230" s="172" t="s">
        <v>221</v>
      </c>
      <c r="AV230" s="14" t="s">
        <v>93</v>
      </c>
      <c r="AW230" s="14" t="s">
        <v>36</v>
      </c>
      <c r="AX230" s="14" t="s">
        <v>80</v>
      </c>
      <c r="AY230" s="172" t="s">
        <v>192</v>
      </c>
    </row>
    <row r="231" spans="2:51" s="13" customFormat="1" ht="11.25">
      <c r="B231" s="163"/>
      <c r="D231" s="164" t="s">
        <v>202</v>
      </c>
      <c r="E231" s="165" t="s">
        <v>1</v>
      </c>
      <c r="F231" s="166" t="s">
        <v>366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202</v>
      </c>
      <c r="AU231" s="165" t="s">
        <v>221</v>
      </c>
      <c r="AV231" s="13" t="s">
        <v>87</v>
      </c>
      <c r="AW231" s="13" t="s">
        <v>36</v>
      </c>
      <c r="AX231" s="13" t="s">
        <v>80</v>
      </c>
      <c r="AY231" s="165" t="s">
        <v>192</v>
      </c>
    </row>
    <row r="232" spans="2:51" s="14" customFormat="1" ht="11.25">
      <c r="B232" s="171"/>
      <c r="D232" s="164" t="s">
        <v>202</v>
      </c>
      <c r="E232" s="172" t="s">
        <v>1</v>
      </c>
      <c r="F232" s="173" t="s">
        <v>257</v>
      </c>
      <c r="H232" s="174">
        <v>6.2949999999999999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202</v>
      </c>
      <c r="AU232" s="172" t="s">
        <v>221</v>
      </c>
      <c r="AV232" s="14" t="s">
        <v>93</v>
      </c>
      <c r="AW232" s="14" t="s">
        <v>36</v>
      </c>
      <c r="AX232" s="14" t="s">
        <v>80</v>
      </c>
      <c r="AY232" s="172" t="s">
        <v>192</v>
      </c>
    </row>
    <row r="233" spans="2:51" s="13" customFormat="1" ht="11.25">
      <c r="B233" s="163"/>
      <c r="D233" s="164" t="s">
        <v>202</v>
      </c>
      <c r="E233" s="165" t="s">
        <v>1</v>
      </c>
      <c r="F233" s="166" t="s">
        <v>367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221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2:51" s="14" customFormat="1" ht="11.25">
      <c r="B234" s="171"/>
      <c r="D234" s="164" t="s">
        <v>202</v>
      </c>
      <c r="E234" s="172" t="s">
        <v>1</v>
      </c>
      <c r="F234" s="173" t="s">
        <v>679</v>
      </c>
      <c r="H234" s="174">
        <v>110.4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202</v>
      </c>
      <c r="AU234" s="172" t="s">
        <v>221</v>
      </c>
      <c r="AV234" s="14" t="s">
        <v>93</v>
      </c>
      <c r="AW234" s="14" t="s">
        <v>36</v>
      </c>
      <c r="AX234" s="14" t="s">
        <v>80</v>
      </c>
      <c r="AY234" s="172" t="s">
        <v>192</v>
      </c>
    </row>
    <row r="235" spans="2:51" s="13" customFormat="1" ht="11.25">
      <c r="B235" s="163"/>
      <c r="D235" s="164" t="s">
        <v>202</v>
      </c>
      <c r="E235" s="165" t="s">
        <v>1</v>
      </c>
      <c r="F235" s="166" t="s">
        <v>855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221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2:51" s="14" customFormat="1" ht="11.25">
      <c r="B236" s="171"/>
      <c r="D236" s="164" t="s">
        <v>202</v>
      </c>
      <c r="E236" s="172" t="s">
        <v>1</v>
      </c>
      <c r="F236" s="173" t="s">
        <v>856</v>
      </c>
      <c r="H236" s="174">
        <v>19.100000000000001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202</v>
      </c>
      <c r="AU236" s="172" t="s">
        <v>221</v>
      </c>
      <c r="AV236" s="14" t="s">
        <v>93</v>
      </c>
      <c r="AW236" s="14" t="s">
        <v>36</v>
      </c>
      <c r="AX236" s="14" t="s">
        <v>80</v>
      </c>
      <c r="AY236" s="172" t="s">
        <v>192</v>
      </c>
    </row>
    <row r="237" spans="2:51" s="13" customFormat="1" ht="11.25">
      <c r="B237" s="163"/>
      <c r="D237" s="164" t="s">
        <v>202</v>
      </c>
      <c r="E237" s="165" t="s">
        <v>1</v>
      </c>
      <c r="F237" s="166" t="s">
        <v>855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202</v>
      </c>
      <c r="AU237" s="165" t="s">
        <v>221</v>
      </c>
      <c r="AV237" s="13" t="s">
        <v>87</v>
      </c>
      <c r="AW237" s="13" t="s">
        <v>36</v>
      </c>
      <c r="AX237" s="13" t="s">
        <v>80</v>
      </c>
      <c r="AY237" s="165" t="s">
        <v>192</v>
      </c>
    </row>
    <row r="238" spans="2:51" s="14" customFormat="1" ht="11.25">
      <c r="B238" s="171"/>
      <c r="D238" s="164" t="s">
        <v>202</v>
      </c>
      <c r="E238" s="172" t="s">
        <v>1</v>
      </c>
      <c r="F238" s="173" t="s">
        <v>857</v>
      </c>
      <c r="H238" s="174">
        <v>15.28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202</v>
      </c>
      <c r="AU238" s="172" t="s">
        <v>221</v>
      </c>
      <c r="AV238" s="14" t="s">
        <v>93</v>
      </c>
      <c r="AW238" s="14" t="s">
        <v>36</v>
      </c>
      <c r="AX238" s="14" t="s">
        <v>80</v>
      </c>
      <c r="AY238" s="172" t="s">
        <v>192</v>
      </c>
    </row>
    <row r="239" spans="2:51" s="13" customFormat="1" ht="11.25">
      <c r="B239" s="163"/>
      <c r="D239" s="164" t="s">
        <v>202</v>
      </c>
      <c r="E239" s="165" t="s">
        <v>1</v>
      </c>
      <c r="F239" s="166" t="s">
        <v>371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202</v>
      </c>
      <c r="AU239" s="165" t="s">
        <v>221</v>
      </c>
      <c r="AV239" s="13" t="s">
        <v>87</v>
      </c>
      <c r="AW239" s="13" t="s">
        <v>36</v>
      </c>
      <c r="AX239" s="13" t="s">
        <v>80</v>
      </c>
      <c r="AY239" s="165" t="s">
        <v>192</v>
      </c>
    </row>
    <row r="240" spans="2:51" s="14" customFormat="1" ht="11.25">
      <c r="B240" s="171"/>
      <c r="D240" s="164" t="s">
        <v>202</v>
      </c>
      <c r="E240" s="172" t="s">
        <v>1</v>
      </c>
      <c r="F240" s="173" t="s">
        <v>681</v>
      </c>
      <c r="H240" s="174">
        <v>84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202</v>
      </c>
      <c r="AU240" s="172" t="s">
        <v>221</v>
      </c>
      <c r="AV240" s="14" t="s">
        <v>93</v>
      </c>
      <c r="AW240" s="14" t="s">
        <v>36</v>
      </c>
      <c r="AX240" s="14" t="s">
        <v>80</v>
      </c>
      <c r="AY240" s="172" t="s">
        <v>192</v>
      </c>
    </row>
    <row r="241" spans="1:65" s="13" customFormat="1" ht="11.25">
      <c r="B241" s="163"/>
      <c r="D241" s="164" t="s">
        <v>202</v>
      </c>
      <c r="E241" s="165" t="s">
        <v>1</v>
      </c>
      <c r="F241" s="166" t="s">
        <v>847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221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1:65" s="14" customFormat="1" ht="11.25">
      <c r="B242" s="171"/>
      <c r="D242" s="164" t="s">
        <v>202</v>
      </c>
      <c r="E242" s="172" t="s">
        <v>1</v>
      </c>
      <c r="F242" s="173" t="s">
        <v>858</v>
      </c>
      <c r="H242" s="174">
        <v>31.8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202</v>
      </c>
      <c r="AU242" s="172" t="s">
        <v>221</v>
      </c>
      <c r="AV242" s="14" t="s">
        <v>93</v>
      </c>
      <c r="AW242" s="14" t="s">
        <v>36</v>
      </c>
      <c r="AX242" s="14" t="s">
        <v>80</v>
      </c>
      <c r="AY242" s="172" t="s">
        <v>192</v>
      </c>
    </row>
    <row r="243" spans="1:65" s="13" customFormat="1" ht="11.25">
      <c r="B243" s="163"/>
      <c r="D243" s="164" t="s">
        <v>202</v>
      </c>
      <c r="E243" s="165" t="s">
        <v>1</v>
      </c>
      <c r="F243" s="166" t="s">
        <v>849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221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4" customFormat="1" ht="11.25">
      <c r="B244" s="171"/>
      <c r="D244" s="164" t="s">
        <v>202</v>
      </c>
      <c r="E244" s="172" t="s">
        <v>1</v>
      </c>
      <c r="F244" s="173" t="s">
        <v>859</v>
      </c>
      <c r="H244" s="174">
        <v>27.3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202</v>
      </c>
      <c r="AU244" s="172" t="s">
        <v>221</v>
      </c>
      <c r="AV244" s="14" t="s">
        <v>93</v>
      </c>
      <c r="AW244" s="14" t="s">
        <v>36</v>
      </c>
      <c r="AX244" s="14" t="s">
        <v>80</v>
      </c>
      <c r="AY244" s="172" t="s">
        <v>192</v>
      </c>
    </row>
    <row r="245" spans="1:65" s="13" customFormat="1" ht="11.25">
      <c r="B245" s="163"/>
      <c r="D245" s="164" t="s">
        <v>202</v>
      </c>
      <c r="E245" s="165" t="s">
        <v>1</v>
      </c>
      <c r="F245" s="166" t="s">
        <v>371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202</v>
      </c>
      <c r="AU245" s="165" t="s">
        <v>221</v>
      </c>
      <c r="AV245" s="13" t="s">
        <v>87</v>
      </c>
      <c r="AW245" s="13" t="s">
        <v>36</v>
      </c>
      <c r="AX245" s="13" t="s">
        <v>80</v>
      </c>
      <c r="AY245" s="165" t="s">
        <v>192</v>
      </c>
    </row>
    <row r="246" spans="1:65" s="14" customFormat="1" ht="11.25">
      <c r="B246" s="171"/>
      <c r="D246" s="164" t="s">
        <v>202</v>
      </c>
      <c r="E246" s="172" t="s">
        <v>1</v>
      </c>
      <c r="F246" s="173" t="s">
        <v>259</v>
      </c>
      <c r="H246" s="174">
        <v>42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202</v>
      </c>
      <c r="AU246" s="172" t="s">
        <v>221</v>
      </c>
      <c r="AV246" s="14" t="s">
        <v>93</v>
      </c>
      <c r="AW246" s="14" t="s">
        <v>36</v>
      </c>
      <c r="AX246" s="14" t="s">
        <v>80</v>
      </c>
      <c r="AY246" s="172" t="s">
        <v>192</v>
      </c>
    </row>
    <row r="247" spans="1:65" s="13" customFormat="1" ht="11.25">
      <c r="B247" s="163"/>
      <c r="D247" s="164" t="s">
        <v>202</v>
      </c>
      <c r="E247" s="165" t="s">
        <v>1</v>
      </c>
      <c r="F247" s="166" t="s">
        <v>374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202</v>
      </c>
      <c r="AU247" s="165" t="s">
        <v>221</v>
      </c>
      <c r="AV247" s="13" t="s">
        <v>87</v>
      </c>
      <c r="AW247" s="13" t="s">
        <v>36</v>
      </c>
      <c r="AX247" s="13" t="s">
        <v>80</v>
      </c>
      <c r="AY247" s="165" t="s">
        <v>192</v>
      </c>
    </row>
    <row r="248" spans="1:65" s="14" customFormat="1" ht="11.25">
      <c r="B248" s="171"/>
      <c r="D248" s="164" t="s">
        <v>202</v>
      </c>
      <c r="E248" s="172" t="s">
        <v>1</v>
      </c>
      <c r="F248" s="173" t="s">
        <v>262</v>
      </c>
      <c r="H248" s="174">
        <v>12.84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202</v>
      </c>
      <c r="AU248" s="172" t="s">
        <v>221</v>
      </c>
      <c r="AV248" s="14" t="s">
        <v>93</v>
      </c>
      <c r="AW248" s="14" t="s">
        <v>36</v>
      </c>
      <c r="AX248" s="14" t="s">
        <v>80</v>
      </c>
      <c r="AY248" s="172" t="s">
        <v>192</v>
      </c>
    </row>
    <row r="249" spans="1:65" s="15" customFormat="1" ht="11.25">
      <c r="B249" s="179"/>
      <c r="D249" s="164" t="s">
        <v>202</v>
      </c>
      <c r="E249" s="180" t="s">
        <v>1</v>
      </c>
      <c r="F249" s="181" t="s">
        <v>206</v>
      </c>
      <c r="H249" s="182">
        <v>371.53500000000003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202</v>
      </c>
      <c r="AU249" s="180" t="s">
        <v>221</v>
      </c>
      <c r="AV249" s="15" t="s">
        <v>200</v>
      </c>
      <c r="AW249" s="15" t="s">
        <v>36</v>
      </c>
      <c r="AX249" s="15" t="s">
        <v>87</v>
      </c>
      <c r="AY249" s="180" t="s">
        <v>192</v>
      </c>
    </row>
    <row r="250" spans="1:65" s="2" customFormat="1" ht="16.5" customHeight="1">
      <c r="A250" s="32"/>
      <c r="B250" s="149"/>
      <c r="C250" s="201" t="s">
        <v>246</v>
      </c>
      <c r="D250" s="201" t="s">
        <v>412</v>
      </c>
      <c r="E250" s="202" t="s">
        <v>413</v>
      </c>
      <c r="F250" s="203" t="s">
        <v>414</v>
      </c>
      <c r="G250" s="204" t="s">
        <v>249</v>
      </c>
      <c r="H250" s="205">
        <v>408.68900000000002</v>
      </c>
      <c r="I250" s="206"/>
      <c r="J250" s="207">
        <f>ROUND(I250*H250,2)</f>
        <v>0</v>
      </c>
      <c r="K250" s="203" t="s">
        <v>199</v>
      </c>
      <c r="L250" s="208"/>
      <c r="M250" s="209" t="s">
        <v>1</v>
      </c>
      <c r="N250" s="210" t="s">
        <v>46</v>
      </c>
      <c r="O250" s="58"/>
      <c r="P250" s="159">
        <f>O250*H250</f>
        <v>0</v>
      </c>
      <c r="Q250" s="159">
        <v>2.9999999999999997E-4</v>
      </c>
      <c r="R250" s="159">
        <f>Q250*H250</f>
        <v>0.1226067</v>
      </c>
      <c r="S250" s="159">
        <v>0</v>
      </c>
      <c r="T250" s="160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1" t="s">
        <v>272</v>
      </c>
      <c r="AT250" s="161" t="s">
        <v>412</v>
      </c>
      <c r="AU250" s="161" t="s">
        <v>221</v>
      </c>
      <c r="AY250" s="17" t="s">
        <v>192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7" t="s">
        <v>93</v>
      </c>
      <c r="BK250" s="162">
        <f>ROUND(I250*H250,2)</f>
        <v>0</v>
      </c>
      <c r="BL250" s="17" t="s">
        <v>200</v>
      </c>
      <c r="BM250" s="161" t="s">
        <v>415</v>
      </c>
    </row>
    <row r="251" spans="1:65" s="14" customFormat="1" ht="11.25">
      <c r="B251" s="171"/>
      <c r="D251" s="164" t="s">
        <v>202</v>
      </c>
      <c r="F251" s="173" t="s">
        <v>965</v>
      </c>
      <c r="H251" s="174">
        <v>408.68900000000002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202</v>
      </c>
      <c r="AU251" s="172" t="s">
        <v>221</v>
      </c>
      <c r="AV251" s="14" t="s">
        <v>93</v>
      </c>
      <c r="AW251" s="14" t="s">
        <v>3</v>
      </c>
      <c r="AX251" s="14" t="s">
        <v>87</v>
      </c>
      <c r="AY251" s="172" t="s">
        <v>192</v>
      </c>
    </row>
    <row r="252" spans="1:65" s="2" customFormat="1" ht="37.9" customHeight="1">
      <c r="A252" s="32"/>
      <c r="B252" s="149"/>
      <c r="C252" s="150" t="s">
        <v>267</v>
      </c>
      <c r="D252" s="150" t="s">
        <v>195</v>
      </c>
      <c r="E252" s="151" t="s">
        <v>417</v>
      </c>
      <c r="F252" s="152" t="s">
        <v>418</v>
      </c>
      <c r="G252" s="153" t="s">
        <v>249</v>
      </c>
      <c r="H252" s="154">
        <v>371.53500000000003</v>
      </c>
      <c r="I252" s="155"/>
      <c r="J252" s="156">
        <f>ROUND(I252*H252,2)</f>
        <v>0</v>
      </c>
      <c r="K252" s="152" t="s">
        <v>250</v>
      </c>
      <c r="L252" s="33"/>
      <c r="M252" s="157" t="s">
        <v>1</v>
      </c>
      <c r="N252" s="158" t="s">
        <v>46</v>
      </c>
      <c r="O252" s="58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1" t="s">
        <v>200</v>
      </c>
      <c r="AT252" s="161" t="s">
        <v>195</v>
      </c>
      <c r="AU252" s="161" t="s">
        <v>221</v>
      </c>
      <c r="AY252" s="17" t="s">
        <v>192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93</v>
      </c>
      <c r="BK252" s="162">
        <f>ROUND(I252*H252,2)</f>
        <v>0</v>
      </c>
      <c r="BL252" s="17" t="s">
        <v>200</v>
      </c>
      <c r="BM252" s="161" t="s">
        <v>966</v>
      </c>
    </row>
    <row r="253" spans="1:65" s="13" customFormat="1" ht="11.25">
      <c r="B253" s="163"/>
      <c r="D253" s="164" t="s">
        <v>202</v>
      </c>
      <c r="E253" s="165" t="s">
        <v>1</v>
      </c>
      <c r="F253" s="166" t="s">
        <v>784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202</v>
      </c>
      <c r="AU253" s="165" t="s">
        <v>221</v>
      </c>
      <c r="AV253" s="13" t="s">
        <v>87</v>
      </c>
      <c r="AW253" s="13" t="s">
        <v>36</v>
      </c>
      <c r="AX253" s="13" t="s">
        <v>80</v>
      </c>
      <c r="AY253" s="165" t="s">
        <v>192</v>
      </c>
    </row>
    <row r="254" spans="1:65" s="13" customFormat="1" ht="11.25">
      <c r="B254" s="163"/>
      <c r="D254" s="164" t="s">
        <v>202</v>
      </c>
      <c r="E254" s="165" t="s">
        <v>1</v>
      </c>
      <c r="F254" s="166" t="s">
        <v>958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202</v>
      </c>
      <c r="AU254" s="165" t="s">
        <v>221</v>
      </c>
      <c r="AV254" s="13" t="s">
        <v>87</v>
      </c>
      <c r="AW254" s="13" t="s">
        <v>36</v>
      </c>
      <c r="AX254" s="13" t="s">
        <v>80</v>
      </c>
      <c r="AY254" s="165" t="s">
        <v>192</v>
      </c>
    </row>
    <row r="255" spans="1:65" s="14" customFormat="1" ht="11.25">
      <c r="B255" s="171"/>
      <c r="D255" s="164" t="s">
        <v>202</v>
      </c>
      <c r="E255" s="172" t="s">
        <v>1</v>
      </c>
      <c r="F255" s="173" t="s">
        <v>961</v>
      </c>
      <c r="H255" s="174">
        <v>5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202</v>
      </c>
      <c r="AU255" s="172" t="s">
        <v>221</v>
      </c>
      <c r="AV255" s="14" t="s">
        <v>93</v>
      </c>
      <c r="AW255" s="14" t="s">
        <v>36</v>
      </c>
      <c r="AX255" s="14" t="s">
        <v>80</v>
      </c>
      <c r="AY255" s="172" t="s">
        <v>192</v>
      </c>
    </row>
    <row r="256" spans="1:65" s="13" customFormat="1" ht="11.25">
      <c r="B256" s="163"/>
      <c r="D256" s="164" t="s">
        <v>202</v>
      </c>
      <c r="E256" s="165" t="s">
        <v>1</v>
      </c>
      <c r="F256" s="166" t="s">
        <v>365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202</v>
      </c>
      <c r="AU256" s="165" t="s">
        <v>221</v>
      </c>
      <c r="AV256" s="13" t="s">
        <v>87</v>
      </c>
      <c r="AW256" s="13" t="s">
        <v>36</v>
      </c>
      <c r="AX256" s="13" t="s">
        <v>80</v>
      </c>
      <c r="AY256" s="165" t="s">
        <v>192</v>
      </c>
    </row>
    <row r="257" spans="2:51" s="14" customFormat="1" ht="11.25">
      <c r="B257" s="171"/>
      <c r="D257" s="164" t="s">
        <v>202</v>
      </c>
      <c r="E257" s="172" t="s">
        <v>1</v>
      </c>
      <c r="F257" s="173" t="s">
        <v>409</v>
      </c>
      <c r="H257" s="174">
        <v>4.84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202</v>
      </c>
      <c r="AU257" s="172" t="s">
        <v>221</v>
      </c>
      <c r="AV257" s="14" t="s">
        <v>93</v>
      </c>
      <c r="AW257" s="14" t="s">
        <v>36</v>
      </c>
      <c r="AX257" s="14" t="s">
        <v>80</v>
      </c>
      <c r="AY257" s="172" t="s">
        <v>192</v>
      </c>
    </row>
    <row r="258" spans="2:51" s="13" customFormat="1" ht="11.25">
      <c r="B258" s="163"/>
      <c r="D258" s="164" t="s">
        <v>202</v>
      </c>
      <c r="E258" s="165" t="s">
        <v>1</v>
      </c>
      <c r="F258" s="166" t="s">
        <v>364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221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2:51" s="14" customFormat="1" ht="11.25">
      <c r="B259" s="171"/>
      <c r="D259" s="164" t="s">
        <v>202</v>
      </c>
      <c r="E259" s="172" t="s">
        <v>1</v>
      </c>
      <c r="F259" s="173" t="s">
        <v>408</v>
      </c>
      <c r="H259" s="174">
        <v>2.52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202</v>
      </c>
      <c r="AU259" s="172" t="s">
        <v>221</v>
      </c>
      <c r="AV259" s="14" t="s">
        <v>93</v>
      </c>
      <c r="AW259" s="14" t="s">
        <v>36</v>
      </c>
      <c r="AX259" s="14" t="s">
        <v>80</v>
      </c>
      <c r="AY259" s="172" t="s">
        <v>192</v>
      </c>
    </row>
    <row r="260" spans="2:51" s="13" customFormat="1" ht="11.25">
      <c r="B260" s="163"/>
      <c r="D260" s="164" t="s">
        <v>202</v>
      </c>
      <c r="E260" s="165" t="s">
        <v>1</v>
      </c>
      <c r="F260" s="166" t="s">
        <v>363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221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2:51" s="14" customFormat="1" ht="11.25">
      <c r="B261" s="171"/>
      <c r="D261" s="164" t="s">
        <v>202</v>
      </c>
      <c r="E261" s="172" t="s">
        <v>1</v>
      </c>
      <c r="F261" s="173" t="s">
        <v>254</v>
      </c>
      <c r="H261" s="174">
        <v>10.16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221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2:51" s="13" customFormat="1" ht="11.25">
      <c r="B262" s="163"/>
      <c r="D262" s="164" t="s">
        <v>202</v>
      </c>
      <c r="E262" s="165" t="s">
        <v>1</v>
      </c>
      <c r="F262" s="166" t="s">
        <v>366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202</v>
      </c>
      <c r="AU262" s="165" t="s">
        <v>221</v>
      </c>
      <c r="AV262" s="13" t="s">
        <v>87</v>
      </c>
      <c r="AW262" s="13" t="s">
        <v>36</v>
      </c>
      <c r="AX262" s="13" t="s">
        <v>80</v>
      </c>
      <c r="AY262" s="165" t="s">
        <v>192</v>
      </c>
    </row>
    <row r="263" spans="2:51" s="14" customFormat="1" ht="11.25">
      <c r="B263" s="171"/>
      <c r="D263" s="164" t="s">
        <v>202</v>
      </c>
      <c r="E263" s="172" t="s">
        <v>1</v>
      </c>
      <c r="F263" s="173" t="s">
        <v>257</v>
      </c>
      <c r="H263" s="174">
        <v>6.2949999999999999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202</v>
      </c>
      <c r="AU263" s="172" t="s">
        <v>221</v>
      </c>
      <c r="AV263" s="14" t="s">
        <v>93</v>
      </c>
      <c r="AW263" s="14" t="s">
        <v>36</v>
      </c>
      <c r="AX263" s="14" t="s">
        <v>80</v>
      </c>
      <c r="AY263" s="172" t="s">
        <v>192</v>
      </c>
    </row>
    <row r="264" spans="2:51" s="13" customFormat="1" ht="11.25">
      <c r="B264" s="163"/>
      <c r="D264" s="164" t="s">
        <v>202</v>
      </c>
      <c r="E264" s="165" t="s">
        <v>1</v>
      </c>
      <c r="F264" s="166" t="s">
        <v>367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202</v>
      </c>
      <c r="AU264" s="165" t="s">
        <v>221</v>
      </c>
      <c r="AV264" s="13" t="s">
        <v>87</v>
      </c>
      <c r="AW264" s="13" t="s">
        <v>36</v>
      </c>
      <c r="AX264" s="13" t="s">
        <v>80</v>
      </c>
      <c r="AY264" s="165" t="s">
        <v>192</v>
      </c>
    </row>
    <row r="265" spans="2:51" s="14" customFormat="1" ht="11.25">
      <c r="B265" s="171"/>
      <c r="D265" s="164" t="s">
        <v>202</v>
      </c>
      <c r="E265" s="172" t="s">
        <v>1</v>
      </c>
      <c r="F265" s="173" t="s">
        <v>679</v>
      </c>
      <c r="H265" s="174">
        <v>110.4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202</v>
      </c>
      <c r="AU265" s="172" t="s">
        <v>221</v>
      </c>
      <c r="AV265" s="14" t="s">
        <v>93</v>
      </c>
      <c r="AW265" s="14" t="s">
        <v>36</v>
      </c>
      <c r="AX265" s="14" t="s">
        <v>80</v>
      </c>
      <c r="AY265" s="172" t="s">
        <v>192</v>
      </c>
    </row>
    <row r="266" spans="2:51" s="13" customFormat="1" ht="11.25">
      <c r="B266" s="163"/>
      <c r="D266" s="164" t="s">
        <v>202</v>
      </c>
      <c r="E266" s="165" t="s">
        <v>1</v>
      </c>
      <c r="F266" s="166" t="s">
        <v>855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221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2:51" s="14" customFormat="1" ht="11.25">
      <c r="B267" s="171"/>
      <c r="D267" s="164" t="s">
        <v>202</v>
      </c>
      <c r="E267" s="172" t="s">
        <v>1</v>
      </c>
      <c r="F267" s="173" t="s">
        <v>856</v>
      </c>
      <c r="H267" s="174">
        <v>19.100000000000001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202</v>
      </c>
      <c r="AU267" s="172" t="s">
        <v>221</v>
      </c>
      <c r="AV267" s="14" t="s">
        <v>93</v>
      </c>
      <c r="AW267" s="14" t="s">
        <v>36</v>
      </c>
      <c r="AX267" s="14" t="s">
        <v>80</v>
      </c>
      <c r="AY267" s="172" t="s">
        <v>192</v>
      </c>
    </row>
    <row r="268" spans="2:51" s="13" customFormat="1" ht="11.25">
      <c r="B268" s="163"/>
      <c r="D268" s="164" t="s">
        <v>202</v>
      </c>
      <c r="E268" s="165" t="s">
        <v>1</v>
      </c>
      <c r="F268" s="166" t="s">
        <v>855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221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2:51" s="14" customFormat="1" ht="11.25">
      <c r="B269" s="171"/>
      <c r="D269" s="164" t="s">
        <v>202</v>
      </c>
      <c r="E269" s="172" t="s">
        <v>1</v>
      </c>
      <c r="F269" s="173" t="s">
        <v>857</v>
      </c>
      <c r="H269" s="174">
        <v>15.28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202</v>
      </c>
      <c r="AU269" s="172" t="s">
        <v>221</v>
      </c>
      <c r="AV269" s="14" t="s">
        <v>93</v>
      </c>
      <c r="AW269" s="14" t="s">
        <v>36</v>
      </c>
      <c r="AX269" s="14" t="s">
        <v>80</v>
      </c>
      <c r="AY269" s="172" t="s">
        <v>192</v>
      </c>
    </row>
    <row r="270" spans="2:51" s="13" customFormat="1" ht="11.25">
      <c r="B270" s="163"/>
      <c r="D270" s="164" t="s">
        <v>202</v>
      </c>
      <c r="E270" s="165" t="s">
        <v>1</v>
      </c>
      <c r="F270" s="166" t="s">
        <v>371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202</v>
      </c>
      <c r="AU270" s="165" t="s">
        <v>221</v>
      </c>
      <c r="AV270" s="13" t="s">
        <v>87</v>
      </c>
      <c r="AW270" s="13" t="s">
        <v>36</v>
      </c>
      <c r="AX270" s="13" t="s">
        <v>80</v>
      </c>
      <c r="AY270" s="165" t="s">
        <v>192</v>
      </c>
    </row>
    <row r="271" spans="2:51" s="14" customFormat="1" ht="11.25">
      <c r="B271" s="171"/>
      <c r="D271" s="164" t="s">
        <v>202</v>
      </c>
      <c r="E271" s="172" t="s">
        <v>1</v>
      </c>
      <c r="F271" s="173" t="s">
        <v>681</v>
      </c>
      <c r="H271" s="174">
        <v>84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202</v>
      </c>
      <c r="AU271" s="172" t="s">
        <v>221</v>
      </c>
      <c r="AV271" s="14" t="s">
        <v>93</v>
      </c>
      <c r="AW271" s="14" t="s">
        <v>36</v>
      </c>
      <c r="AX271" s="14" t="s">
        <v>80</v>
      </c>
      <c r="AY271" s="172" t="s">
        <v>192</v>
      </c>
    </row>
    <row r="272" spans="2:51" s="13" customFormat="1" ht="11.25">
      <c r="B272" s="163"/>
      <c r="D272" s="164" t="s">
        <v>202</v>
      </c>
      <c r="E272" s="165" t="s">
        <v>1</v>
      </c>
      <c r="F272" s="166" t="s">
        <v>847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202</v>
      </c>
      <c r="AU272" s="165" t="s">
        <v>221</v>
      </c>
      <c r="AV272" s="13" t="s">
        <v>87</v>
      </c>
      <c r="AW272" s="13" t="s">
        <v>36</v>
      </c>
      <c r="AX272" s="13" t="s">
        <v>80</v>
      </c>
      <c r="AY272" s="165" t="s">
        <v>192</v>
      </c>
    </row>
    <row r="273" spans="1:65" s="14" customFormat="1" ht="11.25">
      <c r="B273" s="171"/>
      <c r="D273" s="164" t="s">
        <v>202</v>
      </c>
      <c r="E273" s="172" t="s">
        <v>1</v>
      </c>
      <c r="F273" s="173" t="s">
        <v>858</v>
      </c>
      <c r="H273" s="174">
        <v>31.8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202</v>
      </c>
      <c r="AU273" s="172" t="s">
        <v>221</v>
      </c>
      <c r="AV273" s="14" t="s">
        <v>93</v>
      </c>
      <c r="AW273" s="14" t="s">
        <v>36</v>
      </c>
      <c r="AX273" s="14" t="s">
        <v>80</v>
      </c>
      <c r="AY273" s="172" t="s">
        <v>192</v>
      </c>
    </row>
    <row r="274" spans="1:65" s="13" customFormat="1" ht="11.25">
      <c r="B274" s="163"/>
      <c r="D274" s="164" t="s">
        <v>202</v>
      </c>
      <c r="E274" s="165" t="s">
        <v>1</v>
      </c>
      <c r="F274" s="166" t="s">
        <v>849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202</v>
      </c>
      <c r="AU274" s="165" t="s">
        <v>221</v>
      </c>
      <c r="AV274" s="13" t="s">
        <v>87</v>
      </c>
      <c r="AW274" s="13" t="s">
        <v>36</v>
      </c>
      <c r="AX274" s="13" t="s">
        <v>80</v>
      </c>
      <c r="AY274" s="165" t="s">
        <v>192</v>
      </c>
    </row>
    <row r="275" spans="1:65" s="14" customFormat="1" ht="11.25">
      <c r="B275" s="171"/>
      <c r="D275" s="164" t="s">
        <v>202</v>
      </c>
      <c r="E275" s="172" t="s">
        <v>1</v>
      </c>
      <c r="F275" s="173" t="s">
        <v>859</v>
      </c>
      <c r="H275" s="174">
        <v>27.3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202</v>
      </c>
      <c r="AU275" s="172" t="s">
        <v>221</v>
      </c>
      <c r="AV275" s="14" t="s">
        <v>93</v>
      </c>
      <c r="AW275" s="14" t="s">
        <v>36</v>
      </c>
      <c r="AX275" s="14" t="s">
        <v>80</v>
      </c>
      <c r="AY275" s="172" t="s">
        <v>192</v>
      </c>
    </row>
    <row r="276" spans="1:65" s="13" customFormat="1" ht="11.25">
      <c r="B276" s="163"/>
      <c r="D276" s="164" t="s">
        <v>202</v>
      </c>
      <c r="E276" s="165" t="s">
        <v>1</v>
      </c>
      <c r="F276" s="166" t="s">
        <v>371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202</v>
      </c>
      <c r="AU276" s="165" t="s">
        <v>221</v>
      </c>
      <c r="AV276" s="13" t="s">
        <v>87</v>
      </c>
      <c r="AW276" s="13" t="s">
        <v>36</v>
      </c>
      <c r="AX276" s="13" t="s">
        <v>80</v>
      </c>
      <c r="AY276" s="165" t="s">
        <v>192</v>
      </c>
    </row>
    <row r="277" spans="1:65" s="14" customFormat="1" ht="11.25">
      <c r="B277" s="171"/>
      <c r="D277" s="164" t="s">
        <v>202</v>
      </c>
      <c r="E277" s="172" t="s">
        <v>1</v>
      </c>
      <c r="F277" s="173" t="s">
        <v>259</v>
      </c>
      <c r="H277" s="174">
        <v>42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202</v>
      </c>
      <c r="AU277" s="172" t="s">
        <v>221</v>
      </c>
      <c r="AV277" s="14" t="s">
        <v>93</v>
      </c>
      <c r="AW277" s="14" t="s">
        <v>36</v>
      </c>
      <c r="AX277" s="14" t="s">
        <v>80</v>
      </c>
      <c r="AY277" s="172" t="s">
        <v>192</v>
      </c>
    </row>
    <row r="278" spans="1:65" s="13" customFormat="1" ht="11.25">
      <c r="B278" s="163"/>
      <c r="D278" s="164" t="s">
        <v>202</v>
      </c>
      <c r="E278" s="165" t="s">
        <v>1</v>
      </c>
      <c r="F278" s="166" t="s">
        <v>374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202</v>
      </c>
      <c r="AU278" s="165" t="s">
        <v>221</v>
      </c>
      <c r="AV278" s="13" t="s">
        <v>87</v>
      </c>
      <c r="AW278" s="13" t="s">
        <v>36</v>
      </c>
      <c r="AX278" s="13" t="s">
        <v>80</v>
      </c>
      <c r="AY278" s="165" t="s">
        <v>192</v>
      </c>
    </row>
    <row r="279" spans="1:65" s="14" customFormat="1" ht="11.25">
      <c r="B279" s="171"/>
      <c r="D279" s="164" t="s">
        <v>202</v>
      </c>
      <c r="E279" s="172" t="s">
        <v>1</v>
      </c>
      <c r="F279" s="173" t="s">
        <v>262</v>
      </c>
      <c r="H279" s="174">
        <v>12.84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202</v>
      </c>
      <c r="AU279" s="172" t="s">
        <v>221</v>
      </c>
      <c r="AV279" s="14" t="s">
        <v>93</v>
      </c>
      <c r="AW279" s="14" t="s">
        <v>36</v>
      </c>
      <c r="AX279" s="14" t="s">
        <v>80</v>
      </c>
      <c r="AY279" s="172" t="s">
        <v>192</v>
      </c>
    </row>
    <row r="280" spans="1:65" s="15" customFormat="1" ht="11.25">
      <c r="B280" s="179"/>
      <c r="D280" s="164" t="s">
        <v>202</v>
      </c>
      <c r="E280" s="180" t="s">
        <v>1</v>
      </c>
      <c r="F280" s="181" t="s">
        <v>206</v>
      </c>
      <c r="H280" s="182">
        <v>371.53500000000003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202</v>
      </c>
      <c r="AU280" s="180" t="s">
        <v>221</v>
      </c>
      <c r="AV280" s="15" t="s">
        <v>200</v>
      </c>
      <c r="AW280" s="15" t="s">
        <v>36</v>
      </c>
      <c r="AX280" s="15" t="s">
        <v>87</v>
      </c>
      <c r="AY280" s="180" t="s">
        <v>192</v>
      </c>
    </row>
    <row r="281" spans="1:65" s="12" customFormat="1" ht="22.9" customHeight="1">
      <c r="B281" s="137"/>
      <c r="D281" s="138" t="s">
        <v>79</v>
      </c>
      <c r="E281" s="147" t="s">
        <v>421</v>
      </c>
      <c r="F281" s="147" t="s">
        <v>422</v>
      </c>
      <c r="I281" s="140"/>
      <c r="J281" s="148">
        <f>BK281</f>
        <v>0</v>
      </c>
      <c r="L281" s="137"/>
      <c r="M281" s="141"/>
      <c r="N281" s="142"/>
      <c r="O281" s="142"/>
      <c r="P281" s="143">
        <f>P282</f>
        <v>0</v>
      </c>
      <c r="Q281" s="142"/>
      <c r="R281" s="143">
        <f>R282</f>
        <v>0</v>
      </c>
      <c r="S281" s="142"/>
      <c r="T281" s="144">
        <f>T282</f>
        <v>0</v>
      </c>
      <c r="AR281" s="138" t="s">
        <v>87</v>
      </c>
      <c r="AT281" s="145" t="s">
        <v>79</v>
      </c>
      <c r="AU281" s="145" t="s">
        <v>87</v>
      </c>
      <c r="AY281" s="138" t="s">
        <v>192</v>
      </c>
      <c r="BK281" s="146">
        <f>BK282</f>
        <v>0</v>
      </c>
    </row>
    <row r="282" spans="1:65" s="2" customFormat="1" ht="21.75" customHeight="1">
      <c r="A282" s="32"/>
      <c r="B282" s="149"/>
      <c r="C282" s="150" t="s">
        <v>272</v>
      </c>
      <c r="D282" s="150" t="s">
        <v>195</v>
      </c>
      <c r="E282" s="151" t="s">
        <v>423</v>
      </c>
      <c r="F282" s="152" t="s">
        <v>424</v>
      </c>
      <c r="G282" s="153" t="s">
        <v>270</v>
      </c>
      <c r="H282" s="154">
        <v>1.885</v>
      </c>
      <c r="I282" s="155"/>
      <c r="J282" s="156">
        <f>ROUND(I282*H282,2)</f>
        <v>0</v>
      </c>
      <c r="K282" s="152" t="s">
        <v>199</v>
      </c>
      <c r="L282" s="33"/>
      <c r="M282" s="157" t="s">
        <v>1</v>
      </c>
      <c r="N282" s="158" t="s">
        <v>46</v>
      </c>
      <c r="O282" s="58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1" t="s">
        <v>200</v>
      </c>
      <c r="AT282" s="161" t="s">
        <v>195</v>
      </c>
      <c r="AU282" s="161" t="s">
        <v>93</v>
      </c>
      <c r="AY282" s="17" t="s">
        <v>192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93</v>
      </c>
      <c r="BK282" s="162">
        <f>ROUND(I282*H282,2)</f>
        <v>0</v>
      </c>
      <c r="BL282" s="17" t="s">
        <v>200</v>
      </c>
      <c r="BM282" s="161" t="s">
        <v>425</v>
      </c>
    </row>
    <row r="283" spans="1:65" s="12" customFormat="1" ht="25.9" customHeight="1">
      <c r="B283" s="137"/>
      <c r="D283" s="138" t="s">
        <v>79</v>
      </c>
      <c r="E283" s="139" t="s">
        <v>290</v>
      </c>
      <c r="F283" s="139" t="s">
        <v>291</v>
      </c>
      <c r="I283" s="140"/>
      <c r="J283" s="126">
        <f>BK283</f>
        <v>0</v>
      </c>
      <c r="L283" s="137"/>
      <c r="M283" s="141"/>
      <c r="N283" s="142"/>
      <c r="O283" s="142"/>
      <c r="P283" s="143">
        <f>P284</f>
        <v>0</v>
      </c>
      <c r="Q283" s="142"/>
      <c r="R283" s="143">
        <f>R284</f>
        <v>0.46550000000000002</v>
      </c>
      <c r="S283" s="142"/>
      <c r="T283" s="144">
        <f>T284</f>
        <v>1.39854E-2</v>
      </c>
      <c r="AR283" s="138" t="s">
        <v>93</v>
      </c>
      <c r="AT283" s="145" t="s">
        <v>79</v>
      </c>
      <c r="AU283" s="145" t="s">
        <v>80</v>
      </c>
      <c r="AY283" s="138" t="s">
        <v>192</v>
      </c>
      <c r="BK283" s="146">
        <f>BK284</f>
        <v>0</v>
      </c>
    </row>
    <row r="284" spans="1:65" s="12" customFormat="1" ht="22.9" customHeight="1">
      <c r="B284" s="137"/>
      <c r="D284" s="138" t="s">
        <v>79</v>
      </c>
      <c r="E284" s="147" t="s">
        <v>426</v>
      </c>
      <c r="F284" s="147" t="s">
        <v>427</v>
      </c>
      <c r="I284" s="140"/>
      <c r="J284" s="148">
        <f>BK284</f>
        <v>0</v>
      </c>
      <c r="L284" s="137"/>
      <c r="M284" s="141"/>
      <c r="N284" s="142"/>
      <c r="O284" s="142"/>
      <c r="P284" s="143">
        <f>SUM(P285:P338)</f>
        <v>0</v>
      </c>
      <c r="Q284" s="142"/>
      <c r="R284" s="143">
        <f>SUM(R285:R338)</f>
        <v>0.46550000000000002</v>
      </c>
      <c r="S284" s="142"/>
      <c r="T284" s="144">
        <f>SUM(T285:T338)</f>
        <v>1.39854E-2</v>
      </c>
      <c r="AR284" s="138" t="s">
        <v>93</v>
      </c>
      <c r="AT284" s="145" t="s">
        <v>79</v>
      </c>
      <c r="AU284" s="145" t="s">
        <v>87</v>
      </c>
      <c r="AY284" s="138" t="s">
        <v>192</v>
      </c>
      <c r="BK284" s="146">
        <f>SUM(BK285:BK338)</f>
        <v>0</v>
      </c>
    </row>
    <row r="285" spans="1:65" s="2" customFormat="1" ht="24.2" customHeight="1">
      <c r="A285" s="32"/>
      <c r="B285" s="149"/>
      <c r="C285" s="150" t="s">
        <v>193</v>
      </c>
      <c r="D285" s="150" t="s">
        <v>195</v>
      </c>
      <c r="E285" s="151" t="s">
        <v>428</v>
      </c>
      <c r="F285" s="152" t="s">
        <v>429</v>
      </c>
      <c r="G285" s="153" t="s">
        <v>198</v>
      </c>
      <c r="H285" s="154">
        <v>950</v>
      </c>
      <c r="I285" s="155"/>
      <c r="J285" s="156">
        <f>ROUND(I285*H285,2)</f>
        <v>0</v>
      </c>
      <c r="K285" s="152" t="s">
        <v>199</v>
      </c>
      <c r="L285" s="33"/>
      <c r="M285" s="157" t="s">
        <v>1</v>
      </c>
      <c r="N285" s="158" t="s">
        <v>46</v>
      </c>
      <c r="O285" s="58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1" t="s">
        <v>297</v>
      </c>
      <c r="AT285" s="161" t="s">
        <v>195</v>
      </c>
      <c r="AU285" s="161" t="s">
        <v>93</v>
      </c>
      <c r="AY285" s="17" t="s">
        <v>192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93</v>
      </c>
      <c r="BK285" s="162">
        <f>ROUND(I285*H285,2)</f>
        <v>0</v>
      </c>
      <c r="BL285" s="17" t="s">
        <v>297</v>
      </c>
      <c r="BM285" s="161" t="s">
        <v>430</v>
      </c>
    </row>
    <row r="286" spans="1:65" s="13" customFormat="1" ht="22.5">
      <c r="B286" s="163"/>
      <c r="D286" s="164" t="s">
        <v>202</v>
      </c>
      <c r="E286" s="165" t="s">
        <v>1</v>
      </c>
      <c r="F286" s="166" t="s">
        <v>431</v>
      </c>
      <c r="H286" s="165" t="s">
        <v>1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202</v>
      </c>
      <c r="AU286" s="165" t="s">
        <v>93</v>
      </c>
      <c r="AV286" s="13" t="s">
        <v>87</v>
      </c>
      <c r="AW286" s="13" t="s">
        <v>36</v>
      </c>
      <c r="AX286" s="13" t="s">
        <v>80</v>
      </c>
      <c r="AY286" s="165" t="s">
        <v>192</v>
      </c>
    </row>
    <row r="287" spans="1:65" s="13" customFormat="1" ht="11.25">
      <c r="B287" s="163"/>
      <c r="D287" s="164" t="s">
        <v>202</v>
      </c>
      <c r="E287" s="165" t="s">
        <v>1</v>
      </c>
      <c r="F287" s="166" t="s">
        <v>432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202</v>
      </c>
      <c r="AU287" s="165" t="s">
        <v>93</v>
      </c>
      <c r="AV287" s="13" t="s">
        <v>87</v>
      </c>
      <c r="AW287" s="13" t="s">
        <v>36</v>
      </c>
      <c r="AX287" s="13" t="s">
        <v>80</v>
      </c>
      <c r="AY287" s="165" t="s">
        <v>192</v>
      </c>
    </row>
    <row r="288" spans="1:65" s="14" customFormat="1" ht="11.25">
      <c r="B288" s="171"/>
      <c r="D288" s="164" t="s">
        <v>202</v>
      </c>
      <c r="E288" s="172" t="s">
        <v>1</v>
      </c>
      <c r="F288" s="173" t="s">
        <v>433</v>
      </c>
      <c r="H288" s="174">
        <v>50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202</v>
      </c>
      <c r="AU288" s="172" t="s">
        <v>93</v>
      </c>
      <c r="AV288" s="14" t="s">
        <v>93</v>
      </c>
      <c r="AW288" s="14" t="s">
        <v>36</v>
      </c>
      <c r="AX288" s="14" t="s">
        <v>80</v>
      </c>
      <c r="AY288" s="172" t="s">
        <v>192</v>
      </c>
    </row>
    <row r="289" spans="1:65" s="13" customFormat="1" ht="11.25">
      <c r="B289" s="163"/>
      <c r="D289" s="164" t="s">
        <v>202</v>
      </c>
      <c r="E289" s="165" t="s">
        <v>1</v>
      </c>
      <c r="F289" s="166" t="s">
        <v>434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202</v>
      </c>
      <c r="AU289" s="165" t="s">
        <v>93</v>
      </c>
      <c r="AV289" s="13" t="s">
        <v>87</v>
      </c>
      <c r="AW289" s="13" t="s">
        <v>36</v>
      </c>
      <c r="AX289" s="13" t="s">
        <v>80</v>
      </c>
      <c r="AY289" s="165" t="s">
        <v>192</v>
      </c>
    </row>
    <row r="290" spans="1:65" s="14" customFormat="1" ht="11.25">
      <c r="B290" s="171"/>
      <c r="D290" s="164" t="s">
        <v>202</v>
      </c>
      <c r="E290" s="172" t="s">
        <v>1</v>
      </c>
      <c r="F290" s="173" t="s">
        <v>435</v>
      </c>
      <c r="H290" s="174">
        <v>150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202</v>
      </c>
      <c r="AU290" s="172" t="s">
        <v>93</v>
      </c>
      <c r="AV290" s="14" t="s">
        <v>93</v>
      </c>
      <c r="AW290" s="14" t="s">
        <v>36</v>
      </c>
      <c r="AX290" s="14" t="s">
        <v>80</v>
      </c>
      <c r="AY290" s="172" t="s">
        <v>192</v>
      </c>
    </row>
    <row r="291" spans="1:65" s="13" customFormat="1" ht="11.25">
      <c r="B291" s="163"/>
      <c r="D291" s="164" t="s">
        <v>202</v>
      </c>
      <c r="E291" s="165" t="s">
        <v>1</v>
      </c>
      <c r="F291" s="166" t="s">
        <v>436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202</v>
      </c>
      <c r="AU291" s="165" t="s">
        <v>93</v>
      </c>
      <c r="AV291" s="13" t="s">
        <v>87</v>
      </c>
      <c r="AW291" s="13" t="s">
        <v>36</v>
      </c>
      <c r="AX291" s="13" t="s">
        <v>80</v>
      </c>
      <c r="AY291" s="165" t="s">
        <v>192</v>
      </c>
    </row>
    <row r="292" spans="1:65" s="14" customFormat="1" ht="11.25">
      <c r="B292" s="171"/>
      <c r="D292" s="164" t="s">
        <v>202</v>
      </c>
      <c r="E292" s="172" t="s">
        <v>1</v>
      </c>
      <c r="F292" s="173" t="s">
        <v>435</v>
      </c>
      <c r="H292" s="174">
        <v>150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202</v>
      </c>
      <c r="AU292" s="172" t="s">
        <v>93</v>
      </c>
      <c r="AV292" s="14" t="s">
        <v>93</v>
      </c>
      <c r="AW292" s="14" t="s">
        <v>36</v>
      </c>
      <c r="AX292" s="14" t="s">
        <v>80</v>
      </c>
      <c r="AY292" s="172" t="s">
        <v>192</v>
      </c>
    </row>
    <row r="293" spans="1:65" s="13" customFormat="1" ht="11.25">
      <c r="B293" s="163"/>
      <c r="D293" s="164" t="s">
        <v>202</v>
      </c>
      <c r="E293" s="165" t="s">
        <v>1</v>
      </c>
      <c r="F293" s="166" t="s">
        <v>437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202</v>
      </c>
      <c r="AU293" s="165" t="s">
        <v>93</v>
      </c>
      <c r="AV293" s="13" t="s">
        <v>87</v>
      </c>
      <c r="AW293" s="13" t="s">
        <v>36</v>
      </c>
      <c r="AX293" s="13" t="s">
        <v>80</v>
      </c>
      <c r="AY293" s="165" t="s">
        <v>192</v>
      </c>
    </row>
    <row r="294" spans="1:65" s="14" customFormat="1" ht="11.25">
      <c r="B294" s="171"/>
      <c r="D294" s="164" t="s">
        <v>202</v>
      </c>
      <c r="E294" s="172" t="s">
        <v>1</v>
      </c>
      <c r="F294" s="173" t="s">
        <v>435</v>
      </c>
      <c r="H294" s="174">
        <v>150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202</v>
      </c>
      <c r="AU294" s="172" t="s">
        <v>93</v>
      </c>
      <c r="AV294" s="14" t="s">
        <v>93</v>
      </c>
      <c r="AW294" s="14" t="s">
        <v>36</v>
      </c>
      <c r="AX294" s="14" t="s">
        <v>80</v>
      </c>
      <c r="AY294" s="172" t="s">
        <v>192</v>
      </c>
    </row>
    <row r="295" spans="1:65" s="13" customFormat="1" ht="11.25">
      <c r="B295" s="163"/>
      <c r="D295" s="164" t="s">
        <v>202</v>
      </c>
      <c r="E295" s="165" t="s">
        <v>1</v>
      </c>
      <c r="F295" s="166" t="s">
        <v>438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202</v>
      </c>
      <c r="AU295" s="165" t="s">
        <v>93</v>
      </c>
      <c r="AV295" s="13" t="s">
        <v>87</v>
      </c>
      <c r="AW295" s="13" t="s">
        <v>36</v>
      </c>
      <c r="AX295" s="13" t="s">
        <v>80</v>
      </c>
      <c r="AY295" s="165" t="s">
        <v>192</v>
      </c>
    </row>
    <row r="296" spans="1:65" s="14" customFormat="1" ht="11.25">
      <c r="B296" s="171"/>
      <c r="D296" s="164" t="s">
        <v>202</v>
      </c>
      <c r="E296" s="172" t="s">
        <v>1</v>
      </c>
      <c r="F296" s="173" t="s">
        <v>435</v>
      </c>
      <c r="H296" s="174">
        <v>150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202</v>
      </c>
      <c r="AU296" s="172" t="s">
        <v>93</v>
      </c>
      <c r="AV296" s="14" t="s">
        <v>93</v>
      </c>
      <c r="AW296" s="14" t="s">
        <v>36</v>
      </c>
      <c r="AX296" s="14" t="s">
        <v>80</v>
      </c>
      <c r="AY296" s="172" t="s">
        <v>192</v>
      </c>
    </row>
    <row r="297" spans="1:65" s="13" customFormat="1" ht="11.25">
      <c r="B297" s="163"/>
      <c r="D297" s="164" t="s">
        <v>202</v>
      </c>
      <c r="E297" s="165" t="s">
        <v>1</v>
      </c>
      <c r="F297" s="166" t="s">
        <v>439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202</v>
      </c>
      <c r="AU297" s="165" t="s">
        <v>93</v>
      </c>
      <c r="AV297" s="13" t="s">
        <v>87</v>
      </c>
      <c r="AW297" s="13" t="s">
        <v>36</v>
      </c>
      <c r="AX297" s="13" t="s">
        <v>80</v>
      </c>
      <c r="AY297" s="165" t="s">
        <v>192</v>
      </c>
    </row>
    <row r="298" spans="1:65" s="14" customFormat="1" ht="11.25">
      <c r="B298" s="171"/>
      <c r="D298" s="164" t="s">
        <v>202</v>
      </c>
      <c r="E298" s="172" t="s">
        <v>1</v>
      </c>
      <c r="F298" s="173" t="s">
        <v>435</v>
      </c>
      <c r="H298" s="174">
        <v>150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202</v>
      </c>
      <c r="AU298" s="172" t="s">
        <v>93</v>
      </c>
      <c r="AV298" s="14" t="s">
        <v>93</v>
      </c>
      <c r="AW298" s="14" t="s">
        <v>36</v>
      </c>
      <c r="AX298" s="14" t="s">
        <v>80</v>
      </c>
      <c r="AY298" s="172" t="s">
        <v>192</v>
      </c>
    </row>
    <row r="299" spans="1:65" s="13" customFormat="1" ht="11.25">
      <c r="B299" s="163"/>
      <c r="D299" s="164" t="s">
        <v>202</v>
      </c>
      <c r="E299" s="165" t="s">
        <v>1</v>
      </c>
      <c r="F299" s="166" t="s">
        <v>440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202</v>
      </c>
      <c r="AU299" s="165" t="s">
        <v>93</v>
      </c>
      <c r="AV299" s="13" t="s">
        <v>87</v>
      </c>
      <c r="AW299" s="13" t="s">
        <v>36</v>
      </c>
      <c r="AX299" s="13" t="s">
        <v>80</v>
      </c>
      <c r="AY299" s="165" t="s">
        <v>192</v>
      </c>
    </row>
    <row r="300" spans="1:65" s="14" customFormat="1" ht="11.25">
      <c r="B300" s="171"/>
      <c r="D300" s="164" t="s">
        <v>202</v>
      </c>
      <c r="E300" s="172" t="s">
        <v>1</v>
      </c>
      <c r="F300" s="173" t="s">
        <v>435</v>
      </c>
      <c r="H300" s="174">
        <v>150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202</v>
      </c>
      <c r="AU300" s="172" t="s">
        <v>93</v>
      </c>
      <c r="AV300" s="14" t="s">
        <v>93</v>
      </c>
      <c r="AW300" s="14" t="s">
        <v>36</v>
      </c>
      <c r="AX300" s="14" t="s">
        <v>80</v>
      </c>
      <c r="AY300" s="172" t="s">
        <v>192</v>
      </c>
    </row>
    <row r="301" spans="1:65" s="15" customFormat="1" ht="11.25">
      <c r="B301" s="179"/>
      <c r="D301" s="164" t="s">
        <v>202</v>
      </c>
      <c r="E301" s="180" t="s">
        <v>1</v>
      </c>
      <c r="F301" s="181" t="s">
        <v>206</v>
      </c>
      <c r="H301" s="182">
        <v>950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202</v>
      </c>
      <c r="AU301" s="180" t="s">
        <v>93</v>
      </c>
      <c r="AV301" s="15" t="s">
        <v>200</v>
      </c>
      <c r="AW301" s="15" t="s">
        <v>36</v>
      </c>
      <c r="AX301" s="15" t="s">
        <v>87</v>
      </c>
      <c r="AY301" s="180" t="s">
        <v>192</v>
      </c>
    </row>
    <row r="302" spans="1:65" s="2" customFormat="1" ht="16.5" customHeight="1">
      <c r="A302" s="32"/>
      <c r="B302" s="149"/>
      <c r="C302" s="150" t="s">
        <v>279</v>
      </c>
      <c r="D302" s="150" t="s">
        <v>195</v>
      </c>
      <c r="E302" s="151" t="s">
        <v>441</v>
      </c>
      <c r="F302" s="152" t="s">
        <v>442</v>
      </c>
      <c r="G302" s="153" t="s">
        <v>198</v>
      </c>
      <c r="H302" s="154">
        <v>466.18</v>
      </c>
      <c r="I302" s="155"/>
      <c r="J302" s="156">
        <f>ROUND(I302*H302,2)</f>
        <v>0</v>
      </c>
      <c r="K302" s="152" t="s">
        <v>199</v>
      </c>
      <c r="L302" s="33"/>
      <c r="M302" s="157" t="s">
        <v>1</v>
      </c>
      <c r="N302" s="158" t="s">
        <v>46</v>
      </c>
      <c r="O302" s="58"/>
      <c r="P302" s="159">
        <f>O302*H302</f>
        <v>0</v>
      </c>
      <c r="Q302" s="159">
        <v>0</v>
      </c>
      <c r="R302" s="159">
        <f>Q302*H302</f>
        <v>0</v>
      </c>
      <c r="S302" s="159">
        <v>3.0000000000000001E-5</v>
      </c>
      <c r="T302" s="160">
        <f>S302*H302</f>
        <v>1.39854E-2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1" t="s">
        <v>297</v>
      </c>
      <c r="AT302" s="161" t="s">
        <v>195</v>
      </c>
      <c r="AU302" s="161" t="s">
        <v>93</v>
      </c>
      <c r="AY302" s="17" t="s">
        <v>192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93</v>
      </c>
      <c r="BK302" s="162">
        <f>ROUND(I302*H302,2)</f>
        <v>0</v>
      </c>
      <c r="BL302" s="17" t="s">
        <v>297</v>
      </c>
      <c r="BM302" s="161" t="s">
        <v>443</v>
      </c>
    </row>
    <row r="303" spans="1:65" s="13" customFormat="1" ht="11.25">
      <c r="B303" s="163"/>
      <c r="D303" s="164" t="s">
        <v>202</v>
      </c>
      <c r="E303" s="165" t="s">
        <v>1</v>
      </c>
      <c r="F303" s="166" t="s">
        <v>712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202</v>
      </c>
      <c r="AU303" s="165" t="s">
        <v>93</v>
      </c>
      <c r="AV303" s="13" t="s">
        <v>87</v>
      </c>
      <c r="AW303" s="13" t="s">
        <v>36</v>
      </c>
      <c r="AX303" s="13" t="s">
        <v>80</v>
      </c>
      <c r="AY303" s="165" t="s">
        <v>192</v>
      </c>
    </row>
    <row r="304" spans="1:65" s="13" customFormat="1" ht="11.25">
      <c r="B304" s="163"/>
      <c r="D304" s="164" t="s">
        <v>202</v>
      </c>
      <c r="E304" s="165" t="s">
        <v>1</v>
      </c>
      <c r="F304" s="166" t="s">
        <v>432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202</v>
      </c>
      <c r="AU304" s="165" t="s">
        <v>93</v>
      </c>
      <c r="AV304" s="13" t="s">
        <v>87</v>
      </c>
      <c r="AW304" s="13" t="s">
        <v>36</v>
      </c>
      <c r="AX304" s="13" t="s">
        <v>80</v>
      </c>
      <c r="AY304" s="165" t="s">
        <v>192</v>
      </c>
    </row>
    <row r="305" spans="1:65" s="14" customFormat="1" ht="11.25">
      <c r="B305" s="171"/>
      <c r="D305" s="164" t="s">
        <v>202</v>
      </c>
      <c r="E305" s="172" t="s">
        <v>1</v>
      </c>
      <c r="F305" s="173" t="s">
        <v>967</v>
      </c>
      <c r="H305" s="174">
        <v>45.02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202</v>
      </c>
      <c r="AU305" s="172" t="s">
        <v>93</v>
      </c>
      <c r="AV305" s="14" t="s">
        <v>93</v>
      </c>
      <c r="AW305" s="14" t="s">
        <v>36</v>
      </c>
      <c r="AX305" s="14" t="s">
        <v>80</v>
      </c>
      <c r="AY305" s="172" t="s">
        <v>192</v>
      </c>
    </row>
    <row r="306" spans="1:65" s="13" customFormat="1" ht="11.25">
      <c r="B306" s="163"/>
      <c r="D306" s="164" t="s">
        <v>202</v>
      </c>
      <c r="E306" s="165" t="s">
        <v>1</v>
      </c>
      <c r="F306" s="166" t="s">
        <v>434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202</v>
      </c>
      <c r="AU306" s="165" t="s">
        <v>93</v>
      </c>
      <c r="AV306" s="13" t="s">
        <v>87</v>
      </c>
      <c r="AW306" s="13" t="s">
        <v>36</v>
      </c>
      <c r="AX306" s="13" t="s">
        <v>80</v>
      </c>
      <c r="AY306" s="165" t="s">
        <v>192</v>
      </c>
    </row>
    <row r="307" spans="1:65" s="14" customFormat="1" ht="22.5">
      <c r="B307" s="171"/>
      <c r="D307" s="164" t="s">
        <v>202</v>
      </c>
      <c r="E307" s="172" t="s">
        <v>1</v>
      </c>
      <c r="F307" s="173" t="s">
        <v>968</v>
      </c>
      <c r="H307" s="174">
        <v>70.06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202</v>
      </c>
      <c r="AU307" s="172" t="s">
        <v>93</v>
      </c>
      <c r="AV307" s="14" t="s">
        <v>93</v>
      </c>
      <c r="AW307" s="14" t="s">
        <v>36</v>
      </c>
      <c r="AX307" s="14" t="s">
        <v>80</v>
      </c>
      <c r="AY307" s="172" t="s">
        <v>192</v>
      </c>
    </row>
    <row r="308" spans="1:65" s="13" customFormat="1" ht="11.25">
      <c r="B308" s="163"/>
      <c r="D308" s="164" t="s">
        <v>202</v>
      </c>
      <c r="E308" s="165" t="s">
        <v>1</v>
      </c>
      <c r="F308" s="166" t="s">
        <v>436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202</v>
      </c>
      <c r="AU308" s="165" t="s">
        <v>93</v>
      </c>
      <c r="AV308" s="13" t="s">
        <v>87</v>
      </c>
      <c r="AW308" s="13" t="s">
        <v>36</v>
      </c>
      <c r="AX308" s="13" t="s">
        <v>80</v>
      </c>
      <c r="AY308" s="165" t="s">
        <v>192</v>
      </c>
    </row>
    <row r="309" spans="1:65" s="14" customFormat="1" ht="22.5">
      <c r="B309" s="171"/>
      <c r="D309" s="164" t="s">
        <v>202</v>
      </c>
      <c r="E309" s="172" t="s">
        <v>1</v>
      </c>
      <c r="F309" s="173" t="s">
        <v>969</v>
      </c>
      <c r="H309" s="174">
        <v>70.48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202</v>
      </c>
      <c r="AU309" s="172" t="s">
        <v>93</v>
      </c>
      <c r="AV309" s="14" t="s">
        <v>93</v>
      </c>
      <c r="AW309" s="14" t="s">
        <v>36</v>
      </c>
      <c r="AX309" s="14" t="s">
        <v>80</v>
      </c>
      <c r="AY309" s="172" t="s">
        <v>192</v>
      </c>
    </row>
    <row r="310" spans="1:65" s="13" customFormat="1" ht="11.25">
      <c r="B310" s="163"/>
      <c r="D310" s="164" t="s">
        <v>202</v>
      </c>
      <c r="E310" s="165" t="s">
        <v>1</v>
      </c>
      <c r="F310" s="166" t="s">
        <v>437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202</v>
      </c>
      <c r="AU310" s="165" t="s">
        <v>93</v>
      </c>
      <c r="AV310" s="13" t="s">
        <v>87</v>
      </c>
      <c r="AW310" s="13" t="s">
        <v>36</v>
      </c>
      <c r="AX310" s="13" t="s">
        <v>80</v>
      </c>
      <c r="AY310" s="165" t="s">
        <v>192</v>
      </c>
    </row>
    <row r="311" spans="1:65" s="14" customFormat="1" ht="22.5">
      <c r="B311" s="171"/>
      <c r="D311" s="164" t="s">
        <v>202</v>
      </c>
      <c r="E311" s="172" t="s">
        <v>1</v>
      </c>
      <c r="F311" s="173" t="s">
        <v>970</v>
      </c>
      <c r="H311" s="174">
        <v>70.459999999999994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202</v>
      </c>
      <c r="AU311" s="172" t="s">
        <v>93</v>
      </c>
      <c r="AV311" s="14" t="s">
        <v>93</v>
      </c>
      <c r="AW311" s="14" t="s">
        <v>36</v>
      </c>
      <c r="AX311" s="14" t="s">
        <v>80</v>
      </c>
      <c r="AY311" s="172" t="s">
        <v>192</v>
      </c>
    </row>
    <row r="312" spans="1:65" s="13" customFormat="1" ht="11.25">
      <c r="B312" s="163"/>
      <c r="D312" s="164" t="s">
        <v>202</v>
      </c>
      <c r="E312" s="165" t="s">
        <v>1</v>
      </c>
      <c r="F312" s="166" t="s">
        <v>438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202</v>
      </c>
      <c r="AU312" s="165" t="s">
        <v>93</v>
      </c>
      <c r="AV312" s="13" t="s">
        <v>87</v>
      </c>
      <c r="AW312" s="13" t="s">
        <v>36</v>
      </c>
      <c r="AX312" s="13" t="s">
        <v>80</v>
      </c>
      <c r="AY312" s="165" t="s">
        <v>192</v>
      </c>
    </row>
    <row r="313" spans="1:65" s="14" customFormat="1" ht="22.5">
      <c r="B313" s="171"/>
      <c r="D313" s="164" t="s">
        <v>202</v>
      </c>
      <c r="E313" s="172" t="s">
        <v>1</v>
      </c>
      <c r="F313" s="173" t="s">
        <v>971</v>
      </c>
      <c r="H313" s="174">
        <v>69.52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202</v>
      </c>
      <c r="AU313" s="172" t="s">
        <v>93</v>
      </c>
      <c r="AV313" s="14" t="s">
        <v>93</v>
      </c>
      <c r="AW313" s="14" t="s">
        <v>36</v>
      </c>
      <c r="AX313" s="14" t="s">
        <v>80</v>
      </c>
      <c r="AY313" s="172" t="s">
        <v>192</v>
      </c>
    </row>
    <row r="314" spans="1:65" s="13" customFormat="1" ht="11.25">
      <c r="B314" s="163"/>
      <c r="D314" s="164" t="s">
        <v>202</v>
      </c>
      <c r="E314" s="165" t="s">
        <v>1</v>
      </c>
      <c r="F314" s="166" t="s">
        <v>439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202</v>
      </c>
      <c r="AU314" s="165" t="s">
        <v>93</v>
      </c>
      <c r="AV314" s="13" t="s">
        <v>87</v>
      </c>
      <c r="AW314" s="13" t="s">
        <v>36</v>
      </c>
      <c r="AX314" s="13" t="s">
        <v>80</v>
      </c>
      <c r="AY314" s="165" t="s">
        <v>192</v>
      </c>
    </row>
    <row r="315" spans="1:65" s="14" customFormat="1" ht="11.25">
      <c r="B315" s="171"/>
      <c r="D315" s="164" t="s">
        <v>202</v>
      </c>
      <c r="E315" s="172" t="s">
        <v>1</v>
      </c>
      <c r="F315" s="173" t="s">
        <v>972</v>
      </c>
      <c r="H315" s="174">
        <v>70.099999999999994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202</v>
      </c>
      <c r="AU315" s="172" t="s">
        <v>93</v>
      </c>
      <c r="AV315" s="14" t="s">
        <v>93</v>
      </c>
      <c r="AW315" s="14" t="s">
        <v>36</v>
      </c>
      <c r="AX315" s="14" t="s">
        <v>80</v>
      </c>
      <c r="AY315" s="172" t="s">
        <v>192</v>
      </c>
    </row>
    <row r="316" spans="1:65" s="13" customFormat="1" ht="11.25">
      <c r="B316" s="163"/>
      <c r="D316" s="164" t="s">
        <v>202</v>
      </c>
      <c r="E316" s="165" t="s">
        <v>1</v>
      </c>
      <c r="F316" s="166" t="s">
        <v>440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202</v>
      </c>
      <c r="AU316" s="165" t="s">
        <v>93</v>
      </c>
      <c r="AV316" s="13" t="s">
        <v>87</v>
      </c>
      <c r="AW316" s="13" t="s">
        <v>36</v>
      </c>
      <c r="AX316" s="13" t="s">
        <v>80</v>
      </c>
      <c r="AY316" s="165" t="s">
        <v>192</v>
      </c>
    </row>
    <row r="317" spans="1:65" s="14" customFormat="1" ht="22.5">
      <c r="B317" s="171"/>
      <c r="D317" s="164" t="s">
        <v>202</v>
      </c>
      <c r="E317" s="172" t="s">
        <v>1</v>
      </c>
      <c r="F317" s="173" t="s">
        <v>973</v>
      </c>
      <c r="H317" s="174">
        <v>70.540000000000006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202</v>
      </c>
      <c r="AU317" s="172" t="s">
        <v>93</v>
      </c>
      <c r="AV317" s="14" t="s">
        <v>93</v>
      </c>
      <c r="AW317" s="14" t="s">
        <v>36</v>
      </c>
      <c r="AX317" s="14" t="s">
        <v>80</v>
      </c>
      <c r="AY317" s="172" t="s">
        <v>192</v>
      </c>
    </row>
    <row r="318" spans="1:65" s="15" customFormat="1" ht="11.25">
      <c r="B318" s="179"/>
      <c r="D318" s="164" t="s">
        <v>202</v>
      </c>
      <c r="E318" s="180" t="s">
        <v>1</v>
      </c>
      <c r="F318" s="181" t="s">
        <v>206</v>
      </c>
      <c r="H318" s="182">
        <v>466.18</v>
      </c>
      <c r="I318" s="183"/>
      <c r="L318" s="179"/>
      <c r="M318" s="184"/>
      <c r="N318" s="185"/>
      <c r="O318" s="185"/>
      <c r="P318" s="185"/>
      <c r="Q318" s="185"/>
      <c r="R318" s="185"/>
      <c r="S318" s="185"/>
      <c r="T318" s="186"/>
      <c r="AT318" s="180" t="s">
        <v>202</v>
      </c>
      <c r="AU318" s="180" t="s">
        <v>93</v>
      </c>
      <c r="AV318" s="15" t="s">
        <v>200</v>
      </c>
      <c r="AW318" s="15" t="s">
        <v>36</v>
      </c>
      <c r="AX318" s="15" t="s">
        <v>87</v>
      </c>
      <c r="AY318" s="180" t="s">
        <v>192</v>
      </c>
    </row>
    <row r="319" spans="1:65" s="2" customFormat="1" ht="16.5" customHeight="1">
      <c r="A319" s="32"/>
      <c r="B319" s="149"/>
      <c r="C319" s="201" t="s">
        <v>283</v>
      </c>
      <c r="D319" s="201" t="s">
        <v>412</v>
      </c>
      <c r="E319" s="202" t="s">
        <v>546</v>
      </c>
      <c r="F319" s="203" t="s">
        <v>547</v>
      </c>
      <c r="G319" s="204" t="s">
        <v>198</v>
      </c>
      <c r="H319" s="205">
        <v>512.798</v>
      </c>
      <c r="I319" s="206"/>
      <c r="J319" s="207">
        <f>ROUND(I319*H319,2)</f>
        <v>0</v>
      </c>
      <c r="K319" s="203" t="s">
        <v>199</v>
      </c>
      <c r="L319" s="208"/>
      <c r="M319" s="209" t="s">
        <v>1</v>
      </c>
      <c r="N319" s="210" t="s">
        <v>46</v>
      </c>
      <c r="O319" s="58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1" t="s">
        <v>548</v>
      </c>
      <c r="AT319" s="161" t="s">
        <v>412</v>
      </c>
      <c r="AU319" s="161" t="s">
        <v>93</v>
      </c>
      <c r="AY319" s="17" t="s">
        <v>192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7" t="s">
        <v>93</v>
      </c>
      <c r="BK319" s="162">
        <f>ROUND(I319*H319,2)</f>
        <v>0</v>
      </c>
      <c r="BL319" s="17" t="s">
        <v>297</v>
      </c>
      <c r="BM319" s="161" t="s">
        <v>549</v>
      </c>
    </row>
    <row r="320" spans="1:65" s="14" customFormat="1" ht="11.25">
      <c r="B320" s="171"/>
      <c r="D320" s="164" t="s">
        <v>202</v>
      </c>
      <c r="F320" s="173" t="s">
        <v>974</v>
      </c>
      <c r="H320" s="174">
        <v>512.798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202</v>
      </c>
      <c r="AU320" s="172" t="s">
        <v>93</v>
      </c>
      <c r="AV320" s="14" t="s">
        <v>93</v>
      </c>
      <c r="AW320" s="14" t="s">
        <v>3</v>
      </c>
      <c r="AX320" s="14" t="s">
        <v>87</v>
      </c>
      <c r="AY320" s="172" t="s">
        <v>192</v>
      </c>
    </row>
    <row r="321" spans="1:65" s="2" customFormat="1" ht="24.2" customHeight="1">
      <c r="A321" s="32"/>
      <c r="B321" s="149"/>
      <c r="C321" s="150" t="s">
        <v>8</v>
      </c>
      <c r="D321" s="150" t="s">
        <v>195</v>
      </c>
      <c r="E321" s="151" t="s">
        <v>551</v>
      </c>
      <c r="F321" s="152" t="s">
        <v>552</v>
      </c>
      <c r="G321" s="153" t="s">
        <v>198</v>
      </c>
      <c r="H321" s="154">
        <v>950</v>
      </c>
      <c r="I321" s="155"/>
      <c r="J321" s="156">
        <f>ROUND(I321*H321,2)</f>
        <v>0</v>
      </c>
      <c r="K321" s="152" t="s">
        <v>199</v>
      </c>
      <c r="L321" s="33"/>
      <c r="M321" s="157" t="s">
        <v>1</v>
      </c>
      <c r="N321" s="158" t="s">
        <v>46</v>
      </c>
      <c r="O321" s="58"/>
      <c r="P321" s="159">
        <f>O321*H321</f>
        <v>0</v>
      </c>
      <c r="Q321" s="159">
        <v>2.0000000000000001E-4</v>
      </c>
      <c r="R321" s="159">
        <f>Q321*H321</f>
        <v>0.19</v>
      </c>
      <c r="S321" s="159">
        <v>0</v>
      </c>
      <c r="T321" s="160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1" t="s">
        <v>297</v>
      </c>
      <c r="AT321" s="161" t="s">
        <v>195</v>
      </c>
      <c r="AU321" s="161" t="s">
        <v>93</v>
      </c>
      <c r="AY321" s="17" t="s">
        <v>192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7" t="s">
        <v>93</v>
      </c>
      <c r="BK321" s="162">
        <f>ROUND(I321*H321,2)</f>
        <v>0</v>
      </c>
      <c r="BL321" s="17" t="s">
        <v>297</v>
      </c>
      <c r="BM321" s="161" t="s">
        <v>553</v>
      </c>
    </row>
    <row r="322" spans="1:65" s="13" customFormat="1" ht="22.5">
      <c r="B322" s="163"/>
      <c r="D322" s="164" t="s">
        <v>202</v>
      </c>
      <c r="E322" s="165" t="s">
        <v>1</v>
      </c>
      <c r="F322" s="166" t="s">
        <v>554</v>
      </c>
      <c r="H322" s="165" t="s">
        <v>1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5" t="s">
        <v>202</v>
      </c>
      <c r="AU322" s="165" t="s">
        <v>93</v>
      </c>
      <c r="AV322" s="13" t="s">
        <v>87</v>
      </c>
      <c r="AW322" s="13" t="s">
        <v>36</v>
      </c>
      <c r="AX322" s="13" t="s">
        <v>80</v>
      </c>
      <c r="AY322" s="165" t="s">
        <v>192</v>
      </c>
    </row>
    <row r="323" spans="1:65" s="13" customFormat="1" ht="11.25">
      <c r="B323" s="163"/>
      <c r="D323" s="164" t="s">
        <v>202</v>
      </c>
      <c r="E323" s="165" t="s">
        <v>1</v>
      </c>
      <c r="F323" s="166" t="s">
        <v>432</v>
      </c>
      <c r="H323" s="165" t="s">
        <v>1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202</v>
      </c>
      <c r="AU323" s="165" t="s">
        <v>93</v>
      </c>
      <c r="AV323" s="13" t="s">
        <v>87</v>
      </c>
      <c r="AW323" s="13" t="s">
        <v>36</v>
      </c>
      <c r="AX323" s="13" t="s">
        <v>80</v>
      </c>
      <c r="AY323" s="165" t="s">
        <v>192</v>
      </c>
    </row>
    <row r="324" spans="1:65" s="14" customFormat="1" ht="11.25">
      <c r="B324" s="171"/>
      <c r="D324" s="164" t="s">
        <v>202</v>
      </c>
      <c r="E324" s="172" t="s">
        <v>1</v>
      </c>
      <c r="F324" s="173" t="s">
        <v>433</v>
      </c>
      <c r="H324" s="174">
        <v>50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202</v>
      </c>
      <c r="AU324" s="172" t="s">
        <v>93</v>
      </c>
      <c r="AV324" s="14" t="s">
        <v>93</v>
      </c>
      <c r="AW324" s="14" t="s">
        <v>36</v>
      </c>
      <c r="AX324" s="14" t="s">
        <v>80</v>
      </c>
      <c r="AY324" s="172" t="s">
        <v>192</v>
      </c>
    </row>
    <row r="325" spans="1:65" s="13" customFormat="1" ht="11.25">
      <c r="B325" s="163"/>
      <c r="D325" s="164" t="s">
        <v>202</v>
      </c>
      <c r="E325" s="165" t="s">
        <v>1</v>
      </c>
      <c r="F325" s="166" t="s">
        <v>434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202</v>
      </c>
      <c r="AU325" s="165" t="s">
        <v>93</v>
      </c>
      <c r="AV325" s="13" t="s">
        <v>87</v>
      </c>
      <c r="AW325" s="13" t="s">
        <v>36</v>
      </c>
      <c r="AX325" s="13" t="s">
        <v>80</v>
      </c>
      <c r="AY325" s="165" t="s">
        <v>192</v>
      </c>
    </row>
    <row r="326" spans="1:65" s="14" customFormat="1" ht="11.25">
      <c r="B326" s="171"/>
      <c r="D326" s="164" t="s">
        <v>202</v>
      </c>
      <c r="E326" s="172" t="s">
        <v>1</v>
      </c>
      <c r="F326" s="173" t="s">
        <v>435</v>
      </c>
      <c r="H326" s="174">
        <v>150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202</v>
      </c>
      <c r="AU326" s="172" t="s">
        <v>93</v>
      </c>
      <c r="AV326" s="14" t="s">
        <v>93</v>
      </c>
      <c r="AW326" s="14" t="s">
        <v>36</v>
      </c>
      <c r="AX326" s="14" t="s">
        <v>80</v>
      </c>
      <c r="AY326" s="172" t="s">
        <v>192</v>
      </c>
    </row>
    <row r="327" spans="1:65" s="13" customFormat="1" ht="11.25">
      <c r="B327" s="163"/>
      <c r="D327" s="164" t="s">
        <v>202</v>
      </c>
      <c r="E327" s="165" t="s">
        <v>1</v>
      </c>
      <c r="F327" s="166" t="s">
        <v>436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202</v>
      </c>
      <c r="AU327" s="165" t="s">
        <v>93</v>
      </c>
      <c r="AV327" s="13" t="s">
        <v>87</v>
      </c>
      <c r="AW327" s="13" t="s">
        <v>36</v>
      </c>
      <c r="AX327" s="13" t="s">
        <v>80</v>
      </c>
      <c r="AY327" s="165" t="s">
        <v>192</v>
      </c>
    </row>
    <row r="328" spans="1:65" s="14" customFormat="1" ht="11.25">
      <c r="B328" s="171"/>
      <c r="D328" s="164" t="s">
        <v>202</v>
      </c>
      <c r="E328" s="172" t="s">
        <v>1</v>
      </c>
      <c r="F328" s="173" t="s">
        <v>435</v>
      </c>
      <c r="H328" s="174">
        <v>150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202</v>
      </c>
      <c r="AU328" s="172" t="s">
        <v>93</v>
      </c>
      <c r="AV328" s="14" t="s">
        <v>93</v>
      </c>
      <c r="AW328" s="14" t="s">
        <v>36</v>
      </c>
      <c r="AX328" s="14" t="s">
        <v>80</v>
      </c>
      <c r="AY328" s="172" t="s">
        <v>192</v>
      </c>
    </row>
    <row r="329" spans="1:65" s="13" customFormat="1" ht="11.25">
      <c r="B329" s="163"/>
      <c r="D329" s="164" t="s">
        <v>202</v>
      </c>
      <c r="E329" s="165" t="s">
        <v>1</v>
      </c>
      <c r="F329" s="166" t="s">
        <v>437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202</v>
      </c>
      <c r="AU329" s="165" t="s">
        <v>93</v>
      </c>
      <c r="AV329" s="13" t="s">
        <v>87</v>
      </c>
      <c r="AW329" s="13" t="s">
        <v>36</v>
      </c>
      <c r="AX329" s="13" t="s">
        <v>80</v>
      </c>
      <c r="AY329" s="165" t="s">
        <v>192</v>
      </c>
    </row>
    <row r="330" spans="1:65" s="14" customFormat="1" ht="11.25">
      <c r="B330" s="171"/>
      <c r="D330" s="164" t="s">
        <v>202</v>
      </c>
      <c r="E330" s="172" t="s">
        <v>1</v>
      </c>
      <c r="F330" s="173" t="s">
        <v>435</v>
      </c>
      <c r="H330" s="174">
        <v>150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202</v>
      </c>
      <c r="AU330" s="172" t="s">
        <v>93</v>
      </c>
      <c r="AV330" s="14" t="s">
        <v>93</v>
      </c>
      <c r="AW330" s="14" t="s">
        <v>36</v>
      </c>
      <c r="AX330" s="14" t="s">
        <v>80</v>
      </c>
      <c r="AY330" s="172" t="s">
        <v>192</v>
      </c>
    </row>
    <row r="331" spans="1:65" s="13" customFormat="1" ht="11.25">
      <c r="B331" s="163"/>
      <c r="D331" s="164" t="s">
        <v>202</v>
      </c>
      <c r="E331" s="165" t="s">
        <v>1</v>
      </c>
      <c r="F331" s="166" t="s">
        <v>438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202</v>
      </c>
      <c r="AU331" s="165" t="s">
        <v>93</v>
      </c>
      <c r="AV331" s="13" t="s">
        <v>87</v>
      </c>
      <c r="AW331" s="13" t="s">
        <v>36</v>
      </c>
      <c r="AX331" s="13" t="s">
        <v>80</v>
      </c>
      <c r="AY331" s="165" t="s">
        <v>192</v>
      </c>
    </row>
    <row r="332" spans="1:65" s="14" customFormat="1" ht="11.25">
      <c r="B332" s="171"/>
      <c r="D332" s="164" t="s">
        <v>202</v>
      </c>
      <c r="E332" s="172" t="s">
        <v>1</v>
      </c>
      <c r="F332" s="173" t="s">
        <v>435</v>
      </c>
      <c r="H332" s="174">
        <v>150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202</v>
      </c>
      <c r="AU332" s="172" t="s">
        <v>93</v>
      </c>
      <c r="AV332" s="14" t="s">
        <v>93</v>
      </c>
      <c r="AW332" s="14" t="s">
        <v>36</v>
      </c>
      <c r="AX332" s="14" t="s">
        <v>80</v>
      </c>
      <c r="AY332" s="172" t="s">
        <v>192</v>
      </c>
    </row>
    <row r="333" spans="1:65" s="13" customFormat="1" ht="11.25">
      <c r="B333" s="163"/>
      <c r="D333" s="164" t="s">
        <v>202</v>
      </c>
      <c r="E333" s="165" t="s">
        <v>1</v>
      </c>
      <c r="F333" s="166" t="s">
        <v>439</v>
      </c>
      <c r="H333" s="165" t="s">
        <v>1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202</v>
      </c>
      <c r="AU333" s="165" t="s">
        <v>93</v>
      </c>
      <c r="AV333" s="13" t="s">
        <v>87</v>
      </c>
      <c r="AW333" s="13" t="s">
        <v>36</v>
      </c>
      <c r="AX333" s="13" t="s">
        <v>80</v>
      </c>
      <c r="AY333" s="165" t="s">
        <v>192</v>
      </c>
    </row>
    <row r="334" spans="1:65" s="14" customFormat="1" ht="11.25">
      <c r="B334" s="171"/>
      <c r="D334" s="164" t="s">
        <v>202</v>
      </c>
      <c r="E334" s="172" t="s">
        <v>1</v>
      </c>
      <c r="F334" s="173" t="s">
        <v>435</v>
      </c>
      <c r="H334" s="174">
        <v>150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202</v>
      </c>
      <c r="AU334" s="172" t="s">
        <v>93</v>
      </c>
      <c r="AV334" s="14" t="s">
        <v>93</v>
      </c>
      <c r="AW334" s="14" t="s">
        <v>36</v>
      </c>
      <c r="AX334" s="14" t="s">
        <v>80</v>
      </c>
      <c r="AY334" s="172" t="s">
        <v>192</v>
      </c>
    </row>
    <row r="335" spans="1:65" s="13" customFormat="1" ht="11.25">
      <c r="B335" s="163"/>
      <c r="D335" s="164" t="s">
        <v>202</v>
      </c>
      <c r="E335" s="165" t="s">
        <v>1</v>
      </c>
      <c r="F335" s="166" t="s">
        <v>440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202</v>
      </c>
      <c r="AU335" s="165" t="s">
        <v>93</v>
      </c>
      <c r="AV335" s="13" t="s">
        <v>87</v>
      </c>
      <c r="AW335" s="13" t="s">
        <v>36</v>
      </c>
      <c r="AX335" s="13" t="s">
        <v>80</v>
      </c>
      <c r="AY335" s="165" t="s">
        <v>192</v>
      </c>
    </row>
    <row r="336" spans="1:65" s="14" customFormat="1" ht="11.25">
      <c r="B336" s="171"/>
      <c r="D336" s="164" t="s">
        <v>202</v>
      </c>
      <c r="E336" s="172" t="s">
        <v>1</v>
      </c>
      <c r="F336" s="173" t="s">
        <v>435</v>
      </c>
      <c r="H336" s="174">
        <v>150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202</v>
      </c>
      <c r="AU336" s="172" t="s">
        <v>93</v>
      </c>
      <c r="AV336" s="14" t="s">
        <v>93</v>
      </c>
      <c r="AW336" s="14" t="s">
        <v>36</v>
      </c>
      <c r="AX336" s="14" t="s">
        <v>80</v>
      </c>
      <c r="AY336" s="172" t="s">
        <v>192</v>
      </c>
    </row>
    <row r="337" spans="1:65" s="15" customFormat="1" ht="11.25">
      <c r="B337" s="179"/>
      <c r="D337" s="164" t="s">
        <v>202</v>
      </c>
      <c r="E337" s="180" t="s">
        <v>1</v>
      </c>
      <c r="F337" s="181" t="s">
        <v>206</v>
      </c>
      <c r="H337" s="182">
        <v>950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202</v>
      </c>
      <c r="AU337" s="180" t="s">
        <v>93</v>
      </c>
      <c r="AV337" s="15" t="s">
        <v>200</v>
      </c>
      <c r="AW337" s="15" t="s">
        <v>36</v>
      </c>
      <c r="AX337" s="15" t="s">
        <v>87</v>
      </c>
      <c r="AY337" s="180" t="s">
        <v>192</v>
      </c>
    </row>
    <row r="338" spans="1:65" s="2" customFormat="1" ht="24.2" customHeight="1">
      <c r="A338" s="32"/>
      <c r="B338" s="149"/>
      <c r="C338" s="150" t="s">
        <v>294</v>
      </c>
      <c r="D338" s="150" t="s">
        <v>195</v>
      </c>
      <c r="E338" s="151" t="s">
        <v>555</v>
      </c>
      <c r="F338" s="152" t="s">
        <v>556</v>
      </c>
      <c r="G338" s="153" t="s">
        <v>198</v>
      </c>
      <c r="H338" s="154">
        <v>950</v>
      </c>
      <c r="I338" s="155"/>
      <c r="J338" s="156">
        <f>ROUND(I338*H338,2)</f>
        <v>0</v>
      </c>
      <c r="K338" s="152" t="s">
        <v>199</v>
      </c>
      <c r="L338" s="33"/>
      <c r="M338" s="157" t="s">
        <v>1</v>
      </c>
      <c r="N338" s="158" t="s">
        <v>46</v>
      </c>
      <c r="O338" s="58"/>
      <c r="P338" s="159">
        <f>O338*H338</f>
        <v>0</v>
      </c>
      <c r="Q338" s="159">
        <v>2.9E-4</v>
      </c>
      <c r="R338" s="159">
        <f>Q338*H338</f>
        <v>0.27550000000000002</v>
      </c>
      <c r="S338" s="159">
        <v>0</v>
      </c>
      <c r="T338" s="160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1" t="s">
        <v>297</v>
      </c>
      <c r="AT338" s="161" t="s">
        <v>195</v>
      </c>
      <c r="AU338" s="161" t="s">
        <v>93</v>
      </c>
      <c r="AY338" s="17" t="s">
        <v>192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93</v>
      </c>
      <c r="BK338" s="162">
        <f>ROUND(I338*H338,2)</f>
        <v>0</v>
      </c>
      <c r="BL338" s="17" t="s">
        <v>297</v>
      </c>
      <c r="BM338" s="161" t="s">
        <v>557</v>
      </c>
    </row>
    <row r="339" spans="1:65" s="2" customFormat="1" ht="49.9" customHeight="1">
      <c r="A339" s="32"/>
      <c r="B339" s="33"/>
      <c r="C339" s="32"/>
      <c r="D339" s="32"/>
      <c r="E339" s="139" t="s">
        <v>347</v>
      </c>
      <c r="F339" s="139" t="s">
        <v>348</v>
      </c>
      <c r="G339" s="32"/>
      <c r="H339" s="32"/>
      <c r="I339" s="32"/>
      <c r="J339" s="126">
        <f t="shared" ref="J339:J344" si="0">BK339</f>
        <v>0</v>
      </c>
      <c r="K339" s="32"/>
      <c r="L339" s="33"/>
      <c r="M339" s="187"/>
      <c r="N339" s="188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79</v>
      </c>
      <c r="AU339" s="17" t="s">
        <v>80</v>
      </c>
      <c r="AY339" s="17" t="s">
        <v>349</v>
      </c>
      <c r="BK339" s="162">
        <f>SUM(BK340:BK344)</f>
        <v>0</v>
      </c>
    </row>
    <row r="340" spans="1:65" s="2" customFormat="1" ht="16.350000000000001" customHeight="1">
      <c r="A340" s="32"/>
      <c r="B340" s="33"/>
      <c r="C340" s="189" t="s">
        <v>1</v>
      </c>
      <c r="D340" s="189" t="s">
        <v>195</v>
      </c>
      <c r="E340" s="190" t="s">
        <v>1</v>
      </c>
      <c r="F340" s="191" t="s">
        <v>1</v>
      </c>
      <c r="G340" s="192" t="s">
        <v>1</v>
      </c>
      <c r="H340" s="193"/>
      <c r="I340" s="194"/>
      <c r="J340" s="195">
        <f t="shared" si="0"/>
        <v>0</v>
      </c>
      <c r="K340" s="196"/>
      <c r="L340" s="33"/>
      <c r="M340" s="197" t="s">
        <v>1</v>
      </c>
      <c r="N340" s="198" t="s">
        <v>46</v>
      </c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349</v>
      </c>
      <c r="AU340" s="17" t="s">
        <v>87</v>
      </c>
      <c r="AY340" s="17" t="s">
        <v>349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93</v>
      </c>
      <c r="BK340" s="162">
        <f>I340*H340</f>
        <v>0</v>
      </c>
    </row>
    <row r="341" spans="1:65" s="2" customFormat="1" ht="16.350000000000001" customHeight="1">
      <c r="A341" s="32"/>
      <c r="B341" s="33"/>
      <c r="C341" s="189" t="s">
        <v>1</v>
      </c>
      <c r="D341" s="189" t="s">
        <v>195</v>
      </c>
      <c r="E341" s="190" t="s">
        <v>1</v>
      </c>
      <c r="F341" s="191" t="s">
        <v>1</v>
      </c>
      <c r="G341" s="192" t="s">
        <v>1</v>
      </c>
      <c r="H341" s="193"/>
      <c r="I341" s="194"/>
      <c r="J341" s="195">
        <f t="shared" si="0"/>
        <v>0</v>
      </c>
      <c r="K341" s="196"/>
      <c r="L341" s="33"/>
      <c r="M341" s="197" t="s">
        <v>1</v>
      </c>
      <c r="N341" s="198" t="s">
        <v>46</v>
      </c>
      <c r="O341" s="58"/>
      <c r="P341" s="58"/>
      <c r="Q341" s="58"/>
      <c r="R341" s="58"/>
      <c r="S341" s="58"/>
      <c r="T341" s="59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349</v>
      </c>
      <c r="AU341" s="17" t="s">
        <v>87</v>
      </c>
      <c r="AY341" s="17" t="s">
        <v>349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7" t="s">
        <v>93</v>
      </c>
      <c r="BK341" s="162">
        <f>I341*H341</f>
        <v>0</v>
      </c>
    </row>
    <row r="342" spans="1:65" s="2" customFormat="1" ht="16.350000000000001" customHeight="1">
      <c r="A342" s="32"/>
      <c r="B342" s="33"/>
      <c r="C342" s="189" t="s">
        <v>1</v>
      </c>
      <c r="D342" s="189" t="s">
        <v>195</v>
      </c>
      <c r="E342" s="190" t="s">
        <v>1</v>
      </c>
      <c r="F342" s="191" t="s">
        <v>1</v>
      </c>
      <c r="G342" s="192" t="s">
        <v>1</v>
      </c>
      <c r="H342" s="193"/>
      <c r="I342" s="194"/>
      <c r="J342" s="195">
        <f t="shared" si="0"/>
        <v>0</v>
      </c>
      <c r="K342" s="196"/>
      <c r="L342" s="33"/>
      <c r="M342" s="197" t="s">
        <v>1</v>
      </c>
      <c r="N342" s="198" t="s">
        <v>46</v>
      </c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349</v>
      </c>
      <c r="AU342" s="17" t="s">
        <v>87</v>
      </c>
      <c r="AY342" s="17" t="s">
        <v>349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93</v>
      </c>
      <c r="BK342" s="162">
        <f>I342*H342</f>
        <v>0</v>
      </c>
    </row>
    <row r="343" spans="1:65" s="2" customFormat="1" ht="16.350000000000001" customHeight="1">
      <c r="A343" s="32"/>
      <c r="B343" s="33"/>
      <c r="C343" s="189" t="s">
        <v>1</v>
      </c>
      <c r="D343" s="189" t="s">
        <v>195</v>
      </c>
      <c r="E343" s="190" t="s">
        <v>1</v>
      </c>
      <c r="F343" s="191" t="s">
        <v>1</v>
      </c>
      <c r="G343" s="192" t="s">
        <v>1</v>
      </c>
      <c r="H343" s="193"/>
      <c r="I343" s="194"/>
      <c r="J343" s="195">
        <f t="shared" si="0"/>
        <v>0</v>
      </c>
      <c r="K343" s="196"/>
      <c r="L343" s="33"/>
      <c r="M343" s="197" t="s">
        <v>1</v>
      </c>
      <c r="N343" s="198" t="s">
        <v>46</v>
      </c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349</v>
      </c>
      <c r="AU343" s="17" t="s">
        <v>87</v>
      </c>
      <c r="AY343" s="17" t="s">
        <v>349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7" t="s">
        <v>93</v>
      </c>
      <c r="BK343" s="162">
        <f>I343*H343</f>
        <v>0</v>
      </c>
    </row>
    <row r="344" spans="1:65" s="2" customFormat="1" ht="16.350000000000001" customHeight="1">
      <c r="A344" s="32"/>
      <c r="B344" s="33"/>
      <c r="C344" s="189" t="s">
        <v>1</v>
      </c>
      <c r="D344" s="189" t="s">
        <v>195</v>
      </c>
      <c r="E344" s="190" t="s">
        <v>1</v>
      </c>
      <c r="F344" s="191" t="s">
        <v>1</v>
      </c>
      <c r="G344" s="192" t="s">
        <v>1</v>
      </c>
      <c r="H344" s="193"/>
      <c r="I344" s="194"/>
      <c r="J344" s="195">
        <f t="shared" si="0"/>
        <v>0</v>
      </c>
      <c r="K344" s="196"/>
      <c r="L344" s="33"/>
      <c r="M344" s="197" t="s">
        <v>1</v>
      </c>
      <c r="N344" s="198" t="s">
        <v>46</v>
      </c>
      <c r="O344" s="199"/>
      <c r="P344" s="199"/>
      <c r="Q344" s="199"/>
      <c r="R344" s="199"/>
      <c r="S344" s="199"/>
      <c r="T344" s="20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349</v>
      </c>
      <c r="AU344" s="17" t="s">
        <v>87</v>
      </c>
      <c r="AY344" s="17" t="s">
        <v>349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7" t="s">
        <v>93</v>
      </c>
      <c r="BK344" s="162">
        <f>I344*H344</f>
        <v>0</v>
      </c>
    </row>
    <row r="345" spans="1:65" s="2" customFormat="1" ht="6.95" customHeight="1">
      <c r="A345" s="32"/>
      <c r="B345" s="47"/>
      <c r="C345" s="48"/>
      <c r="D345" s="48"/>
      <c r="E345" s="48"/>
      <c r="F345" s="48"/>
      <c r="G345" s="48"/>
      <c r="H345" s="48"/>
      <c r="I345" s="48"/>
      <c r="J345" s="48"/>
      <c r="K345" s="48"/>
      <c r="L345" s="33"/>
      <c r="M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</row>
  </sheetData>
  <autoFilter ref="C126:K344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40:D345">
      <formula1>"K, M"</formula1>
    </dataValidation>
    <dataValidation type="list" allowBlank="1" showInputMessage="1" showErrorMessage="1" error="Povoleny jsou hodnoty základní, snížená, zákl. přenesená, sníž. přenesená, nulová." sqref="N340:N345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154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1" customFormat="1" ht="12" customHeight="1">
      <c r="B8" s="20"/>
      <c r="D8" s="27" t="s">
        <v>160</v>
      </c>
      <c r="L8" s="20"/>
    </row>
    <row r="9" spans="1:46" s="2" customFormat="1" ht="16.5" customHeight="1">
      <c r="A9" s="32"/>
      <c r="B9" s="33"/>
      <c r="C9" s="32"/>
      <c r="D9" s="32"/>
      <c r="E9" s="256" t="s">
        <v>955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162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975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3. 9. 2024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>44992785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Statutární město Brno - MČ Brno - střed</v>
      </c>
      <c r="F17" s="32"/>
      <c r="G17" s="32"/>
      <c r="H17" s="32"/>
      <c r="I17" s="27" t="s">
        <v>28</v>
      </c>
      <c r="J17" s="25" t="str">
        <f>IF('Rekapitulace stavby'!AN11="","",'Rekapitulace stavby'!AN11)</f>
        <v>CZ44992785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30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9" t="str">
        <f>'Rekapitulace stavby'!E14</f>
        <v>Vyplň údaj</v>
      </c>
      <c r="F20" s="239"/>
      <c r="G20" s="239"/>
      <c r="H20" s="239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32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>06308422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>ADH architects s. r. o.</v>
      </c>
      <c r="F23" s="32"/>
      <c r="G23" s="32"/>
      <c r="H23" s="32"/>
      <c r="I23" s="27" t="s">
        <v>28</v>
      </c>
      <c r="J23" s="25" t="str">
        <f>IF('Rekapitulace stavby'!AN17="","",'Rekapitulace stavby'!AN17)</f>
        <v>CZ06308422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37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28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44" t="s">
        <v>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40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42</v>
      </c>
      <c r="G34" s="32"/>
      <c r="H34" s="32"/>
      <c r="I34" s="36" t="s">
        <v>41</v>
      </c>
      <c r="J34" s="36" t="s">
        <v>43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44</v>
      </c>
      <c r="E35" s="27" t="s">
        <v>45</v>
      </c>
      <c r="F35" s="104">
        <f>ROUND((ROUND((SUM(BE125:BE271)),  2) + SUM(BE273:BE277)), 2)</f>
        <v>0</v>
      </c>
      <c r="G35" s="32"/>
      <c r="H35" s="32"/>
      <c r="I35" s="105">
        <v>0.21</v>
      </c>
      <c r="J35" s="104">
        <f>ROUND((ROUND(((SUM(BE125:BE271))*I35),  2) + (SUM(BE273:BE277)*I35)),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104">
        <f>ROUND((ROUND((SUM(BF125:BF271)),  2) + SUM(BF273:BF277)), 2)</f>
        <v>0</v>
      </c>
      <c r="G36" s="32"/>
      <c r="H36" s="32"/>
      <c r="I36" s="105">
        <v>0.12</v>
      </c>
      <c r="J36" s="104">
        <f>ROUND((ROUND(((SUM(BF125:BF271))*I36),  2) + (SUM(BF273:BF277)*I36)),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4">
        <f>ROUND((ROUND((SUM(BG125:BG271)),  2) + SUM(BG273:BG277)),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48</v>
      </c>
      <c r="F38" s="104">
        <f>ROUND((ROUND((SUM(BH125:BH271)),  2) + SUM(BH273:BH277)),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49</v>
      </c>
      <c r="F39" s="104">
        <f>ROUND((ROUND((SUM(BI125:BI271)),  2) + SUM(BI273:BI277)),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50</v>
      </c>
      <c r="E41" s="60"/>
      <c r="F41" s="60"/>
      <c r="G41" s="108" t="s">
        <v>51</v>
      </c>
      <c r="H41" s="109" t="s">
        <v>52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160</v>
      </c>
      <c r="L86" s="20"/>
    </row>
    <row r="87" spans="1:31" s="2" customFormat="1" ht="16.5" customHeight="1">
      <c r="A87" s="32"/>
      <c r="B87" s="33"/>
      <c r="C87" s="32"/>
      <c r="D87" s="32"/>
      <c r="E87" s="256" t="s">
        <v>955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162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66.03 - Výrobky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3. 9. 2024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Statutární město Brno - MČ Brno - střed</v>
      </c>
      <c r="G93" s="32"/>
      <c r="H93" s="32"/>
      <c r="I93" s="27" t="s">
        <v>32</v>
      </c>
      <c r="J93" s="30" t="str">
        <f>E23</f>
        <v>ADH architects s.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30</v>
      </c>
      <c r="D94" s="32"/>
      <c r="E94" s="32"/>
      <c r="F94" s="25" t="str">
        <f>IF(E20="","",E20)</f>
        <v>Vyplň údaj</v>
      </c>
      <c r="G94" s="32"/>
      <c r="H94" s="32"/>
      <c r="I94" s="27" t="s">
        <v>37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165</v>
      </c>
      <c r="D96" s="106"/>
      <c r="E96" s="106"/>
      <c r="F96" s="106"/>
      <c r="G96" s="106"/>
      <c r="H96" s="106"/>
      <c r="I96" s="106"/>
      <c r="J96" s="115" t="s">
        <v>166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167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168</v>
      </c>
    </row>
    <row r="99" spans="1:47" s="9" customFormat="1" ht="24.95" customHeight="1">
      <c r="B99" s="117"/>
      <c r="D99" s="118" t="s">
        <v>172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174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175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47" s="10" customFormat="1" ht="19.899999999999999" customHeight="1">
      <c r="B102" s="121"/>
      <c r="D102" s="122" t="s">
        <v>724</v>
      </c>
      <c r="E102" s="123"/>
      <c r="F102" s="123"/>
      <c r="G102" s="123"/>
      <c r="H102" s="123"/>
      <c r="I102" s="123"/>
      <c r="J102" s="124">
        <f>J263</f>
        <v>0</v>
      </c>
      <c r="L102" s="121"/>
    </row>
    <row r="103" spans="1:47" s="9" customFormat="1" ht="21.75" customHeight="1">
      <c r="B103" s="117"/>
      <c r="D103" s="125" t="s">
        <v>176</v>
      </c>
      <c r="J103" s="126">
        <f>J272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177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6" t="str">
        <f>E7</f>
        <v>Výměna otvorových výplní v BD Křídlovická 54, 56, 58, 60, 62, 64, 66</v>
      </c>
      <c r="F113" s="257"/>
      <c r="G113" s="257"/>
      <c r="H113" s="257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160</v>
      </c>
      <c r="L114" s="20"/>
    </row>
    <row r="115" spans="1:65" s="2" customFormat="1" ht="16.5" customHeight="1">
      <c r="A115" s="32"/>
      <c r="B115" s="33"/>
      <c r="C115" s="32"/>
      <c r="D115" s="32"/>
      <c r="E115" s="256" t="s">
        <v>955</v>
      </c>
      <c r="F115" s="258"/>
      <c r="G115" s="258"/>
      <c r="H115" s="25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162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20" t="str">
        <f>E11</f>
        <v>66.03 - Výrobky</v>
      </c>
      <c r="F117" s="258"/>
      <c r="G117" s="258"/>
      <c r="H117" s="258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 xml:space="preserve"> </v>
      </c>
      <c r="G119" s="32"/>
      <c r="H119" s="32"/>
      <c r="I119" s="27" t="s">
        <v>22</v>
      </c>
      <c r="J119" s="55" t="str">
        <f>IF(J14="","",J14)</f>
        <v>3. 9. 2024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Statutární město Brno - MČ Brno - střed</v>
      </c>
      <c r="G121" s="32"/>
      <c r="H121" s="32"/>
      <c r="I121" s="27" t="s">
        <v>32</v>
      </c>
      <c r="J121" s="30" t="str">
        <f>E23</f>
        <v>ADH architects s. r. 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30</v>
      </c>
      <c r="D122" s="32"/>
      <c r="E122" s="32"/>
      <c r="F122" s="25" t="str">
        <f>IF(E20="","",E20)</f>
        <v>Vyplň údaj</v>
      </c>
      <c r="G122" s="32"/>
      <c r="H122" s="32"/>
      <c r="I122" s="27" t="s">
        <v>37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178</v>
      </c>
      <c r="D124" s="130" t="s">
        <v>65</v>
      </c>
      <c r="E124" s="130" t="s">
        <v>61</v>
      </c>
      <c r="F124" s="130" t="s">
        <v>62</v>
      </c>
      <c r="G124" s="130" t="s">
        <v>179</v>
      </c>
      <c r="H124" s="130" t="s">
        <v>180</v>
      </c>
      <c r="I124" s="130" t="s">
        <v>181</v>
      </c>
      <c r="J124" s="130" t="s">
        <v>166</v>
      </c>
      <c r="K124" s="131" t="s">
        <v>182</v>
      </c>
      <c r="L124" s="132"/>
      <c r="M124" s="62" t="s">
        <v>1</v>
      </c>
      <c r="N124" s="63" t="s">
        <v>44</v>
      </c>
      <c r="O124" s="63" t="s">
        <v>183</v>
      </c>
      <c r="P124" s="63" t="s">
        <v>184</v>
      </c>
      <c r="Q124" s="63" t="s">
        <v>185</v>
      </c>
      <c r="R124" s="63" t="s">
        <v>186</v>
      </c>
      <c r="S124" s="63" t="s">
        <v>187</v>
      </c>
      <c r="T124" s="64" t="s">
        <v>188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69" t="s">
        <v>189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5"/>
      <c r="N125" s="56"/>
      <c r="O125" s="66"/>
      <c r="P125" s="134">
        <f>P126+P272</f>
        <v>0</v>
      </c>
      <c r="Q125" s="66"/>
      <c r="R125" s="134">
        <f>R126+R272</f>
        <v>0</v>
      </c>
      <c r="S125" s="66"/>
      <c r="T125" s="135">
        <f>T126+T272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79</v>
      </c>
      <c r="AU125" s="17" t="s">
        <v>168</v>
      </c>
      <c r="BK125" s="136">
        <f>BK126+BK272</f>
        <v>0</v>
      </c>
    </row>
    <row r="126" spans="1:65" s="12" customFormat="1" ht="25.9" customHeight="1">
      <c r="B126" s="137"/>
      <c r="D126" s="138" t="s">
        <v>79</v>
      </c>
      <c r="E126" s="139" t="s">
        <v>290</v>
      </c>
      <c r="F126" s="139" t="s">
        <v>291</v>
      </c>
      <c r="I126" s="140"/>
      <c r="J126" s="126">
        <f>BK126</f>
        <v>0</v>
      </c>
      <c r="L126" s="137"/>
      <c r="M126" s="141"/>
      <c r="N126" s="142"/>
      <c r="O126" s="142"/>
      <c r="P126" s="143">
        <f>P127+P146+P263</f>
        <v>0</v>
      </c>
      <c r="Q126" s="142"/>
      <c r="R126" s="143">
        <f>R127+R146+R263</f>
        <v>0</v>
      </c>
      <c r="S126" s="142"/>
      <c r="T126" s="144">
        <f>T127+T146+T263</f>
        <v>0</v>
      </c>
      <c r="AR126" s="138" t="s">
        <v>93</v>
      </c>
      <c r="AT126" s="145" t="s">
        <v>79</v>
      </c>
      <c r="AU126" s="145" t="s">
        <v>80</v>
      </c>
      <c r="AY126" s="138" t="s">
        <v>192</v>
      </c>
      <c r="BK126" s="146">
        <f>BK127+BK146+BK263</f>
        <v>0</v>
      </c>
    </row>
    <row r="127" spans="1:65" s="12" customFormat="1" ht="22.9" customHeight="1">
      <c r="B127" s="137"/>
      <c r="D127" s="138" t="s">
        <v>79</v>
      </c>
      <c r="E127" s="147" t="s">
        <v>313</v>
      </c>
      <c r="F127" s="147" t="s">
        <v>314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SUM(P128:P145)</f>
        <v>0</v>
      </c>
      <c r="Q127" s="142"/>
      <c r="R127" s="143">
        <f>SUM(R128:R145)</f>
        <v>0</v>
      </c>
      <c r="S127" s="142"/>
      <c r="T127" s="144">
        <f>SUM(T128:T145)</f>
        <v>0</v>
      </c>
      <c r="AR127" s="138" t="s">
        <v>93</v>
      </c>
      <c r="AT127" s="145" t="s">
        <v>79</v>
      </c>
      <c r="AU127" s="145" t="s">
        <v>87</v>
      </c>
      <c r="AY127" s="138" t="s">
        <v>192</v>
      </c>
      <c r="BK127" s="146">
        <f>SUM(BK128:BK145)</f>
        <v>0</v>
      </c>
    </row>
    <row r="128" spans="1:65" s="2" customFormat="1" ht="37.9" customHeight="1">
      <c r="A128" s="32"/>
      <c r="B128" s="149"/>
      <c r="C128" s="150" t="s">
        <v>87</v>
      </c>
      <c r="D128" s="150" t="s">
        <v>195</v>
      </c>
      <c r="E128" s="151" t="s">
        <v>562</v>
      </c>
      <c r="F128" s="152" t="s">
        <v>563</v>
      </c>
      <c r="G128" s="153" t="s">
        <v>249</v>
      </c>
      <c r="H128" s="154">
        <v>96.66</v>
      </c>
      <c r="I128" s="155"/>
      <c r="J128" s="156">
        <f>ROUND(I128*H128,2)</f>
        <v>0</v>
      </c>
      <c r="K128" s="152" t="s">
        <v>250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297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297</v>
      </c>
      <c r="BM128" s="161" t="s">
        <v>898</v>
      </c>
    </row>
    <row r="129" spans="1:65" s="2" customFormat="1" ht="39">
      <c r="A129" s="32"/>
      <c r="B129" s="33"/>
      <c r="C129" s="32"/>
      <c r="D129" s="164" t="s">
        <v>565</v>
      </c>
      <c r="E129" s="32"/>
      <c r="F129" s="211" t="s">
        <v>835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13" customFormat="1" ht="11.25">
      <c r="B130" s="163"/>
      <c r="D130" s="164" t="s">
        <v>202</v>
      </c>
      <c r="E130" s="165" t="s">
        <v>1</v>
      </c>
      <c r="F130" s="166" t="s">
        <v>727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202</v>
      </c>
      <c r="AU130" s="165" t="s">
        <v>93</v>
      </c>
      <c r="AV130" s="13" t="s">
        <v>87</v>
      </c>
      <c r="AW130" s="13" t="s">
        <v>36</v>
      </c>
      <c r="AX130" s="13" t="s">
        <v>80</v>
      </c>
      <c r="AY130" s="165" t="s">
        <v>192</v>
      </c>
    </row>
    <row r="131" spans="1:65" s="14" customFormat="1" ht="11.25">
      <c r="B131" s="171"/>
      <c r="D131" s="164" t="s">
        <v>202</v>
      </c>
      <c r="E131" s="172" t="s">
        <v>1</v>
      </c>
      <c r="F131" s="173" t="s">
        <v>728</v>
      </c>
      <c r="H131" s="174">
        <v>63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202</v>
      </c>
      <c r="AU131" s="172" t="s">
        <v>93</v>
      </c>
      <c r="AV131" s="14" t="s">
        <v>93</v>
      </c>
      <c r="AW131" s="14" t="s">
        <v>36</v>
      </c>
      <c r="AX131" s="14" t="s">
        <v>80</v>
      </c>
      <c r="AY131" s="172" t="s">
        <v>192</v>
      </c>
    </row>
    <row r="132" spans="1:65" s="13" customFormat="1" ht="11.25">
      <c r="B132" s="163"/>
      <c r="D132" s="164" t="s">
        <v>202</v>
      </c>
      <c r="E132" s="165" t="s">
        <v>1</v>
      </c>
      <c r="F132" s="166" t="s">
        <v>729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202</v>
      </c>
      <c r="AU132" s="165" t="s">
        <v>93</v>
      </c>
      <c r="AV132" s="13" t="s">
        <v>87</v>
      </c>
      <c r="AW132" s="13" t="s">
        <v>36</v>
      </c>
      <c r="AX132" s="13" t="s">
        <v>80</v>
      </c>
      <c r="AY132" s="165" t="s">
        <v>192</v>
      </c>
    </row>
    <row r="133" spans="1:65" s="14" customFormat="1" ht="11.25">
      <c r="B133" s="171"/>
      <c r="D133" s="164" t="s">
        <v>202</v>
      </c>
      <c r="E133" s="172" t="s">
        <v>1</v>
      </c>
      <c r="F133" s="173" t="s">
        <v>901</v>
      </c>
      <c r="H133" s="174">
        <v>13.2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202</v>
      </c>
      <c r="AU133" s="172" t="s">
        <v>93</v>
      </c>
      <c r="AV133" s="14" t="s">
        <v>93</v>
      </c>
      <c r="AW133" s="14" t="s">
        <v>36</v>
      </c>
      <c r="AX133" s="14" t="s">
        <v>80</v>
      </c>
      <c r="AY133" s="172" t="s">
        <v>192</v>
      </c>
    </row>
    <row r="134" spans="1:65" s="13" customFormat="1" ht="11.25">
      <c r="B134" s="163"/>
      <c r="D134" s="164" t="s">
        <v>202</v>
      </c>
      <c r="E134" s="165" t="s">
        <v>1</v>
      </c>
      <c r="F134" s="166" t="s">
        <v>976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202</v>
      </c>
      <c r="AU134" s="165" t="s">
        <v>93</v>
      </c>
      <c r="AV134" s="13" t="s">
        <v>87</v>
      </c>
      <c r="AW134" s="13" t="s">
        <v>36</v>
      </c>
      <c r="AX134" s="13" t="s">
        <v>80</v>
      </c>
      <c r="AY134" s="165" t="s">
        <v>192</v>
      </c>
    </row>
    <row r="135" spans="1:65" s="14" customFormat="1" ht="11.25">
      <c r="B135" s="171"/>
      <c r="D135" s="164" t="s">
        <v>202</v>
      </c>
      <c r="E135" s="172" t="s">
        <v>1</v>
      </c>
      <c r="F135" s="173" t="s">
        <v>903</v>
      </c>
      <c r="H135" s="174">
        <v>8.6999999999999993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202</v>
      </c>
      <c r="AU135" s="172" t="s">
        <v>93</v>
      </c>
      <c r="AV135" s="14" t="s">
        <v>93</v>
      </c>
      <c r="AW135" s="14" t="s">
        <v>36</v>
      </c>
      <c r="AX135" s="14" t="s">
        <v>80</v>
      </c>
      <c r="AY135" s="172" t="s">
        <v>192</v>
      </c>
    </row>
    <row r="136" spans="1:65" s="13" customFormat="1" ht="11.25">
      <c r="B136" s="163"/>
      <c r="D136" s="164" t="s">
        <v>202</v>
      </c>
      <c r="E136" s="165" t="s">
        <v>1</v>
      </c>
      <c r="F136" s="166" t="s">
        <v>945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202</v>
      </c>
      <c r="AU136" s="165" t="s">
        <v>93</v>
      </c>
      <c r="AV136" s="13" t="s">
        <v>87</v>
      </c>
      <c r="AW136" s="13" t="s">
        <v>36</v>
      </c>
      <c r="AX136" s="13" t="s">
        <v>80</v>
      </c>
      <c r="AY136" s="165" t="s">
        <v>192</v>
      </c>
    </row>
    <row r="137" spans="1:65" s="14" customFormat="1" ht="11.25">
      <c r="B137" s="171"/>
      <c r="D137" s="164" t="s">
        <v>202</v>
      </c>
      <c r="E137" s="172" t="s">
        <v>1</v>
      </c>
      <c r="F137" s="173" t="s">
        <v>946</v>
      </c>
      <c r="H137" s="174">
        <v>8.8800000000000008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202</v>
      </c>
      <c r="AU137" s="172" t="s">
        <v>93</v>
      </c>
      <c r="AV137" s="14" t="s">
        <v>93</v>
      </c>
      <c r="AW137" s="14" t="s">
        <v>36</v>
      </c>
      <c r="AX137" s="14" t="s">
        <v>80</v>
      </c>
      <c r="AY137" s="172" t="s">
        <v>192</v>
      </c>
    </row>
    <row r="138" spans="1:65" s="13" customFormat="1" ht="11.25">
      <c r="B138" s="163"/>
      <c r="D138" s="164" t="s">
        <v>202</v>
      </c>
      <c r="E138" s="165" t="s">
        <v>1</v>
      </c>
      <c r="F138" s="166" t="s">
        <v>575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202</v>
      </c>
      <c r="AU138" s="165" t="s">
        <v>93</v>
      </c>
      <c r="AV138" s="13" t="s">
        <v>87</v>
      </c>
      <c r="AW138" s="13" t="s">
        <v>36</v>
      </c>
      <c r="AX138" s="13" t="s">
        <v>80</v>
      </c>
      <c r="AY138" s="165" t="s">
        <v>192</v>
      </c>
    </row>
    <row r="139" spans="1:65" s="14" customFormat="1" ht="11.25">
      <c r="B139" s="171"/>
      <c r="D139" s="164" t="s">
        <v>202</v>
      </c>
      <c r="E139" s="172" t="s">
        <v>1</v>
      </c>
      <c r="F139" s="173" t="s">
        <v>576</v>
      </c>
      <c r="H139" s="174">
        <v>2.88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202</v>
      </c>
      <c r="AU139" s="172" t="s">
        <v>93</v>
      </c>
      <c r="AV139" s="14" t="s">
        <v>93</v>
      </c>
      <c r="AW139" s="14" t="s">
        <v>36</v>
      </c>
      <c r="AX139" s="14" t="s">
        <v>80</v>
      </c>
      <c r="AY139" s="172" t="s">
        <v>192</v>
      </c>
    </row>
    <row r="140" spans="1:65" s="15" customFormat="1" ht="11.25">
      <c r="B140" s="179"/>
      <c r="D140" s="164" t="s">
        <v>202</v>
      </c>
      <c r="E140" s="180" t="s">
        <v>1</v>
      </c>
      <c r="F140" s="181" t="s">
        <v>206</v>
      </c>
      <c r="H140" s="182">
        <v>96.66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202</v>
      </c>
      <c r="AU140" s="180" t="s">
        <v>93</v>
      </c>
      <c r="AV140" s="15" t="s">
        <v>200</v>
      </c>
      <c r="AW140" s="15" t="s">
        <v>36</v>
      </c>
      <c r="AX140" s="15" t="s">
        <v>87</v>
      </c>
      <c r="AY140" s="180" t="s">
        <v>192</v>
      </c>
    </row>
    <row r="141" spans="1:65" s="2" customFormat="1" ht="37.9" customHeight="1">
      <c r="A141" s="32"/>
      <c r="B141" s="149"/>
      <c r="C141" s="150" t="s">
        <v>93</v>
      </c>
      <c r="D141" s="150" t="s">
        <v>195</v>
      </c>
      <c r="E141" s="151" t="s">
        <v>579</v>
      </c>
      <c r="F141" s="152" t="s">
        <v>580</v>
      </c>
      <c r="G141" s="153" t="s">
        <v>249</v>
      </c>
      <c r="H141" s="154">
        <v>12.1</v>
      </c>
      <c r="I141" s="155"/>
      <c r="J141" s="156">
        <f>ROUND(I141*H141,2)</f>
        <v>0</v>
      </c>
      <c r="K141" s="152" t="s">
        <v>250</v>
      </c>
      <c r="L141" s="33"/>
      <c r="M141" s="157" t="s">
        <v>1</v>
      </c>
      <c r="N141" s="158" t="s">
        <v>46</v>
      </c>
      <c r="O141" s="58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1" t="s">
        <v>297</v>
      </c>
      <c r="AT141" s="161" t="s">
        <v>195</v>
      </c>
      <c r="AU141" s="161" t="s">
        <v>93</v>
      </c>
      <c r="AY141" s="17" t="s">
        <v>192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93</v>
      </c>
      <c r="BK141" s="162">
        <f>ROUND(I141*H141,2)</f>
        <v>0</v>
      </c>
      <c r="BL141" s="17" t="s">
        <v>297</v>
      </c>
      <c r="BM141" s="161" t="s">
        <v>977</v>
      </c>
    </row>
    <row r="142" spans="1:65" s="2" customFormat="1" ht="39">
      <c r="A142" s="32"/>
      <c r="B142" s="33"/>
      <c r="C142" s="32"/>
      <c r="D142" s="164" t="s">
        <v>565</v>
      </c>
      <c r="E142" s="32"/>
      <c r="F142" s="211" t="s">
        <v>835</v>
      </c>
      <c r="G142" s="32"/>
      <c r="H142" s="32"/>
      <c r="I142" s="212"/>
      <c r="J142" s="32"/>
      <c r="K142" s="32"/>
      <c r="L142" s="33"/>
      <c r="M142" s="187"/>
      <c r="N142" s="188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565</v>
      </c>
      <c r="AU142" s="17" t="s">
        <v>93</v>
      </c>
    </row>
    <row r="143" spans="1:65" s="13" customFormat="1" ht="11.25">
      <c r="B143" s="163"/>
      <c r="D143" s="164" t="s">
        <v>202</v>
      </c>
      <c r="E143" s="165" t="s">
        <v>1</v>
      </c>
      <c r="F143" s="166" t="s">
        <v>736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202</v>
      </c>
      <c r="AU143" s="165" t="s">
        <v>93</v>
      </c>
      <c r="AV143" s="13" t="s">
        <v>87</v>
      </c>
      <c r="AW143" s="13" t="s">
        <v>36</v>
      </c>
      <c r="AX143" s="13" t="s">
        <v>80</v>
      </c>
      <c r="AY143" s="165" t="s">
        <v>192</v>
      </c>
    </row>
    <row r="144" spans="1:65" s="14" customFormat="1" ht="11.25">
      <c r="B144" s="171"/>
      <c r="D144" s="164" t="s">
        <v>202</v>
      </c>
      <c r="E144" s="172" t="s">
        <v>1</v>
      </c>
      <c r="F144" s="173" t="s">
        <v>583</v>
      </c>
      <c r="H144" s="174">
        <v>12.1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202</v>
      </c>
      <c r="AU144" s="172" t="s">
        <v>93</v>
      </c>
      <c r="AV144" s="14" t="s">
        <v>93</v>
      </c>
      <c r="AW144" s="14" t="s">
        <v>36</v>
      </c>
      <c r="AX144" s="14" t="s">
        <v>80</v>
      </c>
      <c r="AY144" s="172" t="s">
        <v>192</v>
      </c>
    </row>
    <row r="145" spans="1:65" s="15" customFormat="1" ht="11.25">
      <c r="B145" s="179"/>
      <c r="D145" s="164" t="s">
        <v>202</v>
      </c>
      <c r="E145" s="180" t="s">
        <v>1</v>
      </c>
      <c r="F145" s="181" t="s">
        <v>206</v>
      </c>
      <c r="H145" s="182">
        <v>12.1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202</v>
      </c>
      <c r="AU145" s="180" t="s">
        <v>93</v>
      </c>
      <c r="AV145" s="15" t="s">
        <v>200</v>
      </c>
      <c r="AW145" s="15" t="s">
        <v>36</v>
      </c>
      <c r="AX145" s="15" t="s">
        <v>87</v>
      </c>
      <c r="AY145" s="180" t="s">
        <v>192</v>
      </c>
    </row>
    <row r="146" spans="1:65" s="12" customFormat="1" ht="22.9" customHeight="1">
      <c r="B146" s="137"/>
      <c r="D146" s="138" t="s">
        <v>79</v>
      </c>
      <c r="E146" s="147" t="s">
        <v>331</v>
      </c>
      <c r="F146" s="147" t="s">
        <v>332</v>
      </c>
      <c r="I146" s="140"/>
      <c r="J146" s="148">
        <f>BK146</f>
        <v>0</v>
      </c>
      <c r="L146" s="137"/>
      <c r="M146" s="141"/>
      <c r="N146" s="142"/>
      <c r="O146" s="142"/>
      <c r="P146" s="143">
        <f>SUM(P147:P262)</f>
        <v>0</v>
      </c>
      <c r="Q146" s="142"/>
      <c r="R146" s="143">
        <f>SUM(R147:R262)</f>
        <v>0</v>
      </c>
      <c r="S146" s="142"/>
      <c r="T146" s="144">
        <f>SUM(T147:T262)</f>
        <v>0</v>
      </c>
      <c r="AR146" s="138" t="s">
        <v>93</v>
      </c>
      <c r="AT146" s="145" t="s">
        <v>79</v>
      </c>
      <c r="AU146" s="145" t="s">
        <v>87</v>
      </c>
      <c r="AY146" s="138" t="s">
        <v>192</v>
      </c>
      <c r="BK146" s="146">
        <f>SUM(BK147:BK262)</f>
        <v>0</v>
      </c>
    </row>
    <row r="147" spans="1:65" s="2" customFormat="1" ht="33" customHeight="1">
      <c r="A147" s="32"/>
      <c r="B147" s="149"/>
      <c r="C147" s="150" t="s">
        <v>221</v>
      </c>
      <c r="D147" s="150" t="s">
        <v>195</v>
      </c>
      <c r="E147" s="151" t="s">
        <v>584</v>
      </c>
      <c r="F147" s="152" t="s">
        <v>794</v>
      </c>
      <c r="G147" s="153" t="s">
        <v>249</v>
      </c>
      <c r="H147" s="154">
        <v>95.99</v>
      </c>
      <c r="I147" s="155"/>
      <c r="J147" s="156">
        <f>ROUND(I147*H147,2)</f>
        <v>0</v>
      </c>
      <c r="K147" s="152" t="s">
        <v>250</v>
      </c>
      <c r="L147" s="33"/>
      <c r="M147" s="157" t="s">
        <v>1</v>
      </c>
      <c r="N147" s="158" t="s">
        <v>46</v>
      </c>
      <c r="O147" s="58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1" t="s">
        <v>200</v>
      </c>
      <c r="AT147" s="161" t="s">
        <v>195</v>
      </c>
      <c r="AU147" s="161" t="s">
        <v>93</v>
      </c>
      <c r="AY147" s="17" t="s">
        <v>192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93</v>
      </c>
      <c r="BK147" s="162">
        <f>ROUND(I147*H147,2)</f>
        <v>0</v>
      </c>
      <c r="BL147" s="17" t="s">
        <v>200</v>
      </c>
      <c r="BM147" s="161" t="s">
        <v>735</v>
      </c>
    </row>
    <row r="148" spans="1:65" s="2" customFormat="1" ht="39">
      <c r="A148" s="32"/>
      <c r="B148" s="33"/>
      <c r="C148" s="32"/>
      <c r="D148" s="164" t="s">
        <v>565</v>
      </c>
      <c r="E148" s="32"/>
      <c r="F148" s="211" t="s">
        <v>948</v>
      </c>
      <c r="G148" s="32"/>
      <c r="H148" s="32"/>
      <c r="I148" s="212"/>
      <c r="J148" s="32"/>
      <c r="K148" s="32"/>
      <c r="L148" s="33"/>
      <c r="M148" s="187"/>
      <c r="N148" s="18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565</v>
      </c>
      <c r="AU148" s="17" t="s">
        <v>93</v>
      </c>
    </row>
    <row r="149" spans="1:65" s="13" customFormat="1" ht="11.25">
      <c r="B149" s="163"/>
      <c r="D149" s="164" t="s">
        <v>202</v>
      </c>
      <c r="E149" s="165" t="s">
        <v>1</v>
      </c>
      <c r="F149" s="166" t="s">
        <v>795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202</v>
      </c>
      <c r="AU149" s="165" t="s">
        <v>93</v>
      </c>
      <c r="AV149" s="13" t="s">
        <v>87</v>
      </c>
      <c r="AW149" s="13" t="s">
        <v>36</v>
      </c>
      <c r="AX149" s="13" t="s">
        <v>80</v>
      </c>
      <c r="AY149" s="165" t="s">
        <v>192</v>
      </c>
    </row>
    <row r="150" spans="1:65" s="14" customFormat="1" ht="11.25">
      <c r="B150" s="171"/>
      <c r="D150" s="164" t="s">
        <v>202</v>
      </c>
      <c r="E150" s="172" t="s">
        <v>1</v>
      </c>
      <c r="F150" s="173" t="s">
        <v>728</v>
      </c>
      <c r="H150" s="174">
        <v>63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202</v>
      </c>
      <c r="AU150" s="172" t="s">
        <v>93</v>
      </c>
      <c r="AV150" s="14" t="s">
        <v>93</v>
      </c>
      <c r="AW150" s="14" t="s">
        <v>36</v>
      </c>
      <c r="AX150" s="14" t="s">
        <v>80</v>
      </c>
      <c r="AY150" s="172" t="s">
        <v>192</v>
      </c>
    </row>
    <row r="151" spans="1:65" s="13" customFormat="1" ht="11.25">
      <c r="B151" s="163"/>
      <c r="D151" s="164" t="s">
        <v>202</v>
      </c>
      <c r="E151" s="165" t="s">
        <v>1</v>
      </c>
      <c r="F151" s="166" t="s">
        <v>900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202</v>
      </c>
      <c r="AU151" s="165" t="s">
        <v>93</v>
      </c>
      <c r="AV151" s="13" t="s">
        <v>87</v>
      </c>
      <c r="AW151" s="13" t="s">
        <v>36</v>
      </c>
      <c r="AX151" s="13" t="s">
        <v>80</v>
      </c>
      <c r="AY151" s="165" t="s">
        <v>192</v>
      </c>
    </row>
    <row r="152" spans="1:65" s="14" customFormat="1" ht="11.25">
      <c r="B152" s="171"/>
      <c r="D152" s="164" t="s">
        <v>202</v>
      </c>
      <c r="E152" s="172" t="s">
        <v>1</v>
      </c>
      <c r="F152" s="173" t="s">
        <v>901</v>
      </c>
      <c r="H152" s="174">
        <v>13.2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202</v>
      </c>
      <c r="AU152" s="172" t="s">
        <v>93</v>
      </c>
      <c r="AV152" s="14" t="s">
        <v>93</v>
      </c>
      <c r="AW152" s="14" t="s">
        <v>36</v>
      </c>
      <c r="AX152" s="14" t="s">
        <v>80</v>
      </c>
      <c r="AY152" s="172" t="s">
        <v>192</v>
      </c>
    </row>
    <row r="153" spans="1:65" s="13" customFormat="1" ht="11.25">
      <c r="B153" s="163"/>
      <c r="D153" s="164" t="s">
        <v>202</v>
      </c>
      <c r="E153" s="165" t="s">
        <v>1</v>
      </c>
      <c r="F153" s="166" t="s">
        <v>978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202</v>
      </c>
      <c r="AU153" s="165" t="s">
        <v>93</v>
      </c>
      <c r="AV153" s="13" t="s">
        <v>87</v>
      </c>
      <c r="AW153" s="13" t="s">
        <v>36</v>
      </c>
      <c r="AX153" s="13" t="s">
        <v>80</v>
      </c>
      <c r="AY153" s="165" t="s">
        <v>192</v>
      </c>
    </row>
    <row r="154" spans="1:65" s="14" customFormat="1" ht="11.25">
      <c r="B154" s="171"/>
      <c r="D154" s="164" t="s">
        <v>202</v>
      </c>
      <c r="E154" s="172" t="s">
        <v>1</v>
      </c>
      <c r="F154" s="173" t="s">
        <v>944</v>
      </c>
      <c r="H154" s="174">
        <v>7.25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202</v>
      </c>
      <c r="AU154" s="172" t="s">
        <v>93</v>
      </c>
      <c r="AV154" s="14" t="s">
        <v>93</v>
      </c>
      <c r="AW154" s="14" t="s">
        <v>36</v>
      </c>
      <c r="AX154" s="14" t="s">
        <v>80</v>
      </c>
      <c r="AY154" s="172" t="s">
        <v>192</v>
      </c>
    </row>
    <row r="155" spans="1:65" s="13" customFormat="1" ht="11.25">
      <c r="B155" s="163"/>
      <c r="D155" s="164" t="s">
        <v>202</v>
      </c>
      <c r="E155" s="165" t="s">
        <v>1</v>
      </c>
      <c r="F155" s="166" t="s">
        <v>950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202</v>
      </c>
      <c r="AU155" s="165" t="s">
        <v>93</v>
      </c>
      <c r="AV155" s="13" t="s">
        <v>87</v>
      </c>
      <c r="AW155" s="13" t="s">
        <v>36</v>
      </c>
      <c r="AX155" s="13" t="s">
        <v>80</v>
      </c>
      <c r="AY155" s="165" t="s">
        <v>192</v>
      </c>
    </row>
    <row r="156" spans="1:65" s="14" customFormat="1" ht="11.25">
      <c r="B156" s="171"/>
      <c r="D156" s="164" t="s">
        <v>202</v>
      </c>
      <c r="E156" s="172" t="s">
        <v>1</v>
      </c>
      <c r="F156" s="173" t="s">
        <v>951</v>
      </c>
      <c r="H156" s="174">
        <v>11.1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202</v>
      </c>
      <c r="AU156" s="172" t="s">
        <v>93</v>
      </c>
      <c r="AV156" s="14" t="s">
        <v>93</v>
      </c>
      <c r="AW156" s="14" t="s">
        <v>36</v>
      </c>
      <c r="AX156" s="14" t="s">
        <v>80</v>
      </c>
      <c r="AY156" s="172" t="s">
        <v>192</v>
      </c>
    </row>
    <row r="157" spans="1:65" s="13" customFormat="1" ht="11.25">
      <c r="B157" s="163"/>
      <c r="D157" s="164" t="s">
        <v>202</v>
      </c>
      <c r="E157" s="165" t="s">
        <v>1</v>
      </c>
      <c r="F157" s="166" t="s">
        <v>797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202</v>
      </c>
      <c r="AU157" s="165" t="s">
        <v>93</v>
      </c>
      <c r="AV157" s="13" t="s">
        <v>87</v>
      </c>
      <c r="AW157" s="13" t="s">
        <v>36</v>
      </c>
      <c r="AX157" s="13" t="s">
        <v>80</v>
      </c>
      <c r="AY157" s="165" t="s">
        <v>192</v>
      </c>
    </row>
    <row r="158" spans="1:65" s="14" customFormat="1" ht="11.25">
      <c r="B158" s="171"/>
      <c r="D158" s="164" t="s">
        <v>202</v>
      </c>
      <c r="E158" s="172" t="s">
        <v>1</v>
      </c>
      <c r="F158" s="173" t="s">
        <v>594</v>
      </c>
      <c r="H158" s="174">
        <v>1.44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202</v>
      </c>
      <c r="AU158" s="172" t="s">
        <v>93</v>
      </c>
      <c r="AV158" s="14" t="s">
        <v>93</v>
      </c>
      <c r="AW158" s="14" t="s">
        <v>36</v>
      </c>
      <c r="AX158" s="14" t="s">
        <v>80</v>
      </c>
      <c r="AY158" s="172" t="s">
        <v>192</v>
      </c>
    </row>
    <row r="159" spans="1:65" s="15" customFormat="1" ht="11.25">
      <c r="B159" s="179"/>
      <c r="D159" s="164" t="s">
        <v>202</v>
      </c>
      <c r="E159" s="180" t="s">
        <v>1</v>
      </c>
      <c r="F159" s="181" t="s">
        <v>206</v>
      </c>
      <c r="H159" s="182">
        <v>95.99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202</v>
      </c>
      <c r="AU159" s="180" t="s">
        <v>93</v>
      </c>
      <c r="AV159" s="15" t="s">
        <v>200</v>
      </c>
      <c r="AW159" s="15" t="s">
        <v>36</v>
      </c>
      <c r="AX159" s="15" t="s">
        <v>87</v>
      </c>
      <c r="AY159" s="180" t="s">
        <v>192</v>
      </c>
    </row>
    <row r="160" spans="1:65" s="2" customFormat="1" ht="33" customHeight="1">
      <c r="A160" s="32"/>
      <c r="B160" s="149"/>
      <c r="C160" s="150" t="s">
        <v>200</v>
      </c>
      <c r="D160" s="150" t="s">
        <v>195</v>
      </c>
      <c r="E160" s="151" t="s">
        <v>595</v>
      </c>
      <c r="F160" s="152" t="s">
        <v>744</v>
      </c>
      <c r="G160" s="153" t="s">
        <v>198</v>
      </c>
      <c r="H160" s="154">
        <v>4.984</v>
      </c>
      <c r="I160" s="155"/>
      <c r="J160" s="156">
        <f>ROUND(I160*H160,2)</f>
        <v>0</v>
      </c>
      <c r="K160" s="152" t="s">
        <v>250</v>
      </c>
      <c r="L160" s="33"/>
      <c r="M160" s="157" t="s">
        <v>1</v>
      </c>
      <c r="N160" s="158" t="s">
        <v>46</v>
      </c>
      <c r="O160" s="58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1" t="s">
        <v>200</v>
      </c>
      <c r="AT160" s="161" t="s">
        <v>195</v>
      </c>
      <c r="AU160" s="161" t="s">
        <v>93</v>
      </c>
      <c r="AY160" s="17" t="s">
        <v>192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93</v>
      </c>
      <c r="BK160" s="162">
        <f>ROUND(I160*H160,2)</f>
        <v>0</v>
      </c>
      <c r="BL160" s="17" t="s">
        <v>200</v>
      </c>
      <c r="BM160" s="161" t="s">
        <v>548</v>
      </c>
    </row>
    <row r="161" spans="1:65" s="2" customFormat="1" ht="19.5">
      <c r="A161" s="32"/>
      <c r="B161" s="33"/>
      <c r="C161" s="32"/>
      <c r="D161" s="164" t="s">
        <v>565</v>
      </c>
      <c r="E161" s="32"/>
      <c r="F161" s="211" t="s">
        <v>726</v>
      </c>
      <c r="G161" s="32"/>
      <c r="H161" s="32"/>
      <c r="I161" s="212"/>
      <c r="J161" s="32"/>
      <c r="K161" s="32"/>
      <c r="L161" s="33"/>
      <c r="M161" s="187"/>
      <c r="N161" s="18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565</v>
      </c>
      <c r="AU161" s="17" t="s">
        <v>93</v>
      </c>
    </row>
    <row r="162" spans="1:65" s="13" customFormat="1" ht="11.25">
      <c r="B162" s="163"/>
      <c r="D162" s="164" t="s">
        <v>202</v>
      </c>
      <c r="E162" s="165" t="s">
        <v>1</v>
      </c>
      <c r="F162" s="166" t="s">
        <v>952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202</v>
      </c>
      <c r="AU162" s="165" t="s">
        <v>93</v>
      </c>
      <c r="AV162" s="13" t="s">
        <v>87</v>
      </c>
      <c r="AW162" s="13" t="s">
        <v>36</v>
      </c>
      <c r="AX162" s="13" t="s">
        <v>80</v>
      </c>
      <c r="AY162" s="165" t="s">
        <v>192</v>
      </c>
    </row>
    <row r="163" spans="1:65" s="14" customFormat="1" ht="11.25">
      <c r="B163" s="171"/>
      <c r="D163" s="164" t="s">
        <v>202</v>
      </c>
      <c r="E163" s="172" t="s">
        <v>1</v>
      </c>
      <c r="F163" s="173" t="s">
        <v>599</v>
      </c>
      <c r="H163" s="174">
        <v>4.4800000000000004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202</v>
      </c>
      <c r="AU163" s="172" t="s">
        <v>93</v>
      </c>
      <c r="AV163" s="14" t="s">
        <v>93</v>
      </c>
      <c r="AW163" s="14" t="s">
        <v>36</v>
      </c>
      <c r="AX163" s="14" t="s">
        <v>80</v>
      </c>
      <c r="AY163" s="172" t="s">
        <v>192</v>
      </c>
    </row>
    <row r="164" spans="1:65" s="13" customFormat="1" ht="11.25">
      <c r="B164" s="163"/>
      <c r="D164" s="164" t="s">
        <v>202</v>
      </c>
      <c r="E164" s="165" t="s">
        <v>1</v>
      </c>
      <c r="F164" s="166" t="s">
        <v>600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202</v>
      </c>
      <c r="AU164" s="165" t="s">
        <v>93</v>
      </c>
      <c r="AV164" s="13" t="s">
        <v>87</v>
      </c>
      <c r="AW164" s="13" t="s">
        <v>36</v>
      </c>
      <c r="AX164" s="13" t="s">
        <v>80</v>
      </c>
      <c r="AY164" s="165" t="s">
        <v>192</v>
      </c>
    </row>
    <row r="165" spans="1:65" s="14" customFormat="1" ht="11.25">
      <c r="B165" s="171"/>
      <c r="D165" s="164" t="s">
        <v>202</v>
      </c>
      <c r="E165" s="172" t="s">
        <v>1</v>
      </c>
      <c r="F165" s="173" t="s">
        <v>748</v>
      </c>
      <c r="H165" s="174">
        <v>0.504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202</v>
      </c>
      <c r="AU165" s="172" t="s">
        <v>93</v>
      </c>
      <c r="AV165" s="14" t="s">
        <v>93</v>
      </c>
      <c r="AW165" s="14" t="s">
        <v>36</v>
      </c>
      <c r="AX165" s="14" t="s">
        <v>80</v>
      </c>
      <c r="AY165" s="172" t="s">
        <v>192</v>
      </c>
    </row>
    <row r="166" spans="1:65" s="15" customFormat="1" ht="11.25">
      <c r="B166" s="179"/>
      <c r="D166" s="164" t="s">
        <v>202</v>
      </c>
      <c r="E166" s="180" t="s">
        <v>1</v>
      </c>
      <c r="F166" s="181" t="s">
        <v>206</v>
      </c>
      <c r="H166" s="182">
        <v>4.984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202</v>
      </c>
      <c r="AU166" s="180" t="s">
        <v>93</v>
      </c>
      <c r="AV166" s="15" t="s">
        <v>200</v>
      </c>
      <c r="AW166" s="15" t="s">
        <v>36</v>
      </c>
      <c r="AX166" s="15" t="s">
        <v>87</v>
      </c>
      <c r="AY166" s="180" t="s">
        <v>192</v>
      </c>
    </row>
    <row r="167" spans="1:65" s="2" customFormat="1" ht="33" customHeight="1">
      <c r="A167" s="32"/>
      <c r="B167" s="149"/>
      <c r="C167" s="150" t="s">
        <v>239</v>
      </c>
      <c r="D167" s="150" t="s">
        <v>195</v>
      </c>
      <c r="E167" s="151" t="s">
        <v>602</v>
      </c>
      <c r="F167" s="152" t="s">
        <v>979</v>
      </c>
      <c r="G167" s="153" t="s">
        <v>604</v>
      </c>
      <c r="H167" s="154">
        <v>2</v>
      </c>
      <c r="I167" s="155"/>
      <c r="J167" s="156">
        <f>ROUND(I167*H167,2)</f>
        <v>0</v>
      </c>
      <c r="K167" s="152" t="s">
        <v>250</v>
      </c>
      <c r="L167" s="33"/>
      <c r="M167" s="157" t="s">
        <v>1</v>
      </c>
      <c r="N167" s="158" t="s">
        <v>46</v>
      </c>
      <c r="O167" s="58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1" t="s">
        <v>200</v>
      </c>
      <c r="AT167" s="161" t="s">
        <v>195</v>
      </c>
      <c r="AU167" s="161" t="s">
        <v>93</v>
      </c>
      <c r="AY167" s="17" t="s">
        <v>192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93</v>
      </c>
      <c r="BK167" s="162">
        <f>ROUND(I167*H167,2)</f>
        <v>0</v>
      </c>
      <c r="BL167" s="17" t="s">
        <v>200</v>
      </c>
      <c r="BM167" s="161" t="s">
        <v>93</v>
      </c>
    </row>
    <row r="168" spans="1:65" s="2" customFormat="1" ht="87.75">
      <c r="A168" s="32"/>
      <c r="B168" s="33"/>
      <c r="C168" s="32"/>
      <c r="D168" s="164" t="s">
        <v>565</v>
      </c>
      <c r="E168" s="32"/>
      <c r="F168" s="211" t="s">
        <v>606</v>
      </c>
      <c r="G168" s="32"/>
      <c r="H168" s="32"/>
      <c r="I168" s="212"/>
      <c r="J168" s="32"/>
      <c r="K168" s="32"/>
      <c r="L168" s="33"/>
      <c r="M168" s="187"/>
      <c r="N168" s="188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565</v>
      </c>
      <c r="AU168" s="17" t="s">
        <v>93</v>
      </c>
    </row>
    <row r="169" spans="1:65" s="13" customFormat="1" ht="33.75">
      <c r="B169" s="163"/>
      <c r="D169" s="164" t="s">
        <v>202</v>
      </c>
      <c r="E169" s="165" t="s">
        <v>1</v>
      </c>
      <c r="F169" s="166" t="s">
        <v>607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202</v>
      </c>
      <c r="AU169" s="165" t="s">
        <v>93</v>
      </c>
      <c r="AV169" s="13" t="s">
        <v>87</v>
      </c>
      <c r="AW169" s="13" t="s">
        <v>36</v>
      </c>
      <c r="AX169" s="13" t="s">
        <v>80</v>
      </c>
      <c r="AY169" s="165" t="s">
        <v>192</v>
      </c>
    </row>
    <row r="170" spans="1:65" s="13" customFormat="1" ht="22.5">
      <c r="B170" s="163"/>
      <c r="D170" s="164" t="s">
        <v>202</v>
      </c>
      <c r="E170" s="165" t="s">
        <v>1</v>
      </c>
      <c r="F170" s="166" t="s">
        <v>608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202</v>
      </c>
      <c r="AU170" s="165" t="s">
        <v>93</v>
      </c>
      <c r="AV170" s="13" t="s">
        <v>87</v>
      </c>
      <c r="AW170" s="13" t="s">
        <v>36</v>
      </c>
      <c r="AX170" s="13" t="s">
        <v>80</v>
      </c>
      <c r="AY170" s="165" t="s">
        <v>192</v>
      </c>
    </row>
    <row r="171" spans="1:65" s="13" customFormat="1" ht="22.5">
      <c r="B171" s="163"/>
      <c r="D171" s="164" t="s">
        <v>202</v>
      </c>
      <c r="E171" s="165" t="s">
        <v>1</v>
      </c>
      <c r="F171" s="166" t="s">
        <v>609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202</v>
      </c>
      <c r="AU171" s="165" t="s">
        <v>93</v>
      </c>
      <c r="AV171" s="13" t="s">
        <v>87</v>
      </c>
      <c r="AW171" s="13" t="s">
        <v>36</v>
      </c>
      <c r="AX171" s="13" t="s">
        <v>80</v>
      </c>
      <c r="AY171" s="165" t="s">
        <v>192</v>
      </c>
    </row>
    <row r="172" spans="1:65" s="13" customFormat="1" ht="11.25">
      <c r="B172" s="163"/>
      <c r="D172" s="164" t="s">
        <v>202</v>
      </c>
      <c r="E172" s="165" t="s">
        <v>1</v>
      </c>
      <c r="F172" s="166" t="s">
        <v>432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202</v>
      </c>
      <c r="AU172" s="165" t="s">
        <v>93</v>
      </c>
      <c r="AV172" s="13" t="s">
        <v>87</v>
      </c>
      <c r="AW172" s="13" t="s">
        <v>36</v>
      </c>
      <c r="AX172" s="13" t="s">
        <v>80</v>
      </c>
      <c r="AY172" s="165" t="s">
        <v>192</v>
      </c>
    </row>
    <row r="173" spans="1:65" s="14" customFormat="1" ht="11.25">
      <c r="B173" s="171"/>
      <c r="D173" s="164" t="s">
        <v>202</v>
      </c>
      <c r="E173" s="172" t="s">
        <v>1</v>
      </c>
      <c r="F173" s="173" t="s">
        <v>93</v>
      </c>
      <c r="H173" s="174">
        <v>2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202</v>
      </c>
      <c r="AU173" s="172" t="s">
        <v>93</v>
      </c>
      <c r="AV173" s="14" t="s">
        <v>93</v>
      </c>
      <c r="AW173" s="14" t="s">
        <v>36</v>
      </c>
      <c r="AX173" s="14" t="s">
        <v>80</v>
      </c>
      <c r="AY173" s="172" t="s">
        <v>192</v>
      </c>
    </row>
    <row r="174" spans="1:65" s="15" customFormat="1" ht="11.25">
      <c r="B174" s="179"/>
      <c r="D174" s="164" t="s">
        <v>202</v>
      </c>
      <c r="E174" s="180" t="s">
        <v>1</v>
      </c>
      <c r="F174" s="181" t="s">
        <v>206</v>
      </c>
      <c r="H174" s="182">
        <v>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202</v>
      </c>
      <c r="AU174" s="180" t="s">
        <v>93</v>
      </c>
      <c r="AV174" s="15" t="s">
        <v>200</v>
      </c>
      <c r="AW174" s="15" t="s">
        <v>36</v>
      </c>
      <c r="AX174" s="15" t="s">
        <v>87</v>
      </c>
      <c r="AY174" s="180" t="s">
        <v>192</v>
      </c>
    </row>
    <row r="175" spans="1:65" s="2" customFormat="1" ht="33" customHeight="1">
      <c r="A175" s="32"/>
      <c r="B175" s="149"/>
      <c r="C175" s="150" t="s">
        <v>246</v>
      </c>
      <c r="D175" s="150" t="s">
        <v>195</v>
      </c>
      <c r="E175" s="151" t="s">
        <v>610</v>
      </c>
      <c r="F175" s="152" t="s">
        <v>905</v>
      </c>
      <c r="G175" s="153" t="s">
        <v>604</v>
      </c>
      <c r="H175" s="154">
        <v>2</v>
      </c>
      <c r="I175" s="155"/>
      <c r="J175" s="156">
        <f>ROUND(I175*H175,2)</f>
        <v>0</v>
      </c>
      <c r="K175" s="152" t="s">
        <v>250</v>
      </c>
      <c r="L175" s="33"/>
      <c r="M175" s="157" t="s">
        <v>1</v>
      </c>
      <c r="N175" s="158" t="s">
        <v>46</v>
      </c>
      <c r="O175" s="58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1" t="s">
        <v>200</v>
      </c>
      <c r="AT175" s="161" t="s">
        <v>195</v>
      </c>
      <c r="AU175" s="161" t="s">
        <v>93</v>
      </c>
      <c r="AY175" s="17" t="s">
        <v>192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93</v>
      </c>
      <c r="BK175" s="162">
        <f>ROUND(I175*H175,2)</f>
        <v>0</v>
      </c>
      <c r="BL175" s="17" t="s">
        <v>200</v>
      </c>
      <c r="BM175" s="161" t="s">
        <v>200</v>
      </c>
    </row>
    <row r="176" spans="1:65" s="2" customFormat="1" ht="87.75">
      <c r="A176" s="32"/>
      <c r="B176" s="33"/>
      <c r="C176" s="32"/>
      <c r="D176" s="164" t="s">
        <v>565</v>
      </c>
      <c r="E176" s="32"/>
      <c r="F176" s="211" t="s">
        <v>606</v>
      </c>
      <c r="G176" s="32"/>
      <c r="H176" s="32"/>
      <c r="I176" s="212"/>
      <c r="J176" s="32"/>
      <c r="K176" s="32"/>
      <c r="L176" s="33"/>
      <c r="M176" s="187"/>
      <c r="N176" s="18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565</v>
      </c>
      <c r="AU176" s="17" t="s">
        <v>93</v>
      </c>
    </row>
    <row r="177" spans="1:65" s="13" customFormat="1" ht="33.75">
      <c r="B177" s="163"/>
      <c r="D177" s="164" t="s">
        <v>202</v>
      </c>
      <c r="E177" s="165" t="s">
        <v>1</v>
      </c>
      <c r="F177" s="166" t="s">
        <v>607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202</v>
      </c>
      <c r="AU177" s="165" t="s">
        <v>93</v>
      </c>
      <c r="AV177" s="13" t="s">
        <v>87</v>
      </c>
      <c r="AW177" s="13" t="s">
        <v>36</v>
      </c>
      <c r="AX177" s="13" t="s">
        <v>80</v>
      </c>
      <c r="AY177" s="165" t="s">
        <v>192</v>
      </c>
    </row>
    <row r="178" spans="1:65" s="13" customFormat="1" ht="22.5">
      <c r="B178" s="163"/>
      <c r="D178" s="164" t="s">
        <v>202</v>
      </c>
      <c r="E178" s="165" t="s">
        <v>1</v>
      </c>
      <c r="F178" s="166" t="s">
        <v>608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202</v>
      </c>
      <c r="AU178" s="165" t="s">
        <v>93</v>
      </c>
      <c r="AV178" s="13" t="s">
        <v>87</v>
      </c>
      <c r="AW178" s="13" t="s">
        <v>36</v>
      </c>
      <c r="AX178" s="13" t="s">
        <v>80</v>
      </c>
      <c r="AY178" s="165" t="s">
        <v>192</v>
      </c>
    </row>
    <row r="179" spans="1:65" s="13" customFormat="1" ht="22.5">
      <c r="B179" s="163"/>
      <c r="D179" s="164" t="s">
        <v>202</v>
      </c>
      <c r="E179" s="165" t="s">
        <v>1</v>
      </c>
      <c r="F179" s="166" t="s">
        <v>609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202</v>
      </c>
      <c r="AU179" s="165" t="s">
        <v>93</v>
      </c>
      <c r="AV179" s="13" t="s">
        <v>87</v>
      </c>
      <c r="AW179" s="13" t="s">
        <v>36</v>
      </c>
      <c r="AX179" s="13" t="s">
        <v>80</v>
      </c>
      <c r="AY179" s="165" t="s">
        <v>192</v>
      </c>
    </row>
    <row r="180" spans="1:65" s="13" customFormat="1" ht="11.25">
      <c r="B180" s="163"/>
      <c r="D180" s="164" t="s">
        <v>202</v>
      </c>
      <c r="E180" s="165" t="s">
        <v>1</v>
      </c>
      <c r="F180" s="166" t="s">
        <v>432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202</v>
      </c>
      <c r="AU180" s="165" t="s">
        <v>93</v>
      </c>
      <c r="AV180" s="13" t="s">
        <v>87</v>
      </c>
      <c r="AW180" s="13" t="s">
        <v>36</v>
      </c>
      <c r="AX180" s="13" t="s">
        <v>80</v>
      </c>
      <c r="AY180" s="165" t="s">
        <v>192</v>
      </c>
    </row>
    <row r="181" spans="1:65" s="14" customFormat="1" ht="11.25">
      <c r="B181" s="171"/>
      <c r="D181" s="164" t="s">
        <v>202</v>
      </c>
      <c r="E181" s="172" t="s">
        <v>1</v>
      </c>
      <c r="F181" s="173" t="s">
        <v>93</v>
      </c>
      <c r="H181" s="174">
        <v>2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202</v>
      </c>
      <c r="AU181" s="172" t="s">
        <v>93</v>
      </c>
      <c r="AV181" s="14" t="s">
        <v>93</v>
      </c>
      <c r="AW181" s="14" t="s">
        <v>36</v>
      </c>
      <c r="AX181" s="14" t="s">
        <v>80</v>
      </c>
      <c r="AY181" s="172" t="s">
        <v>192</v>
      </c>
    </row>
    <row r="182" spans="1:65" s="15" customFormat="1" ht="11.25">
      <c r="B182" s="179"/>
      <c r="D182" s="164" t="s">
        <v>202</v>
      </c>
      <c r="E182" s="180" t="s">
        <v>1</v>
      </c>
      <c r="F182" s="181" t="s">
        <v>206</v>
      </c>
      <c r="H182" s="182">
        <v>2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202</v>
      </c>
      <c r="AU182" s="180" t="s">
        <v>93</v>
      </c>
      <c r="AV182" s="15" t="s">
        <v>200</v>
      </c>
      <c r="AW182" s="15" t="s">
        <v>36</v>
      </c>
      <c r="AX182" s="15" t="s">
        <v>87</v>
      </c>
      <c r="AY182" s="180" t="s">
        <v>192</v>
      </c>
    </row>
    <row r="183" spans="1:65" s="2" customFormat="1" ht="33" customHeight="1">
      <c r="A183" s="32"/>
      <c r="B183" s="149"/>
      <c r="C183" s="150" t="s">
        <v>267</v>
      </c>
      <c r="D183" s="150" t="s">
        <v>195</v>
      </c>
      <c r="E183" s="151" t="s">
        <v>613</v>
      </c>
      <c r="F183" s="152" t="s">
        <v>614</v>
      </c>
      <c r="G183" s="153" t="s">
        <v>604</v>
      </c>
      <c r="H183" s="154">
        <v>2</v>
      </c>
      <c r="I183" s="155"/>
      <c r="J183" s="156">
        <f>ROUND(I183*H183,2)</f>
        <v>0</v>
      </c>
      <c r="K183" s="152" t="s">
        <v>250</v>
      </c>
      <c r="L183" s="33"/>
      <c r="M183" s="157" t="s">
        <v>1</v>
      </c>
      <c r="N183" s="158" t="s">
        <v>46</v>
      </c>
      <c r="O183" s="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1" t="s">
        <v>200</v>
      </c>
      <c r="AT183" s="161" t="s">
        <v>195</v>
      </c>
      <c r="AU183" s="161" t="s">
        <v>93</v>
      </c>
      <c r="AY183" s="17" t="s">
        <v>192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93</v>
      </c>
      <c r="BK183" s="162">
        <f>ROUND(I183*H183,2)</f>
        <v>0</v>
      </c>
      <c r="BL183" s="17" t="s">
        <v>200</v>
      </c>
      <c r="BM183" s="161" t="s">
        <v>246</v>
      </c>
    </row>
    <row r="184" spans="1:65" s="2" customFormat="1" ht="87.75">
      <c r="A184" s="32"/>
      <c r="B184" s="33"/>
      <c r="C184" s="32"/>
      <c r="D184" s="164" t="s">
        <v>565</v>
      </c>
      <c r="E184" s="32"/>
      <c r="F184" s="211" t="s">
        <v>606</v>
      </c>
      <c r="G184" s="32"/>
      <c r="H184" s="32"/>
      <c r="I184" s="212"/>
      <c r="J184" s="32"/>
      <c r="K184" s="32"/>
      <c r="L184" s="33"/>
      <c r="M184" s="187"/>
      <c r="N184" s="188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565</v>
      </c>
      <c r="AU184" s="17" t="s">
        <v>93</v>
      </c>
    </row>
    <row r="185" spans="1:65" s="13" customFormat="1" ht="33.75">
      <c r="B185" s="163"/>
      <c r="D185" s="164" t="s">
        <v>202</v>
      </c>
      <c r="E185" s="165" t="s">
        <v>1</v>
      </c>
      <c r="F185" s="166" t="s">
        <v>607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202</v>
      </c>
      <c r="AU185" s="165" t="s">
        <v>93</v>
      </c>
      <c r="AV185" s="13" t="s">
        <v>87</v>
      </c>
      <c r="AW185" s="13" t="s">
        <v>36</v>
      </c>
      <c r="AX185" s="13" t="s">
        <v>80</v>
      </c>
      <c r="AY185" s="165" t="s">
        <v>192</v>
      </c>
    </row>
    <row r="186" spans="1:65" s="13" customFormat="1" ht="22.5">
      <c r="B186" s="163"/>
      <c r="D186" s="164" t="s">
        <v>202</v>
      </c>
      <c r="E186" s="165" t="s">
        <v>1</v>
      </c>
      <c r="F186" s="166" t="s">
        <v>608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202</v>
      </c>
      <c r="AU186" s="165" t="s">
        <v>93</v>
      </c>
      <c r="AV186" s="13" t="s">
        <v>87</v>
      </c>
      <c r="AW186" s="13" t="s">
        <v>36</v>
      </c>
      <c r="AX186" s="13" t="s">
        <v>80</v>
      </c>
      <c r="AY186" s="165" t="s">
        <v>192</v>
      </c>
    </row>
    <row r="187" spans="1:65" s="13" customFormat="1" ht="22.5">
      <c r="B187" s="163"/>
      <c r="D187" s="164" t="s">
        <v>202</v>
      </c>
      <c r="E187" s="165" t="s">
        <v>1</v>
      </c>
      <c r="F187" s="166" t="s">
        <v>609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202</v>
      </c>
      <c r="AU187" s="165" t="s">
        <v>93</v>
      </c>
      <c r="AV187" s="13" t="s">
        <v>87</v>
      </c>
      <c r="AW187" s="13" t="s">
        <v>36</v>
      </c>
      <c r="AX187" s="13" t="s">
        <v>80</v>
      </c>
      <c r="AY187" s="165" t="s">
        <v>192</v>
      </c>
    </row>
    <row r="188" spans="1:65" s="13" customFormat="1" ht="11.25">
      <c r="B188" s="163"/>
      <c r="D188" s="164" t="s">
        <v>202</v>
      </c>
      <c r="E188" s="165" t="s">
        <v>1</v>
      </c>
      <c r="F188" s="166" t="s">
        <v>432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202</v>
      </c>
      <c r="AU188" s="165" t="s">
        <v>93</v>
      </c>
      <c r="AV188" s="13" t="s">
        <v>87</v>
      </c>
      <c r="AW188" s="13" t="s">
        <v>36</v>
      </c>
      <c r="AX188" s="13" t="s">
        <v>80</v>
      </c>
      <c r="AY188" s="165" t="s">
        <v>192</v>
      </c>
    </row>
    <row r="189" spans="1:65" s="14" customFormat="1" ht="11.25">
      <c r="B189" s="171"/>
      <c r="D189" s="164" t="s">
        <v>202</v>
      </c>
      <c r="E189" s="172" t="s">
        <v>1</v>
      </c>
      <c r="F189" s="173" t="s">
        <v>93</v>
      </c>
      <c r="H189" s="174">
        <v>2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202</v>
      </c>
      <c r="AU189" s="172" t="s">
        <v>93</v>
      </c>
      <c r="AV189" s="14" t="s">
        <v>93</v>
      </c>
      <c r="AW189" s="14" t="s">
        <v>36</v>
      </c>
      <c r="AX189" s="14" t="s">
        <v>80</v>
      </c>
      <c r="AY189" s="172" t="s">
        <v>192</v>
      </c>
    </row>
    <row r="190" spans="1:65" s="15" customFormat="1" ht="11.25">
      <c r="B190" s="179"/>
      <c r="D190" s="164" t="s">
        <v>202</v>
      </c>
      <c r="E190" s="180" t="s">
        <v>1</v>
      </c>
      <c r="F190" s="181" t="s">
        <v>206</v>
      </c>
      <c r="H190" s="182">
        <v>2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202</v>
      </c>
      <c r="AU190" s="180" t="s">
        <v>93</v>
      </c>
      <c r="AV190" s="15" t="s">
        <v>200</v>
      </c>
      <c r="AW190" s="15" t="s">
        <v>36</v>
      </c>
      <c r="AX190" s="15" t="s">
        <v>87</v>
      </c>
      <c r="AY190" s="180" t="s">
        <v>192</v>
      </c>
    </row>
    <row r="191" spans="1:65" s="2" customFormat="1" ht="33" customHeight="1">
      <c r="A191" s="32"/>
      <c r="B191" s="149"/>
      <c r="C191" s="150" t="s">
        <v>272</v>
      </c>
      <c r="D191" s="150" t="s">
        <v>195</v>
      </c>
      <c r="E191" s="151" t="s">
        <v>616</v>
      </c>
      <c r="F191" s="152" t="s">
        <v>906</v>
      </c>
      <c r="G191" s="153" t="s">
        <v>604</v>
      </c>
      <c r="H191" s="154">
        <v>4</v>
      </c>
      <c r="I191" s="155"/>
      <c r="J191" s="156">
        <f>ROUND(I191*H191,2)</f>
        <v>0</v>
      </c>
      <c r="K191" s="152" t="s">
        <v>250</v>
      </c>
      <c r="L191" s="33"/>
      <c r="M191" s="157" t="s">
        <v>1</v>
      </c>
      <c r="N191" s="158" t="s">
        <v>46</v>
      </c>
      <c r="O191" s="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1" t="s">
        <v>200</v>
      </c>
      <c r="AT191" s="161" t="s">
        <v>195</v>
      </c>
      <c r="AU191" s="161" t="s">
        <v>93</v>
      </c>
      <c r="AY191" s="17" t="s">
        <v>192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93</v>
      </c>
      <c r="BK191" s="162">
        <f>ROUND(I191*H191,2)</f>
        <v>0</v>
      </c>
      <c r="BL191" s="17" t="s">
        <v>200</v>
      </c>
      <c r="BM191" s="161" t="s">
        <v>272</v>
      </c>
    </row>
    <row r="192" spans="1:65" s="2" customFormat="1" ht="87.75">
      <c r="A192" s="32"/>
      <c r="B192" s="33"/>
      <c r="C192" s="32"/>
      <c r="D192" s="164" t="s">
        <v>565</v>
      </c>
      <c r="E192" s="32"/>
      <c r="F192" s="211" t="s">
        <v>606</v>
      </c>
      <c r="G192" s="32"/>
      <c r="H192" s="32"/>
      <c r="I192" s="212"/>
      <c r="J192" s="32"/>
      <c r="K192" s="32"/>
      <c r="L192" s="33"/>
      <c r="M192" s="187"/>
      <c r="N192" s="188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565</v>
      </c>
      <c r="AU192" s="17" t="s">
        <v>93</v>
      </c>
    </row>
    <row r="193" spans="1:65" s="13" customFormat="1" ht="33.75">
      <c r="B193" s="163"/>
      <c r="D193" s="164" t="s">
        <v>202</v>
      </c>
      <c r="E193" s="165" t="s">
        <v>1</v>
      </c>
      <c r="F193" s="166" t="s">
        <v>607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202</v>
      </c>
      <c r="AU193" s="165" t="s">
        <v>93</v>
      </c>
      <c r="AV193" s="13" t="s">
        <v>87</v>
      </c>
      <c r="AW193" s="13" t="s">
        <v>36</v>
      </c>
      <c r="AX193" s="13" t="s">
        <v>80</v>
      </c>
      <c r="AY193" s="165" t="s">
        <v>192</v>
      </c>
    </row>
    <row r="194" spans="1:65" s="13" customFormat="1" ht="22.5">
      <c r="B194" s="163"/>
      <c r="D194" s="164" t="s">
        <v>202</v>
      </c>
      <c r="E194" s="165" t="s">
        <v>1</v>
      </c>
      <c r="F194" s="166" t="s">
        <v>608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202</v>
      </c>
      <c r="AU194" s="165" t="s">
        <v>93</v>
      </c>
      <c r="AV194" s="13" t="s">
        <v>87</v>
      </c>
      <c r="AW194" s="13" t="s">
        <v>36</v>
      </c>
      <c r="AX194" s="13" t="s">
        <v>80</v>
      </c>
      <c r="AY194" s="165" t="s">
        <v>192</v>
      </c>
    </row>
    <row r="195" spans="1:65" s="13" customFormat="1" ht="22.5">
      <c r="B195" s="163"/>
      <c r="D195" s="164" t="s">
        <v>202</v>
      </c>
      <c r="E195" s="165" t="s">
        <v>1</v>
      </c>
      <c r="F195" s="166" t="s">
        <v>609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202</v>
      </c>
      <c r="AU195" s="165" t="s">
        <v>93</v>
      </c>
      <c r="AV195" s="13" t="s">
        <v>87</v>
      </c>
      <c r="AW195" s="13" t="s">
        <v>36</v>
      </c>
      <c r="AX195" s="13" t="s">
        <v>80</v>
      </c>
      <c r="AY195" s="165" t="s">
        <v>192</v>
      </c>
    </row>
    <row r="196" spans="1:65" s="13" customFormat="1" ht="11.25">
      <c r="B196" s="163"/>
      <c r="D196" s="164" t="s">
        <v>202</v>
      </c>
      <c r="E196" s="165" t="s">
        <v>1</v>
      </c>
      <c r="F196" s="166" t="s">
        <v>432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202</v>
      </c>
      <c r="AU196" s="165" t="s">
        <v>93</v>
      </c>
      <c r="AV196" s="13" t="s">
        <v>87</v>
      </c>
      <c r="AW196" s="13" t="s">
        <v>36</v>
      </c>
      <c r="AX196" s="13" t="s">
        <v>80</v>
      </c>
      <c r="AY196" s="165" t="s">
        <v>192</v>
      </c>
    </row>
    <row r="197" spans="1:65" s="14" customFormat="1" ht="11.25">
      <c r="B197" s="171"/>
      <c r="D197" s="164" t="s">
        <v>202</v>
      </c>
      <c r="E197" s="172" t="s">
        <v>1</v>
      </c>
      <c r="F197" s="173" t="s">
        <v>200</v>
      </c>
      <c r="H197" s="174">
        <v>4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202</v>
      </c>
      <c r="AU197" s="172" t="s">
        <v>93</v>
      </c>
      <c r="AV197" s="14" t="s">
        <v>93</v>
      </c>
      <c r="AW197" s="14" t="s">
        <v>36</v>
      </c>
      <c r="AX197" s="14" t="s">
        <v>80</v>
      </c>
      <c r="AY197" s="172" t="s">
        <v>192</v>
      </c>
    </row>
    <row r="198" spans="1:65" s="15" customFormat="1" ht="11.25">
      <c r="B198" s="179"/>
      <c r="D198" s="164" t="s">
        <v>202</v>
      </c>
      <c r="E198" s="180" t="s">
        <v>1</v>
      </c>
      <c r="F198" s="181" t="s">
        <v>206</v>
      </c>
      <c r="H198" s="182">
        <v>4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202</v>
      </c>
      <c r="AU198" s="180" t="s">
        <v>93</v>
      </c>
      <c r="AV198" s="15" t="s">
        <v>200</v>
      </c>
      <c r="AW198" s="15" t="s">
        <v>36</v>
      </c>
      <c r="AX198" s="15" t="s">
        <v>87</v>
      </c>
      <c r="AY198" s="180" t="s">
        <v>192</v>
      </c>
    </row>
    <row r="199" spans="1:65" s="2" customFormat="1" ht="33" customHeight="1">
      <c r="A199" s="32"/>
      <c r="B199" s="149"/>
      <c r="C199" s="150" t="s">
        <v>193</v>
      </c>
      <c r="D199" s="150" t="s">
        <v>195</v>
      </c>
      <c r="E199" s="151" t="s">
        <v>619</v>
      </c>
      <c r="F199" s="152" t="s">
        <v>620</v>
      </c>
      <c r="G199" s="153" t="s">
        <v>604</v>
      </c>
      <c r="H199" s="154">
        <v>24</v>
      </c>
      <c r="I199" s="155"/>
      <c r="J199" s="156">
        <f>ROUND(I199*H199,2)</f>
        <v>0</v>
      </c>
      <c r="K199" s="152" t="s">
        <v>250</v>
      </c>
      <c r="L199" s="33"/>
      <c r="M199" s="157" t="s">
        <v>1</v>
      </c>
      <c r="N199" s="158" t="s">
        <v>46</v>
      </c>
      <c r="O199" s="58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1" t="s">
        <v>200</v>
      </c>
      <c r="AT199" s="161" t="s">
        <v>195</v>
      </c>
      <c r="AU199" s="161" t="s">
        <v>93</v>
      </c>
      <c r="AY199" s="17" t="s">
        <v>192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93</v>
      </c>
      <c r="BK199" s="162">
        <f>ROUND(I199*H199,2)</f>
        <v>0</v>
      </c>
      <c r="BL199" s="17" t="s">
        <v>200</v>
      </c>
      <c r="BM199" s="161" t="s">
        <v>8</v>
      </c>
    </row>
    <row r="200" spans="1:65" s="2" customFormat="1" ht="87.75">
      <c r="A200" s="32"/>
      <c r="B200" s="33"/>
      <c r="C200" s="32"/>
      <c r="D200" s="164" t="s">
        <v>565</v>
      </c>
      <c r="E200" s="32"/>
      <c r="F200" s="211" t="s">
        <v>838</v>
      </c>
      <c r="G200" s="32"/>
      <c r="H200" s="32"/>
      <c r="I200" s="212"/>
      <c r="J200" s="32"/>
      <c r="K200" s="32"/>
      <c r="L200" s="33"/>
      <c r="M200" s="187"/>
      <c r="N200" s="188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565</v>
      </c>
      <c r="AU200" s="17" t="s">
        <v>93</v>
      </c>
    </row>
    <row r="201" spans="1:65" s="13" customFormat="1" ht="33.75">
      <c r="B201" s="163"/>
      <c r="D201" s="164" t="s">
        <v>202</v>
      </c>
      <c r="E201" s="165" t="s">
        <v>1</v>
      </c>
      <c r="F201" s="166" t="s">
        <v>607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202</v>
      </c>
      <c r="AU201" s="165" t="s">
        <v>93</v>
      </c>
      <c r="AV201" s="13" t="s">
        <v>87</v>
      </c>
      <c r="AW201" s="13" t="s">
        <v>36</v>
      </c>
      <c r="AX201" s="13" t="s">
        <v>80</v>
      </c>
      <c r="AY201" s="165" t="s">
        <v>192</v>
      </c>
    </row>
    <row r="202" spans="1:65" s="13" customFormat="1" ht="22.5">
      <c r="B202" s="163"/>
      <c r="D202" s="164" t="s">
        <v>202</v>
      </c>
      <c r="E202" s="165" t="s">
        <v>1</v>
      </c>
      <c r="F202" s="166" t="s">
        <v>608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202</v>
      </c>
      <c r="AU202" s="165" t="s">
        <v>93</v>
      </c>
      <c r="AV202" s="13" t="s">
        <v>87</v>
      </c>
      <c r="AW202" s="13" t="s">
        <v>36</v>
      </c>
      <c r="AX202" s="13" t="s">
        <v>80</v>
      </c>
      <c r="AY202" s="165" t="s">
        <v>192</v>
      </c>
    </row>
    <row r="203" spans="1:65" s="13" customFormat="1" ht="22.5">
      <c r="B203" s="163"/>
      <c r="D203" s="164" t="s">
        <v>202</v>
      </c>
      <c r="E203" s="165" t="s">
        <v>1</v>
      </c>
      <c r="F203" s="166" t="s">
        <v>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202</v>
      </c>
      <c r="AU203" s="165" t="s">
        <v>93</v>
      </c>
      <c r="AV203" s="13" t="s">
        <v>87</v>
      </c>
      <c r="AW203" s="13" t="s">
        <v>36</v>
      </c>
      <c r="AX203" s="13" t="s">
        <v>80</v>
      </c>
      <c r="AY203" s="165" t="s">
        <v>192</v>
      </c>
    </row>
    <row r="204" spans="1:65" s="13" customFormat="1" ht="11.25">
      <c r="B204" s="163"/>
      <c r="D204" s="164" t="s">
        <v>202</v>
      </c>
      <c r="E204" s="165" t="s">
        <v>1</v>
      </c>
      <c r="F204" s="166" t="s">
        <v>623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202</v>
      </c>
      <c r="AU204" s="165" t="s">
        <v>93</v>
      </c>
      <c r="AV204" s="13" t="s">
        <v>87</v>
      </c>
      <c r="AW204" s="13" t="s">
        <v>36</v>
      </c>
      <c r="AX204" s="13" t="s">
        <v>80</v>
      </c>
      <c r="AY204" s="165" t="s">
        <v>192</v>
      </c>
    </row>
    <row r="205" spans="1:65" s="14" customFormat="1" ht="11.25">
      <c r="B205" s="171"/>
      <c r="D205" s="164" t="s">
        <v>202</v>
      </c>
      <c r="E205" s="172" t="s">
        <v>1</v>
      </c>
      <c r="F205" s="173" t="s">
        <v>738</v>
      </c>
      <c r="H205" s="174">
        <v>24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202</v>
      </c>
      <c r="AU205" s="172" t="s">
        <v>93</v>
      </c>
      <c r="AV205" s="14" t="s">
        <v>93</v>
      </c>
      <c r="AW205" s="14" t="s">
        <v>36</v>
      </c>
      <c r="AX205" s="14" t="s">
        <v>80</v>
      </c>
      <c r="AY205" s="172" t="s">
        <v>192</v>
      </c>
    </row>
    <row r="206" spans="1:65" s="15" customFormat="1" ht="11.25">
      <c r="B206" s="179"/>
      <c r="D206" s="164" t="s">
        <v>202</v>
      </c>
      <c r="E206" s="180" t="s">
        <v>1</v>
      </c>
      <c r="F206" s="181" t="s">
        <v>206</v>
      </c>
      <c r="H206" s="182">
        <v>24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202</v>
      </c>
      <c r="AU206" s="180" t="s">
        <v>93</v>
      </c>
      <c r="AV206" s="15" t="s">
        <v>200</v>
      </c>
      <c r="AW206" s="15" t="s">
        <v>36</v>
      </c>
      <c r="AX206" s="15" t="s">
        <v>87</v>
      </c>
      <c r="AY206" s="180" t="s">
        <v>192</v>
      </c>
    </row>
    <row r="207" spans="1:65" s="2" customFormat="1" ht="33" customHeight="1">
      <c r="A207" s="32"/>
      <c r="B207" s="149"/>
      <c r="C207" s="150" t="s">
        <v>279</v>
      </c>
      <c r="D207" s="150" t="s">
        <v>195</v>
      </c>
      <c r="E207" s="151" t="s">
        <v>625</v>
      </c>
      <c r="F207" s="152" t="s">
        <v>907</v>
      </c>
      <c r="G207" s="153" t="s">
        <v>604</v>
      </c>
      <c r="H207" s="154">
        <v>5</v>
      </c>
      <c r="I207" s="155"/>
      <c r="J207" s="156">
        <f>ROUND(I207*H207,2)</f>
        <v>0</v>
      </c>
      <c r="K207" s="152" t="s">
        <v>250</v>
      </c>
      <c r="L207" s="33"/>
      <c r="M207" s="157" t="s">
        <v>1</v>
      </c>
      <c r="N207" s="158" t="s">
        <v>46</v>
      </c>
      <c r="O207" s="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1" t="s">
        <v>200</v>
      </c>
      <c r="AT207" s="161" t="s">
        <v>195</v>
      </c>
      <c r="AU207" s="161" t="s">
        <v>93</v>
      </c>
      <c r="AY207" s="17" t="s">
        <v>192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93</v>
      </c>
      <c r="BK207" s="162">
        <f>ROUND(I207*H207,2)</f>
        <v>0</v>
      </c>
      <c r="BL207" s="17" t="s">
        <v>200</v>
      </c>
      <c r="BM207" s="161" t="s">
        <v>315</v>
      </c>
    </row>
    <row r="208" spans="1:65" s="2" customFormat="1" ht="87.75">
      <c r="A208" s="32"/>
      <c r="B208" s="33"/>
      <c r="C208" s="32"/>
      <c r="D208" s="164" t="s">
        <v>565</v>
      </c>
      <c r="E208" s="32"/>
      <c r="F208" s="211" t="s">
        <v>628</v>
      </c>
      <c r="G208" s="32"/>
      <c r="H208" s="32"/>
      <c r="I208" s="212"/>
      <c r="J208" s="32"/>
      <c r="K208" s="32"/>
      <c r="L208" s="33"/>
      <c r="M208" s="187"/>
      <c r="N208" s="188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565</v>
      </c>
      <c r="AU208" s="17" t="s">
        <v>93</v>
      </c>
    </row>
    <row r="209" spans="1:65" s="13" customFormat="1" ht="33.75">
      <c r="B209" s="163"/>
      <c r="D209" s="164" t="s">
        <v>202</v>
      </c>
      <c r="E209" s="165" t="s">
        <v>1</v>
      </c>
      <c r="F209" s="166" t="s">
        <v>607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202</v>
      </c>
      <c r="AU209" s="165" t="s">
        <v>93</v>
      </c>
      <c r="AV209" s="13" t="s">
        <v>87</v>
      </c>
      <c r="AW209" s="13" t="s">
        <v>36</v>
      </c>
      <c r="AX209" s="13" t="s">
        <v>80</v>
      </c>
      <c r="AY209" s="165" t="s">
        <v>192</v>
      </c>
    </row>
    <row r="210" spans="1:65" s="13" customFormat="1" ht="22.5">
      <c r="B210" s="163"/>
      <c r="D210" s="164" t="s">
        <v>202</v>
      </c>
      <c r="E210" s="165" t="s">
        <v>1</v>
      </c>
      <c r="F210" s="166" t="s">
        <v>608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202</v>
      </c>
      <c r="AU210" s="165" t="s">
        <v>93</v>
      </c>
      <c r="AV210" s="13" t="s">
        <v>87</v>
      </c>
      <c r="AW210" s="13" t="s">
        <v>36</v>
      </c>
      <c r="AX210" s="13" t="s">
        <v>80</v>
      </c>
      <c r="AY210" s="165" t="s">
        <v>192</v>
      </c>
    </row>
    <row r="211" spans="1:65" s="13" customFormat="1" ht="22.5">
      <c r="B211" s="163"/>
      <c r="D211" s="164" t="s">
        <v>202</v>
      </c>
      <c r="E211" s="165" t="s">
        <v>1</v>
      </c>
      <c r="F211" s="166" t="s">
        <v>609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202</v>
      </c>
      <c r="AU211" s="165" t="s">
        <v>93</v>
      </c>
      <c r="AV211" s="13" t="s">
        <v>87</v>
      </c>
      <c r="AW211" s="13" t="s">
        <v>36</v>
      </c>
      <c r="AX211" s="13" t="s">
        <v>80</v>
      </c>
      <c r="AY211" s="165" t="s">
        <v>192</v>
      </c>
    </row>
    <row r="212" spans="1:65" s="13" customFormat="1" ht="11.25">
      <c r="B212" s="163"/>
      <c r="D212" s="164" t="s">
        <v>202</v>
      </c>
      <c r="E212" s="165" t="s">
        <v>1</v>
      </c>
      <c r="F212" s="166" t="s">
        <v>755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202</v>
      </c>
      <c r="AU212" s="165" t="s">
        <v>93</v>
      </c>
      <c r="AV212" s="13" t="s">
        <v>87</v>
      </c>
      <c r="AW212" s="13" t="s">
        <v>36</v>
      </c>
      <c r="AX212" s="13" t="s">
        <v>80</v>
      </c>
      <c r="AY212" s="165" t="s">
        <v>192</v>
      </c>
    </row>
    <row r="213" spans="1:65" s="14" customFormat="1" ht="11.25">
      <c r="B213" s="171"/>
      <c r="D213" s="164" t="s">
        <v>202</v>
      </c>
      <c r="E213" s="172" t="s">
        <v>1</v>
      </c>
      <c r="F213" s="173" t="s">
        <v>239</v>
      </c>
      <c r="H213" s="174">
        <v>5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202</v>
      </c>
      <c r="AU213" s="172" t="s">
        <v>93</v>
      </c>
      <c r="AV213" s="14" t="s">
        <v>93</v>
      </c>
      <c r="AW213" s="14" t="s">
        <v>36</v>
      </c>
      <c r="AX213" s="14" t="s">
        <v>80</v>
      </c>
      <c r="AY213" s="172" t="s">
        <v>192</v>
      </c>
    </row>
    <row r="214" spans="1:65" s="15" customFormat="1" ht="11.25">
      <c r="B214" s="179"/>
      <c r="D214" s="164" t="s">
        <v>202</v>
      </c>
      <c r="E214" s="180" t="s">
        <v>1</v>
      </c>
      <c r="F214" s="181" t="s">
        <v>206</v>
      </c>
      <c r="H214" s="182">
        <v>5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202</v>
      </c>
      <c r="AU214" s="180" t="s">
        <v>93</v>
      </c>
      <c r="AV214" s="15" t="s">
        <v>200</v>
      </c>
      <c r="AW214" s="15" t="s">
        <v>36</v>
      </c>
      <c r="AX214" s="15" t="s">
        <v>87</v>
      </c>
      <c r="AY214" s="180" t="s">
        <v>192</v>
      </c>
    </row>
    <row r="215" spans="1:65" s="2" customFormat="1" ht="33" customHeight="1">
      <c r="A215" s="32"/>
      <c r="B215" s="149"/>
      <c r="C215" s="150" t="s">
        <v>283</v>
      </c>
      <c r="D215" s="150" t="s">
        <v>195</v>
      </c>
      <c r="E215" s="151" t="s">
        <v>629</v>
      </c>
      <c r="F215" s="152" t="s">
        <v>908</v>
      </c>
      <c r="G215" s="153" t="s">
        <v>604</v>
      </c>
      <c r="H215" s="154">
        <v>4</v>
      </c>
      <c r="I215" s="155"/>
      <c r="J215" s="156">
        <f>ROUND(I215*H215,2)</f>
        <v>0</v>
      </c>
      <c r="K215" s="152" t="s">
        <v>250</v>
      </c>
      <c r="L215" s="33"/>
      <c r="M215" s="157" t="s">
        <v>1</v>
      </c>
      <c r="N215" s="158" t="s">
        <v>46</v>
      </c>
      <c r="O215" s="58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1" t="s">
        <v>200</v>
      </c>
      <c r="AT215" s="161" t="s">
        <v>195</v>
      </c>
      <c r="AU215" s="161" t="s">
        <v>93</v>
      </c>
      <c r="AY215" s="17" t="s">
        <v>192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93</v>
      </c>
      <c r="BK215" s="162">
        <f>ROUND(I215*H215,2)</f>
        <v>0</v>
      </c>
      <c r="BL215" s="17" t="s">
        <v>200</v>
      </c>
      <c r="BM215" s="161" t="s">
        <v>297</v>
      </c>
    </row>
    <row r="216" spans="1:65" s="2" customFormat="1" ht="87.75">
      <c r="A216" s="32"/>
      <c r="B216" s="33"/>
      <c r="C216" s="32"/>
      <c r="D216" s="164" t="s">
        <v>565</v>
      </c>
      <c r="E216" s="32"/>
      <c r="F216" s="211" t="s">
        <v>980</v>
      </c>
      <c r="G216" s="32"/>
      <c r="H216" s="32"/>
      <c r="I216" s="212"/>
      <c r="J216" s="32"/>
      <c r="K216" s="32"/>
      <c r="L216" s="33"/>
      <c r="M216" s="187"/>
      <c r="N216" s="18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565</v>
      </c>
      <c r="AU216" s="17" t="s">
        <v>93</v>
      </c>
    </row>
    <row r="217" spans="1:65" s="13" customFormat="1" ht="33.75">
      <c r="B217" s="163"/>
      <c r="D217" s="164" t="s">
        <v>202</v>
      </c>
      <c r="E217" s="165" t="s">
        <v>1</v>
      </c>
      <c r="F217" s="166" t="s">
        <v>607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202</v>
      </c>
      <c r="AU217" s="165" t="s">
        <v>93</v>
      </c>
      <c r="AV217" s="13" t="s">
        <v>87</v>
      </c>
      <c r="AW217" s="13" t="s">
        <v>36</v>
      </c>
      <c r="AX217" s="13" t="s">
        <v>80</v>
      </c>
      <c r="AY217" s="165" t="s">
        <v>192</v>
      </c>
    </row>
    <row r="218" spans="1:65" s="13" customFormat="1" ht="22.5">
      <c r="B218" s="163"/>
      <c r="D218" s="164" t="s">
        <v>202</v>
      </c>
      <c r="E218" s="165" t="s">
        <v>1</v>
      </c>
      <c r="F218" s="166" t="s">
        <v>608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202</v>
      </c>
      <c r="AU218" s="165" t="s">
        <v>93</v>
      </c>
      <c r="AV218" s="13" t="s">
        <v>87</v>
      </c>
      <c r="AW218" s="13" t="s">
        <v>36</v>
      </c>
      <c r="AX218" s="13" t="s">
        <v>80</v>
      </c>
      <c r="AY218" s="165" t="s">
        <v>192</v>
      </c>
    </row>
    <row r="219" spans="1:65" s="13" customFormat="1" ht="22.5">
      <c r="B219" s="163"/>
      <c r="D219" s="164" t="s">
        <v>202</v>
      </c>
      <c r="E219" s="165" t="s">
        <v>1</v>
      </c>
      <c r="F219" s="166" t="s">
        <v>609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202</v>
      </c>
      <c r="AU219" s="165" t="s">
        <v>93</v>
      </c>
      <c r="AV219" s="13" t="s">
        <v>87</v>
      </c>
      <c r="AW219" s="13" t="s">
        <v>36</v>
      </c>
      <c r="AX219" s="13" t="s">
        <v>80</v>
      </c>
      <c r="AY219" s="165" t="s">
        <v>192</v>
      </c>
    </row>
    <row r="220" spans="1:65" s="13" customFormat="1" ht="11.25">
      <c r="B220" s="163"/>
      <c r="D220" s="164" t="s">
        <v>202</v>
      </c>
      <c r="E220" s="165" t="s">
        <v>1</v>
      </c>
      <c r="F220" s="166" t="s">
        <v>757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202</v>
      </c>
      <c r="AU220" s="165" t="s">
        <v>93</v>
      </c>
      <c r="AV220" s="13" t="s">
        <v>87</v>
      </c>
      <c r="AW220" s="13" t="s">
        <v>36</v>
      </c>
      <c r="AX220" s="13" t="s">
        <v>80</v>
      </c>
      <c r="AY220" s="165" t="s">
        <v>192</v>
      </c>
    </row>
    <row r="221" spans="1:65" s="14" customFormat="1" ht="11.25">
      <c r="B221" s="171"/>
      <c r="D221" s="164" t="s">
        <v>202</v>
      </c>
      <c r="E221" s="172" t="s">
        <v>1</v>
      </c>
      <c r="F221" s="173" t="s">
        <v>200</v>
      </c>
      <c r="H221" s="174">
        <v>4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202</v>
      </c>
      <c r="AU221" s="172" t="s">
        <v>93</v>
      </c>
      <c r="AV221" s="14" t="s">
        <v>93</v>
      </c>
      <c r="AW221" s="14" t="s">
        <v>36</v>
      </c>
      <c r="AX221" s="14" t="s">
        <v>80</v>
      </c>
      <c r="AY221" s="172" t="s">
        <v>192</v>
      </c>
    </row>
    <row r="222" spans="1:65" s="15" customFormat="1" ht="11.25">
      <c r="B222" s="179"/>
      <c r="D222" s="164" t="s">
        <v>202</v>
      </c>
      <c r="E222" s="180" t="s">
        <v>1</v>
      </c>
      <c r="F222" s="181" t="s">
        <v>206</v>
      </c>
      <c r="H222" s="182">
        <v>4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202</v>
      </c>
      <c r="AU222" s="180" t="s">
        <v>93</v>
      </c>
      <c r="AV222" s="15" t="s">
        <v>200</v>
      </c>
      <c r="AW222" s="15" t="s">
        <v>36</v>
      </c>
      <c r="AX222" s="15" t="s">
        <v>87</v>
      </c>
      <c r="AY222" s="180" t="s">
        <v>192</v>
      </c>
    </row>
    <row r="223" spans="1:65" s="2" customFormat="1" ht="37.9" customHeight="1">
      <c r="A223" s="32"/>
      <c r="B223" s="149"/>
      <c r="C223" s="150" t="s">
        <v>8</v>
      </c>
      <c r="D223" s="150" t="s">
        <v>195</v>
      </c>
      <c r="E223" s="151" t="s">
        <v>634</v>
      </c>
      <c r="F223" s="152" t="s">
        <v>635</v>
      </c>
      <c r="G223" s="153" t="s">
        <v>604</v>
      </c>
      <c r="H223" s="154">
        <v>12</v>
      </c>
      <c r="I223" s="155"/>
      <c r="J223" s="156">
        <f>ROUND(I223*H223,2)</f>
        <v>0</v>
      </c>
      <c r="K223" s="152" t="s">
        <v>250</v>
      </c>
      <c r="L223" s="33"/>
      <c r="M223" s="157" t="s">
        <v>1</v>
      </c>
      <c r="N223" s="158" t="s">
        <v>46</v>
      </c>
      <c r="O223" s="58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1" t="s">
        <v>200</v>
      </c>
      <c r="AT223" s="161" t="s">
        <v>195</v>
      </c>
      <c r="AU223" s="161" t="s">
        <v>93</v>
      </c>
      <c r="AY223" s="17" t="s">
        <v>192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93</v>
      </c>
      <c r="BK223" s="162">
        <f>ROUND(I223*H223,2)</f>
        <v>0</v>
      </c>
      <c r="BL223" s="17" t="s">
        <v>200</v>
      </c>
      <c r="BM223" s="161" t="s">
        <v>624</v>
      </c>
    </row>
    <row r="224" spans="1:65" s="2" customFormat="1" ht="97.5">
      <c r="A224" s="32"/>
      <c r="B224" s="33"/>
      <c r="C224" s="32"/>
      <c r="D224" s="164" t="s">
        <v>565</v>
      </c>
      <c r="E224" s="32"/>
      <c r="F224" s="211" t="s">
        <v>637</v>
      </c>
      <c r="G224" s="32"/>
      <c r="H224" s="32"/>
      <c r="I224" s="212"/>
      <c r="J224" s="32"/>
      <c r="K224" s="32"/>
      <c r="L224" s="33"/>
      <c r="M224" s="187"/>
      <c r="N224" s="188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565</v>
      </c>
      <c r="AU224" s="17" t="s">
        <v>93</v>
      </c>
    </row>
    <row r="225" spans="1:65" s="13" customFormat="1" ht="33.75">
      <c r="B225" s="163"/>
      <c r="D225" s="164" t="s">
        <v>202</v>
      </c>
      <c r="E225" s="165" t="s">
        <v>1</v>
      </c>
      <c r="F225" s="166" t="s">
        <v>607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202</v>
      </c>
      <c r="AU225" s="165" t="s">
        <v>93</v>
      </c>
      <c r="AV225" s="13" t="s">
        <v>87</v>
      </c>
      <c r="AW225" s="13" t="s">
        <v>36</v>
      </c>
      <c r="AX225" s="13" t="s">
        <v>80</v>
      </c>
      <c r="AY225" s="165" t="s">
        <v>192</v>
      </c>
    </row>
    <row r="226" spans="1:65" s="13" customFormat="1" ht="22.5">
      <c r="B226" s="163"/>
      <c r="D226" s="164" t="s">
        <v>202</v>
      </c>
      <c r="E226" s="165" t="s">
        <v>1</v>
      </c>
      <c r="F226" s="166" t="s">
        <v>608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202</v>
      </c>
      <c r="AU226" s="165" t="s">
        <v>93</v>
      </c>
      <c r="AV226" s="13" t="s">
        <v>87</v>
      </c>
      <c r="AW226" s="13" t="s">
        <v>36</v>
      </c>
      <c r="AX226" s="13" t="s">
        <v>80</v>
      </c>
      <c r="AY226" s="165" t="s">
        <v>192</v>
      </c>
    </row>
    <row r="227" spans="1:65" s="13" customFormat="1" ht="22.5">
      <c r="B227" s="163"/>
      <c r="D227" s="164" t="s">
        <v>202</v>
      </c>
      <c r="E227" s="165" t="s">
        <v>1</v>
      </c>
      <c r="F227" s="166" t="s">
        <v>609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202</v>
      </c>
      <c r="AU227" s="165" t="s">
        <v>93</v>
      </c>
      <c r="AV227" s="13" t="s">
        <v>87</v>
      </c>
      <c r="AW227" s="13" t="s">
        <v>36</v>
      </c>
      <c r="AX227" s="13" t="s">
        <v>80</v>
      </c>
      <c r="AY227" s="165" t="s">
        <v>192</v>
      </c>
    </row>
    <row r="228" spans="1:65" s="13" customFormat="1" ht="11.25">
      <c r="B228" s="163"/>
      <c r="D228" s="164" t="s">
        <v>202</v>
      </c>
      <c r="E228" s="165" t="s">
        <v>1</v>
      </c>
      <c r="F228" s="166" t="s">
        <v>623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202</v>
      </c>
      <c r="AU228" s="165" t="s">
        <v>93</v>
      </c>
      <c r="AV228" s="13" t="s">
        <v>87</v>
      </c>
      <c r="AW228" s="13" t="s">
        <v>36</v>
      </c>
      <c r="AX228" s="13" t="s">
        <v>80</v>
      </c>
      <c r="AY228" s="165" t="s">
        <v>192</v>
      </c>
    </row>
    <row r="229" spans="1:65" s="14" customFormat="1" ht="11.25">
      <c r="B229" s="171"/>
      <c r="D229" s="164" t="s">
        <v>202</v>
      </c>
      <c r="E229" s="172" t="s">
        <v>1</v>
      </c>
      <c r="F229" s="173" t="s">
        <v>8</v>
      </c>
      <c r="H229" s="174">
        <v>12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202</v>
      </c>
      <c r="AU229" s="172" t="s">
        <v>93</v>
      </c>
      <c r="AV229" s="14" t="s">
        <v>93</v>
      </c>
      <c r="AW229" s="14" t="s">
        <v>36</v>
      </c>
      <c r="AX229" s="14" t="s">
        <v>80</v>
      </c>
      <c r="AY229" s="172" t="s">
        <v>192</v>
      </c>
    </row>
    <row r="230" spans="1:65" s="15" customFormat="1" ht="11.25">
      <c r="B230" s="179"/>
      <c r="D230" s="164" t="s">
        <v>202</v>
      </c>
      <c r="E230" s="180" t="s">
        <v>1</v>
      </c>
      <c r="F230" s="181" t="s">
        <v>206</v>
      </c>
      <c r="H230" s="182">
        <v>12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202</v>
      </c>
      <c r="AU230" s="180" t="s">
        <v>93</v>
      </c>
      <c r="AV230" s="15" t="s">
        <v>200</v>
      </c>
      <c r="AW230" s="15" t="s">
        <v>36</v>
      </c>
      <c r="AX230" s="15" t="s">
        <v>87</v>
      </c>
      <c r="AY230" s="180" t="s">
        <v>192</v>
      </c>
    </row>
    <row r="231" spans="1:65" s="2" customFormat="1" ht="33" customHeight="1">
      <c r="A231" s="32"/>
      <c r="B231" s="149"/>
      <c r="C231" s="150" t="s">
        <v>294</v>
      </c>
      <c r="D231" s="150" t="s">
        <v>195</v>
      </c>
      <c r="E231" s="151" t="s">
        <v>638</v>
      </c>
      <c r="F231" s="152" t="s">
        <v>909</v>
      </c>
      <c r="G231" s="153" t="s">
        <v>604</v>
      </c>
      <c r="H231" s="154">
        <v>6</v>
      </c>
      <c r="I231" s="155"/>
      <c r="J231" s="156">
        <f>ROUND(I231*H231,2)</f>
        <v>0</v>
      </c>
      <c r="K231" s="152" t="s">
        <v>250</v>
      </c>
      <c r="L231" s="33"/>
      <c r="M231" s="157" t="s">
        <v>1</v>
      </c>
      <c r="N231" s="158" t="s">
        <v>46</v>
      </c>
      <c r="O231" s="58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1" t="s">
        <v>200</v>
      </c>
      <c r="AT231" s="161" t="s">
        <v>195</v>
      </c>
      <c r="AU231" s="161" t="s">
        <v>93</v>
      </c>
      <c r="AY231" s="17" t="s">
        <v>192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93</v>
      </c>
      <c r="BK231" s="162">
        <f>ROUND(I231*H231,2)</f>
        <v>0</v>
      </c>
      <c r="BL231" s="17" t="s">
        <v>200</v>
      </c>
      <c r="BM231" s="161" t="s">
        <v>759</v>
      </c>
    </row>
    <row r="232" spans="1:65" s="2" customFormat="1" ht="87.75">
      <c r="A232" s="32"/>
      <c r="B232" s="33"/>
      <c r="C232" s="32"/>
      <c r="D232" s="164" t="s">
        <v>565</v>
      </c>
      <c r="E232" s="32"/>
      <c r="F232" s="211" t="s">
        <v>622</v>
      </c>
      <c r="G232" s="32"/>
      <c r="H232" s="32"/>
      <c r="I232" s="212"/>
      <c r="J232" s="32"/>
      <c r="K232" s="32"/>
      <c r="L232" s="33"/>
      <c r="M232" s="187"/>
      <c r="N232" s="188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565</v>
      </c>
      <c r="AU232" s="17" t="s">
        <v>93</v>
      </c>
    </row>
    <row r="233" spans="1:65" s="13" customFormat="1" ht="33.75">
      <c r="B233" s="163"/>
      <c r="D233" s="164" t="s">
        <v>202</v>
      </c>
      <c r="E233" s="165" t="s">
        <v>1</v>
      </c>
      <c r="F233" s="166" t="s">
        <v>607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202</v>
      </c>
      <c r="AU233" s="165" t="s">
        <v>93</v>
      </c>
      <c r="AV233" s="13" t="s">
        <v>87</v>
      </c>
      <c r="AW233" s="13" t="s">
        <v>36</v>
      </c>
      <c r="AX233" s="13" t="s">
        <v>80</v>
      </c>
      <c r="AY233" s="165" t="s">
        <v>192</v>
      </c>
    </row>
    <row r="234" spans="1:65" s="13" customFormat="1" ht="22.5">
      <c r="B234" s="163"/>
      <c r="D234" s="164" t="s">
        <v>202</v>
      </c>
      <c r="E234" s="165" t="s">
        <v>1</v>
      </c>
      <c r="F234" s="166" t="s">
        <v>608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202</v>
      </c>
      <c r="AU234" s="165" t="s">
        <v>93</v>
      </c>
      <c r="AV234" s="13" t="s">
        <v>87</v>
      </c>
      <c r="AW234" s="13" t="s">
        <v>36</v>
      </c>
      <c r="AX234" s="13" t="s">
        <v>80</v>
      </c>
      <c r="AY234" s="165" t="s">
        <v>192</v>
      </c>
    </row>
    <row r="235" spans="1:65" s="13" customFormat="1" ht="22.5">
      <c r="B235" s="163"/>
      <c r="D235" s="164" t="s">
        <v>202</v>
      </c>
      <c r="E235" s="165" t="s">
        <v>1</v>
      </c>
      <c r="F235" s="166" t="s">
        <v>609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202</v>
      </c>
      <c r="AU235" s="165" t="s">
        <v>93</v>
      </c>
      <c r="AV235" s="13" t="s">
        <v>87</v>
      </c>
      <c r="AW235" s="13" t="s">
        <v>36</v>
      </c>
      <c r="AX235" s="13" t="s">
        <v>80</v>
      </c>
      <c r="AY235" s="165" t="s">
        <v>192</v>
      </c>
    </row>
    <row r="236" spans="1:65" s="13" customFormat="1" ht="11.25">
      <c r="B236" s="163"/>
      <c r="D236" s="164" t="s">
        <v>202</v>
      </c>
      <c r="E236" s="165" t="s">
        <v>1</v>
      </c>
      <c r="F236" s="166" t="s">
        <v>623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202</v>
      </c>
      <c r="AU236" s="165" t="s">
        <v>93</v>
      </c>
      <c r="AV236" s="13" t="s">
        <v>87</v>
      </c>
      <c r="AW236" s="13" t="s">
        <v>36</v>
      </c>
      <c r="AX236" s="13" t="s">
        <v>80</v>
      </c>
      <c r="AY236" s="165" t="s">
        <v>192</v>
      </c>
    </row>
    <row r="237" spans="1:65" s="14" customFormat="1" ht="11.25">
      <c r="B237" s="171"/>
      <c r="D237" s="164" t="s">
        <v>202</v>
      </c>
      <c r="E237" s="172" t="s">
        <v>1</v>
      </c>
      <c r="F237" s="173" t="s">
        <v>246</v>
      </c>
      <c r="H237" s="174">
        <v>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202</v>
      </c>
      <c r="AU237" s="172" t="s">
        <v>93</v>
      </c>
      <c r="AV237" s="14" t="s">
        <v>93</v>
      </c>
      <c r="AW237" s="14" t="s">
        <v>36</v>
      </c>
      <c r="AX237" s="14" t="s">
        <v>80</v>
      </c>
      <c r="AY237" s="172" t="s">
        <v>192</v>
      </c>
    </row>
    <row r="238" spans="1:65" s="15" customFormat="1" ht="11.25">
      <c r="B238" s="179"/>
      <c r="D238" s="164" t="s">
        <v>202</v>
      </c>
      <c r="E238" s="180" t="s">
        <v>1</v>
      </c>
      <c r="F238" s="181" t="s">
        <v>206</v>
      </c>
      <c r="H238" s="182">
        <v>6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202</v>
      </c>
      <c r="AU238" s="180" t="s">
        <v>93</v>
      </c>
      <c r="AV238" s="15" t="s">
        <v>200</v>
      </c>
      <c r="AW238" s="15" t="s">
        <v>36</v>
      </c>
      <c r="AX238" s="15" t="s">
        <v>87</v>
      </c>
      <c r="AY238" s="180" t="s">
        <v>192</v>
      </c>
    </row>
    <row r="239" spans="1:65" s="2" customFormat="1" ht="33" customHeight="1">
      <c r="A239" s="32"/>
      <c r="B239" s="149"/>
      <c r="C239" s="150" t="s">
        <v>315</v>
      </c>
      <c r="D239" s="150" t="s">
        <v>195</v>
      </c>
      <c r="E239" s="151" t="s">
        <v>641</v>
      </c>
      <c r="F239" s="152" t="s">
        <v>910</v>
      </c>
      <c r="G239" s="153" t="s">
        <v>604</v>
      </c>
      <c r="H239" s="154">
        <v>6</v>
      </c>
      <c r="I239" s="155"/>
      <c r="J239" s="156">
        <f>ROUND(I239*H239,2)</f>
        <v>0</v>
      </c>
      <c r="K239" s="152" t="s">
        <v>250</v>
      </c>
      <c r="L239" s="33"/>
      <c r="M239" s="157" t="s">
        <v>1</v>
      </c>
      <c r="N239" s="158" t="s">
        <v>46</v>
      </c>
      <c r="O239" s="58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1" t="s">
        <v>200</v>
      </c>
      <c r="AT239" s="161" t="s">
        <v>195</v>
      </c>
      <c r="AU239" s="161" t="s">
        <v>93</v>
      </c>
      <c r="AY239" s="17" t="s">
        <v>192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93</v>
      </c>
      <c r="BK239" s="162">
        <f>ROUND(I239*H239,2)</f>
        <v>0</v>
      </c>
      <c r="BL239" s="17" t="s">
        <v>200</v>
      </c>
      <c r="BM239" s="161" t="s">
        <v>760</v>
      </c>
    </row>
    <row r="240" spans="1:65" s="2" customFormat="1" ht="87.75">
      <c r="A240" s="32"/>
      <c r="B240" s="33"/>
      <c r="C240" s="32"/>
      <c r="D240" s="164" t="s">
        <v>565</v>
      </c>
      <c r="E240" s="32"/>
      <c r="F240" s="211" t="s">
        <v>622</v>
      </c>
      <c r="G240" s="32"/>
      <c r="H240" s="32"/>
      <c r="I240" s="212"/>
      <c r="J240" s="32"/>
      <c r="K240" s="32"/>
      <c r="L240" s="33"/>
      <c r="M240" s="187"/>
      <c r="N240" s="188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565</v>
      </c>
      <c r="AU240" s="17" t="s">
        <v>93</v>
      </c>
    </row>
    <row r="241" spans="1:65" s="13" customFormat="1" ht="33.75">
      <c r="B241" s="163"/>
      <c r="D241" s="164" t="s">
        <v>202</v>
      </c>
      <c r="E241" s="165" t="s">
        <v>1</v>
      </c>
      <c r="F241" s="166" t="s">
        <v>607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202</v>
      </c>
      <c r="AU241" s="165" t="s">
        <v>93</v>
      </c>
      <c r="AV241" s="13" t="s">
        <v>87</v>
      </c>
      <c r="AW241" s="13" t="s">
        <v>36</v>
      </c>
      <c r="AX241" s="13" t="s">
        <v>80</v>
      </c>
      <c r="AY241" s="165" t="s">
        <v>192</v>
      </c>
    </row>
    <row r="242" spans="1:65" s="13" customFormat="1" ht="22.5">
      <c r="B242" s="163"/>
      <c r="D242" s="164" t="s">
        <v>202</v>
      </c>
      <c r="E242" s="165" t="s">
        <v>1</v>
      </c>
      <c r="F242" s="166" t="s">
        <v>608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202</v>
      </c>
      <c r="AU242" s="165" t="s">
        <v>93</v>
      </c>
      <c r="AV242" s="13" t="s">
        <v>87</v>
      </c>
      <c r="AW242" s="13" t="s">
        <v>36</v>
      </c>
      <c r="AX242" s="13" t="s">
        <v>80</v>
      </c>
      <c r="AY242" s="165" t="s">
        <v>192</v>
      </c>
    </row>
    <row r="243" spans="1:65" s="13" customFormat="1" ht="22.5">
      <c r="B243" s="163"/>
      <c r="D243" s="164" t="s">
        <v>202</v>
      </c>
      <c r="E243" s="165" t="s">
        <v>1</v>
      </c>
      <c r="F243" s="166" t="s">
        <v>609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202</v>
      </c>
      <c r="AU243" s="165" t="s">
        <v>93</v>
      </c>
      <c r="AV243" s="13" t="s">
        <v>87</v>
      </c>
      <c r="AW243" s="13" t="s">
        <v>36</v>
      </c>
      <c r="AX243" s="13" t="s">
        <v>80</v>
      </c>
      <c r="AY243" s="165" t="s">
        <v>192</v>
      </c>
    </row>
    <row r="244" spans="1:65" s="13" customFormat="1" ht="11.25">
      <c r="B244" s="163"/>
      <c r="D244" s="164" t="s">
        <v>202</v>
      </c>
      <c r="E244" s="165" t="s">
        <v>1</v>
      </c>
      <c r="F244" s="166" t="s">
        <v>623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202</v>
      </c>
      <c r="AU244" s="165" t="s">
        <v>93</v>
      </c>
      <c r="AV244" s="13" t="s">
        <v>87</v>
      </c>
      <c r="AW244" s="13" t="s">
        <v>36</v>
      </c>
      <c r="AX244" s="13" t="s">
        <v>80</v>
      </c>
      <c r="AY244" s="165" t="s">
        <v>192</v>
      </c>
    </row>
    <row r="245" spans="1:65" s="14" customFormat="1" ht="11.25">
      <c r="B245" s="171"/>
      <c r="D245" s="164" t="s">
        <v>202</v>
      </c>
      <c r="E245" s="172" t="s">
        <v>1</v>
      </c>
      <c r="F245" s="173" t="s">
        <v>246</v>
      </c>
      <c r="H245" s="174">
        <v>6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202</v>
      </c>
      <c r="AU245" s="172" t="s">
        <v>93</v>
      </c>
      <c r="AV245" s="14" t="s">
        <v>93</v>
      </c>
      <c r="AW245" s="14" t="s">
        <v>36</v>
      </c>
      <c r="AX245" s="14" t="s">
        <v>80</v>
      </c>
      <c r="AY245" s="172" t="s">
        <v>192</v>
      </c>
    </row>
    <row r="246" spans="1:65" s="15" customFormat="1" ht="11.25">
      <c r="B246" s="179"/>
      <c r="D246" s="164" t="s">
        <v>202</v>
      </c>
      <c r="E246" s="180" t="s">
        <v>1</v>
      </c>
      <c r="F246" s="181" t="s">
        <v>206</v>
      </c>
      <c r="H246" s="182">
        <v>6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202</v>
      </c>
      <c r="AU246" s="180" t="s">
        <v>93</v>
      </c>
      <c r="AV246" s="15" t="s">
        <v>200</v>
      </c>
      <c r="AW246" s="15" t="s">
        <v>36</v>
      </c>
      <c r="AX246" s="15" t="s">
        <v>87</v>
      </c>
      <c r="AY246" s="180" t="s">
        <v>192</v>
      </c>
    </row>
    <row r="247" spans="1:65" s="2" customFormat="1" ht="37.9" customHeight="1">
      <c r="A247" s="32"/>
      <c r="B247" s="149"/>
      <c r="C247" s="150" t="s">
        <v>333</v>
      </c>
      <c r="D247" s="150" t="s">
        <v>195</v>
      </c>
      <c r="E247" s="151" t="s">
        <v>644</v>
      </c>
      <c r="F247" s="152" t="s">
        <v>645</v>
      </c>
      <c r="G247" s="153" t="s">
        <v>604</v>
      </c>
      <c r="H247" s="154">
        <v>6</v>
      </c>
      <c r="I247" s="155"/>
      <c r="J247" s="156">
        <f>ROUND(I247*H247,2)</f>
        <v>0</v>
      </c>
      <c r="K247" s="152" t="s">
        <v>250</v>
      </c>
      <c r="L247" s="33"/>
      <c r="M247" s="157" t="s">
        <v>1</v>
      </c>
      <c r="N247" s="158" t="s">
        <v>46</v>
      </c>
      <c r="O247" s="58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1" t="s">
        <v>200</v>
      </c>
      <c r="AT247" s="161" t="s">
        <v>195</v>
      </c>
      <c r="AU247" s="161" t="s">
        <v>93</v>
      </c>
      <c r="AY247" s="17" t="s">
        <v>192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7" t="s">
        <v>93</v>
      </c>
      <c r="BK247" s="162">
        <f>ROUND(I247*H247,2)</f>
        <v>0</v>
      </c>
      <c r="BL247" s="17" t="s">
        <v>200</v>
      </c>
      <c r="BM247" s="161" t="s">
        <v>738</v>
      </c>
    </row>
    <row r="248" spans="1:65" s="2" customFormat="1" ht="97.5">
      <c r="A248" s="32"/>
      <c r="B248" s="33"/>
      <c r="C248" s="32"/>
      <c r="D248" s="164" t="s">
        <v>565</v>
      </c>
      <c r="E248" s="32"/>
      <c r="F248" s="211" t="s">
        <v>637</v>
      </c>
      <c r="G248" s="32"/>
      <c r="H248" s="32"/>
      <c r="I248" s="212"/>
      <c r="J248" s="32"/>
      <c r="K248" s="32"/>
      <c r="L248" s="33"/>
      <c r="M248" s="187"/>
      <c r="N248" s="188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565</v>
      </c>
      <c r="AU248" s="17" t="s">
        <v>93</v>
      </c>
    </row>
    <row r="249" spans="1:65" s="13" customFormat="1" ht="33.75">
      <c r="B249" s="163"/>
      <c r="D249" s="164" t="s">
        <v>202</v>
      </c>
      <c r="E249" s="165" t="s">
        <v>1</v>
      </c>
      <c r="F249" s="166" t="s">
        <v>607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202</v>
      </c>
      <c r="AU249" s="165" t="s">
        <v>93</v>
      </c>
      <c r="AV249" s="13" t="s">
        <v>87</v>
      </c>
      <c r="AW249" s="13" t="s">
        <v>36</v>
      </c>
      <c r="AX249" s="13" t="s">
        <v>80</v>
      </c>
      <c r="AY249" s="165" t="s">
        <v>192</v>
      </c>
    </row>
    <row r="250" spans="1:65" s="13" customFormat="1" ht="22.5">
      <c r="B250" s="163"/>
      <c r="D250" s="164" t="s">
        <v>202</v>
      </c>
      <c r="E250" s="165" t="s">
        <v>1</v>
      </c>
      <c r="F250" s="166" t="s">
        <v>608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202</v>
      </c>
      <c r="AU250" s="165" t="s">
        <v>93</v>
      </c>
      <c r="AV250" s="13" t="s">
        <v>87</v>
      </c>
      <c r="AW250" s="13" t="s">
        <v>36</v>
      </c>
      <c r="AX250" s="13" t="s">
        <v>80</v>
      </c>
      <c r="AY250" s="165" t="s">
        <v>192</v>
      </c>
    </row>
    <row r="251" spans="1:65" s="13" customFormat="1" ht="22.5">
      <c r="B251" s="163"/>
      <c r="D251" s="164" t="s">
        <v>202</v>
      </c>
      <c r="E251" s="165" t="s">
        <v>1</v>
      </c>
      <c r="F251" s="166" t="s">
        <v>609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202</v>
      </c>
      <c r="AU251" s="165" t="s">
        <v>93</v>
      </c>
      <c r="AV251" s="13" t="s">
        <v>87</v>
      </c>
      <c r="AW251" s="13" t="s">
        <v>36</v>
      </c>
      <c r="AX251" s="13" t="s">
        <v>80</v>
      </c>
      <c r="AY251" s="165" t="s">
        <v>192</v>
      </c>
    </row>
    <row r="252" spans="1:65" s="13" customFormat="1" ht="11.25">
      <c r="B252" s="163"/>
      <c r="D252" s="164" t="s">
        <v>202</v>
      </c>
      <c r="E252" s="165" t="s">
        <v>1</v>
      </c>
      <c r="F252" s="166" t="s">
        <v>623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202</v>
      </c>
      <c r="AU252" s="165" t="s">
        <v>93</v>
      </c>
      <c r="AV252" s="13" t="s">
        <v>87</v>
      </c>
      <c r="AW252" s="13" t="s">
        <v>36</v>
      </c>
      <c r="AX252" s="13" t="s">
        <v>80</v>
      </c>
      <c r="AY252" s="165" t="s">
        <v>192</v>
      </c>
    </row>
    <row r="253" spans="1:65" s="14" customFormat="1" ht="11.25">
      <c r="B253" s="171"/>
      <c r="D253" s="164" t="s">
        <v>202</v>
      </c>
      <c r="E253" s="172" t="s">
        <v>1</v>
      </c>
      <c r="F253" s="173" t="s">
        <v>246</v>
      </c>
      <c r="H253" s="174">
        <v>6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202</v>
      </c>
      <c r="AU253" s="172" t="s">
        <v>93</v>
      </c>
      <c r="AV253" s="14" t="s">
        <v>93</v>
      </c>
      <c r="AW253" s="14" t="s">
        <v>36</v>
      </c>
      <c r="AX253" s="14" t="s">
        <v>80</v>
      </c>
      <c r="AY253" s="172" t="s">
        <v>192</v>
      </c>
    </row>
    <row r="254" spans="1:65" s="15" customFormat="1" ht="11.25">
      <c r="B254" s="179"/>
      <c r="D254" s="164" t="s">
        <v>202</v>
      </c>
      <c r="E254" s="180" t="s">
        <v>1</v>
      </c>
      <c r="F254" s="181" t="s">
        <v>206</v>
      </c>
      <c r="H254" s="182">
        <v>6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202</v>
      </c>
      <c r="AU254" s="180" t="s">
        <v>93</v>
      </c>
      <c r="AV254" s="15" t="s">
        <v>200</v>
      </c>
      <c r="AW254" s="15" t="s">
        <v>36</v>
      </c>
      <c r="AX254" s="15" t="s">
        <v>87</v>
      </c>
      <c r="AY254" s="180" t="s">
        <v>192</v>
      </c>
    </row>
    <row r="255" spans="1:65" s="2" customFormat="1" ht="33" customHeight="1">
      <c r="A255" s="32"/>
      <c r="B255" s="149"/>
      <c r="C255" s="150" t="s">
        <v>297</v>
      </c>
      <c r="D255" s="150" t="s">
        <v>195</v>
      </c>
      <c r="E255" s="151" t="s">
        <v>647</v>
      </c>
      <c r="F255" s="152" t="s">
        <v>648</v>
      </c>
      <c r="G255" s="153" t="s">
        <v>604</v>
      </c>
      <c r="H255" s="154">
        <v>6</v>
      </c>
      <c r="I255" s="155"/>
      <c r="J255" s="156">
        <f>ROUND(I255*H255,2)</f>
        <v>0</v>
      </c>
      <c r="K255" s="152" t="s">
        <v>250</v>
      </c>
      <c r="L255" s="33"/>
      <c r="M255" s="157" t="s">
        <v>1</v>
      </c>
      <c r="N255" s="158" t="s">
        <v>46</v>
      </c>
      <c r="O255" s="58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1" t="s">
        <v>200</v>
      </c>
      <c r="AT255" s="161" t="s">
        <v>195</v>
      </c>
      <c r="AU255" s="161" t="s">
        <v>93</v>
      </c>
      <c r="AY255" s="17" t="s">
        <v>192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7" t="s">
        <v>93</v>
      </c>
      <c r="BK255" s="162">
        <f>ROUND(I255*H255,2)</f>
        <v>0</v>
      </c>
      <c r="BL255" s="17" t="s">
        <v>200</v>
      </c>
      <c r="BM255" s="161" t="s">
        <v>745</v>
      </c>
    </row>
    <row r="256" spans="1:65" s="2" customFormat="1" ht="87.75">
      <c r="A256" s="32"/>
      <c r="B256" s="33"/>
      <c r="C256" s="32"/>
      <c r="D256" s="164" t="s">
        <v>565</v>
      </c>
      <c r="E256" s="32"/>
      <c r="F256" s="211" t="s">
        <v>650</v>
      </c>
      <c r="G256" s="32"/>
      <c r="H256" s="32"/>
      <c r="I256" s="212"/>
      <c r="J256" s="32"/>
      <c r="K256" s="32"/>
      <c r="L256" s="33"/>
      <c r="M256" s="187"/>
      <c r="N256" s="188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565</v>
      </c>
      <c r="AU256" s="17" t="s">
        <v>93</v>
      </c>
    </row>
    <row r="257" spans="1:65" s="13" customFormat="1" ht="33.75">
      <c r="B257" s="163"/>
      <c r="D257" s="164" t="s">
        <v>202</v>
      </c>
      <c r="E257" s="165" t="s">
        <v>1</v>
      </c>
      <c r="F257" s="166" t="s">
        <v>607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202</v>
      </c>
      <c r="AU257" s="165" t="s">
        <v>93</v>
      </c>
      <c r="AV257" s="13" t="s">
        <v>87</v>
      </c>
      <c r="AW257" s="13" t="s">
        <v>36</v>
      </c>
      <c r="AX257" s="13" t="s">
        <v>80</v>
      </c>
      <c r="AY257" s="165" t="s">
        <v>192</v>
      </c>
    </row>
    <row r="258" spans="1:65" s="13" customFormat="1" ht="22.5">
      <c r="B258" s="163"/>
      <c r="D258" s="164" t="s">
        <v>202</v>
      </c>
      <c r="E258" s="165" t="s">
        <v>1</v>
      </c>
      <c r="F258" s="166" t="s">
        <v>608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202</v>
      </c>
      <c r="AU258" s="165" t="s">
        <v>93</v>
      </c>
      <c r="AV258" s="13" t="s">
        <v>87</v>
      </c>
      <c r="AW258" s="13" t="s">
        <v>36</v>
      </c>
      <c r="AX258" s="13" t="s">
        <v>80</v>
      </c>
      <c r="AY258" s="165" t="s">
        <v>192</v>
      </c>
    </row>
    <row r="259" spans="1:65" s="13" customFormat="1" ht="22.5">
      <c r="B259" s="163"/>
      <c r="D259" s="164" t="s">
        <v>202</v>
      </c>
      <c r="E259" s="165" t="s">
        <v>1</v>
      </c>
      <c r="F259" s="166" t="s">
        <v>609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202</v>
      </c>
      <c r="AU259" s="165" t="s">
        <v>93</v>
      </c>
      <c r="AV259" s="13" t="s">
        <v>87</v>
      </c>
      <c r="AW259" s="13" t="s">
        <v>36</v>
      </c>
      <c r="AX259" s="13" t="s">
        <v>80</v>
      </c>
      <c r="AY259" s="165" t="s">
        <v>192</v>
      </c>
    </row>
    <row r="260" spans="1:65" s="13" customFormat="1" ht="11.25">
      <c r="B260" s="163"/>
      <c r="D260" s="164" t="s">
        <v>202</v>
      </c>
      <c r="E260" s="165" t="s">
        <v>1</v>
      </c>
      <c r="F260" s="166" t="s">
        <v>981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202</v>
      </c>
      <c r="AU260" s="165" t="s">
        <v>93</v>
      </c>
      <c r="AV260" s="13" t="s">
        <v>87</v>
      </c>
      <c r="AW260" s="13" t="s">
        <v>36</v>
      </c>
      <c r="AX260" s="13" t="s">
        <v>80</v>
      </c>
      <c r="AY260" s="165" t="s">
        <v>192</v>
      </c>
    </row>
    <row r="261" spans="1:65" s="14" customFormat="1" ht="11.25">
      <c r="B261" s="171"/>
      <c r="D261" s="164" t="s">
        <v>202</v>
      </c>
      <c r="E261" s="172" t="s">
        <v>1</v>
      </c>
      <c r="F261" s="173" t="s">
        <v>246</v>
      </c>
      <c r="H261" s="174">
        <v>6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202</v>
      </c>
      <c r="AU261" s="172" t="s">
        <v>93</v>
      </c>
      <c r="AV261" s="14" t="s">
        <v>93</v>
      </c>
      <c r="AW261" s="14" t="s">
        <v>36</v>
      </c>
      <c r="AX261" s="14" t="s">
        <v>80</v>
      </c>
      <c r="AY261" s="172" t="s">
        <v>192</v>
      </c>
    </row>
    <row r="262" spans="1:65" s="15" customFormat="1" ht="11.25">
      <c r="B262" s="179"/>
      <c r="D262" s="164" t="s">
        <v>202</v>
      </c>
      <c r="E262" s="180" t="s">
        <v>1</v>
      </c>
      <c r="F262" s="181" t="s">
        <v>206</v>
      </c>
      <c r="H262" s="182">
        <v>6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202</v>
      </c>
      <c r="AU262" s="180" t="s">
        <v>93</v>
      </c>
      <c r="AV262" s="15" t="s">
        <v>200</v>
      </c>
      <c r="AW262" s="15" t="s">
        <v>36</v>
      </c>
      <c r="AX262" s="15" t="s">
        <v>87</v>
      </c>
      <c r="AY262" s="180" t="s">
        <v>192</v>
      </c>
    </row>
    <row r="263" spans="1:65" s="12" customFormat="1" ht="22.9" customHeight="1">
      <c r="B263" s="137"/>
      <c r="D263" s="138" t="s">
        <v>79</v>
      </c>
      <c r="E263" s="147" t="s">
        <v>655</v>
      </c>
      <c r="F263" s="147" t="s">
        <v>656</v>
      </c>
      <c r="I263" s="140"/>
      <c r="J263" s="148">
        <f>BK263</f>
        <v>0</v>
      </c>
      <c r="L263" s="137"/>
      <c r="M263" s="141"/>
      <c r="N263" s="142"/>
      <c r="O263" s="142"/>
      <c r="P263" s="143">
        <f>SUM(P264:P271)</f>
        <v>0</v>
      </c>
      <c r="Q263" s="142"/>
      <c r="R263" s="143">
        <f>SUM(R264:R271)</f>
        <v>0</v>
      </c>
      <c r="S263" s="142"/>
      <c r="T263" s="144">
        <f>SUM(T264:T271)</f>
        <v>0</v>
      </c>
      <c r="AR263" s="138" t="s">
        <v>93</v>
      </c>
      <c r="AT263" s="145" t="s">
        <v>79</v>
      </c>
      <c r="AU263" s="145" t="s">
        <v>87</v>
      </c>
      <c r="AY263" s="138" t="s">
        <v>192</v>
      </c>
      <c r="BK263" s="146">
        <f>SUM(BK264:BK271)</f>
        <v>0</v>
      </c>
    </row>
    <row r="264" spans="1:65" s="2" customFormat="1" ht="37.9" customHeight="1">
      <c r="A264" s="32"/>
      <c r="B264" s="149"/>
      <c r="C264" s="150" t="s">
        <v>341</v>
      </c>
      <c r="D264" s="150" t="s">
        <v>195</v>
      </c>
      <c r="E264" s="151" t="s">
        <v>657</v>
      </c>
      <c r="F264" s="152" t="s">
        <v>658</v>
      </c>
      <c r="G264" s="153" t="s">
        <v>604</v>
      </c>
      <c r="H264" s="154">
        <v>1</v>
      </c>
      <c r="I264" s="155"/>
      <c r="J264" s="156">
        <f>ROUND(I264*H264,2)</f>
        <v>0</v>
      </c>
      <c r="K264" s="152" t="s">
        <v>250</v>
      </c>
      <c r="L264" s="33"/>
      <c r="M264" s="157" t="s">
        <v>1</v>
      </c>
      <c r="N264" s="158" t="s">
        <v>46</v>
      </c>
      <c r="O264" s="58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1" t="s">
        <v>200</v>
      </c>
      <c r="AT264" s="161" t="s">
        <v>195</v>
      </c>
      <c r="AU264" s="161" t="s">
        <v>93</v>
      </c>
      <c r="AY264" s="17" t="s">
        <v>192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7" t="s">
        <v>93</v>
      </c>
      <c r="BK264" s="162">
        <f>ROUND(I264*H264,2)</f>
        <v>0</v>
      </c>
      <c r="BL264" s="17" t="s">
        <v>200</v>
      </c>
      <c r="BM264" s="161" t="s">
        <v>279</v>
      </c>
    </row>
    <row r="265" spans="1:65" s="2" customFormat="1" ht="97.5">
      <c r="A265" s="32"/>
      <c r="B265" s="33"/>
      <c r="C265" s="32"/>
      <c r="D265" s="164" t="s">
        <v>565</v>
      </c>
      <c r="E265" s="32"/>
      <c r="F265" s="211" t="s">
        <v>982</v>
      </c>
      <c r="G265" s="32"/>
      <c r="H265" s="32"/>
      <c r="I265" s="212"/>
      <c r="J265" s="32"/>
      <c r="K265" s="32"/>
      <c r="L265" s="33"/>
      <c r="M265" s="187"/>
      <c r="N265" s="188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565</v>
      </c>
      <c r="AU265" s="17" t="s">
        <v>93</v>
      </c>
    </row>
    <row r="266" spans="1:65" s="13" customFormat="1" ht="33.75">
      <c r="B266" s="163"/>
      <c r="D266" s="164" t="s">
        <v>202</v>
      </c>
      <c r="E266" s="165" t="s">
        <v>1</v>
      </c>
      <c r="F266" s="166" t="s">
        <v>607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202</v>
      </c>
      <c r="AU266" s="165" t="s">
        <v>93</v>
      </c>
      <c r="AV266" s="13" t="s">
        <v>87</v>
      </c>
      <c r="AW266" s="13" t="s">
        <v>36</v>
      </c>
      <c r="AX266" s="13" t="s">
        <v>80</v>
      </c>
      <c r="AY266" s="165" t="s">
        <v>192</v>
      </c>
    </row>
    <row r="267" spans="1:65" s="13" customFormat="1" ht="22.5">
      <c r="B267" s="163"/>
      <c r="D267" s="164" t="s">
        <v>202</v>
      </c>
      <c r="E267" s="165" t="s">
        <v>1</v>
      </c>
      <c r="F267" s="166" t="s">
        <v>608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202</v>
      </c>
      <c r="AU267" s="165" t="s">
        <v>93</v>
      </c>
      <c r="AV267" s="13" t="s">
        <v>87</v>
      </c>
      <c r="AW267" s="13" t="s">
        <v>36</v>
      </c>
      <c r="AX267" s="13" t="s">
        <v>80</v>
      </c>
      <c r="AY267" s="165" t="s">
        <v>192</v>
      </c>
    </row>
    <row r="268" spans="1:65" s="13" customFormat="1" ht="22.5">
      <c r="B268" s="163"/>
      <c r="D268" s="164" t="s">
        <v>202</v>
      </c>
      <c r="E268" s="165" t="s">
        <v>1</v>
      </c>
      <c r="F268" s="166" t="s">
        <v>609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202</v>
      </c>
      <c r="AU268" s="165" t="s">
        <v>93</v>
      </c>
      <c r="AV268" s="13" t="s">
        <v>87</v>
      </c>
      <c r="AW268" s="13" t="s">
        <v>36</v>
      </c>
      <c r="AX268" s="13" t="s">
        <v>80</v>
      </c>
      <c r="AY268" s="165" t="s">
        <v>192</v>
      </c>
    </row>
    <row r="269" spans="1:65" s="13" customFormat="1" ht="11.25">
      <c r="B269" s="163"/>
      <c r="D269" s="164" t="s">
        <v>202</v>
      </c>
      <c r="E269" s="165" t="s">
        <v>1</v>
      </c>
      <c r="F269" s="166" t="s">
        <v>661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202</v>
      </c>
      <c r="AU269" s="165" t="s">
        <v>93</v>
      </c>
      <c r="AV269" s="13" t="s">
        <v>87</v>
      </c>
      <c r="AW269" s="13" t="s">
        <v>36</v>
      </c>
      <c r="AX269" s="13" t="s">
        <v>80</v>
      </c>
      <c r="AY269" s="165" t="s">
        <v>192</v>
      </c>
    </row>
    <row r="270" spans="1:65" s="14" customFormat="1" ht="11.25">
      <c r="B270" s="171"/>
      <c r="D270" s="164" t="s">
        <v>202</v>
      </c>
      <c r="E270" s="172" t="s">
        <v>1</v>
      </c>
      <c r="F270" s="173" t="s">
        <v>87</v>
      </c>
      <c r="H270" s="174">
        <v>1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202</v>
      </c>
      <c r="AU270" s="172" t="s">
        <v>93</v>
      </c>
      <c r="AV270" s="14" t="s">
        <v>93</v>
      </c>
      <c r="AW270" s="14" t="s">
        <v>36</v>
      </c>
      <c r="AX270" s="14" t="s">
        <v>80</v>
      </c>
      <c r="AY270" s="172" t="s">
        <v>192</v>
      </c>
    </row>
    <row r="271" spans="1:65" s="15" customFormat="1" ht="11.25">
      <c r="B271" s="179"/>
      <c r="D271" s="164" t="s">
        <v>202</v>
      </c>
      <c r="E271" s="180" t="s">
        <v>1</v>
      </c>
      <c r="F271" s="181" t="s">
        <v>206</v>
      </c>
      <c r="H271" s="182">
        <v>1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202</v>
      </c>
      <c r="AU271" s="180" t="s">
        <v>93</v>
      </c>
      <c r="AV271" s="15" t="s">
        <v>200</v>
      </c>
      <c r="AW271" s="15" t="s">
        <v>36</v>
      </c>
      <c r="AX271" s="15" t="s">
        <v>87</v>
      </c>
      <c r="AY271" s="180" t="s">
        <v>192</v>
      </c>
    </row>
    <row r="272" spans="1:65" s="2" customFormat="1" ht="49.9" customHeight="1">
      <c r="A272" s="32"/>
      <c r="B272" s="33"/>
      <c r="C272" s="32"/>
      <c r="D272" s="32"/>
      <c r="E272" s="139" t="s">
        <v>347</v>
      </c>
      <c r="F272" s="139" t="s">
        <v>348</v>
      </c>
      <c r="G272" s="32"/>
      <c r="H272" s="32"/>
      <c r="I272" s="32"/>
      <c r="J272" s="126">
        <f t="shared" ref="J272:J277" si="0">BK272</f>
        <v>0</v>
      </c>
      <c r="K272" s="32"/>
      <c r="L272" s="33"/>
      <c r="M272" s="187"/>
      <c r="N272" s="188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79</v>
      </c>
      <c r="AU272" s="17" t="s">
        <v>80</v>
      </c>
      <c r="AY272" s="17" t="s">
        <v>349</v>
      </c>
      <c r="BK272" s="162">
        <f>SUM(BK273:BK277)</f>
        <v>0</v>
      </c>
    </row>
    <row r="273" spans="1:63" s="2" customFormat="1" ht="16.350000000000001" customHeight="1">
      <c r="A273" s="32"/>
      <c r="B273" s="33"/>
      <c r="C273" s="189" t="s">
        <v>1</v>
      </c>
      <c r="D273" s="189" t="s">
        <v>195</v>
      </c>
      <c r="E273" s="190" t="s">
        <v>1</v>
      </c>
      <c r="F273" s="191" t="s">
        <v>1</v>
      </c>
      <c r="G273" s="192" t="s">
        <v>1</v>
      </c>
      <c r="H273" s="193"/>
      <c r="I273" s="194"/>
      <c r="J273" s="195">
        <f t="shared" si="0"/>
        <v>0</v>
      </c>
      <c r="K273" s="196"/>
      <c r="L273" s="33"/>
      <c r="M273" s="197" t="s">
        <v>1</v>
      </c>
      <c r="N273" s="198" t="s">
        <v>46</v>
      </c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349</v>
      </c>
      <c r="AU273" s="17" t="s">
        <v>87</v>
      </c>
      <c r="AY273" s="17" t="s">
        <v>349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93</v>
      </c>
      <c r="BK273" s="162">
        <f>I273*H273</f>
        <v>0</v>
      </c>
    </row>
    <row r="274" spans="1:63" s="2" customFormat="1" ht="16.350000000000001" customHeight="1">
      <c r="A274" s="32"/>
      <c r="B274" s="33"/>
      <c r="C274" s="189" t="s">
        <v>1</v>
      </c>
      <c r="D274" s="189" t="s">
        <v>195</v>
      </c>
      <c r="E274" s="190" t="s">
        <v>1</v>
      </c>
      <c r="F274" s="191" t="s">
        <v>1</v>
      </c>
      <c r="G274" s="192" t="s">
        <v>1</v>
      </c>
      <c r="H274" s="193"/>
      <c r="I274" s="194"/>
      <c r="J274" s="195">
        <f t="shared" si="0"/>
        <v>0</v>
      </c>
      <c r="K274" s="196"/>
      <c r="L274" s="33"/>
      <c r="M274" s="197" t="s">
        <v>1</v>
      </c>
      <c r="N274" s="198" t="s">
        <v>46</v>
      </c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349</v>
      </c>
      <c r="AU274" s="17" t="s">
        <v>87</v>
      </c>
      <c r="AY274" s="17" t="s">
        <v>349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93</v>
      </c>
      <c r="BK274" s="162">
        <f>I274*H274</f>
        <v>0</v>
      </c>
    </row>
    <row r="275" spans="1:63" s="2" customFormat="1" ht="16.350000000000001" customHeight="1">
      <c r="A275" s="32"/>
      <c r="B275" s="33"/>
      <c r="C275" s="189" t="s">
        <v>1</v>
      </c>
      <c r="D275" s="189" t="s">
        <v>195</v>
      </c>
      <c r="E275" s="190" t="s">
        <v>1</v>
      </c>
      <c r="F275" s="191" t="s">
        <v>1</v>
      </c>
      <c r="G275" s="192" t="s">
        <v>1</v>
      </c>
      <c r="H275" s="193"/>
      <c r="I275" s="194"/>
      <c r="J275" s="195">
        <f t="shared" si="0"/>
        <v>0</v>
      </c>
      <c r="K275" s="196"/>
      <c r="L275" s="33"/>
      <c r="M275" s="197" t="s">
        <v>1</v>
      </c>
      <c r="N275" s="198" t="s">
        <v>46</v>
      </c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349</v>
      </c>
      <c r="AU275" s="17" t="s">
        <v>87</v>
      </c>
      <c r="AY275" s="17" t="s">
        <v>349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93</v>
      </c>
      <c r="BK275" s="162">
        <f>I275*H275</f>
        <v>0</v>
      </c>
    </row>
    <row r="276" spans="1:63" s="2" customFormat="1" ht="16.350000000000001" customHeight="1">
      <c r="A276" s="32"/>
      <c r="B276" s="33"/>
      <c r="C276" s="189" t="s">
        <v>1</v>
      </c>
      <c r="D276" s="189" t="s">
        <v>195</v>
      </c>
      <c r="E276" s="190" t="s">
        <v>1</v>
      </c>
      <c r="F276" s="191" t="s">
        <v>1</v>
      </c>
      <c r="G276" s="192" t="s">
        <v>1</v>
      </c>
      <c r="H276" s="193"/>
      <c r="I276" s="194"/>
      <c r="J276" s="195">
        <f t="shared" si="0"/>
        <v>0</v>
      </c>
      <c r="K276" s="196"/>
      <c r="L276" s="33"/>
      <c r="M276" s="197" t="s">
        <v>1</v>
      </c>
      <c r="N276" s="198" t="s">
        <v>46</v>
      </c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349</v>
      </c>
      <c r="AU276" s="17" t="s">
        <v>87</v>
      </c>
      <c r="AY276" s="17" t="s">
        <v>349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93</v>
      </c>
      <c r="BK276" s="162">
        <f>I276*H276</f>
        <v>0</v>
      </c>
    </row>
    <row r="277" spans="1:63" s="2" customFormat="1" ht="16.350000000000001" customHeight="1">
      <c r="A277" s="32"/>
      <c r="B277" s="33"/>
      <c r="C277" s="189" t="s">
        <v>1</v>
      </c>
      <c r="D277" s="189" t="s">
        <v>195</v>
      </c>
      <c r="E277" s="190" t="s">
        <v>1</v>
      </c>
      <c r="F277" s="191" t="s">
        <v>1</v>
      </c>
      <c r="G277" s="192" t="s">
        <v>1</v>
      </c>
      <c r="H277" s="193"/>
      <c r="I277" s="194"/>
      <c r="J277" s="195">
        <f t="shared" si="0"/>
        <v>0</v>
      </c>
      <c r="K277" s="196"/>
      <c r="L277" s="33"/>
      <c r="M277" s="197" t="s">
        <v>1</v>
      </c>
      <c r="N277" s="198" t="s">
        <v>46</v>
      </c>
      <c r="O277" s="199"/>
      <c r="P277" s="199"/>
      <c r="Q277" s="199"/>
      <c r="R277" s="199"/>
      <c r="S277" s="199"/>
      <c r="T277" s="20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349</v>
      </c>
      <c r="AU277" s="17" t="s">
        <v>87</v>
      </c>
      <c r="AY277" s="17" t="s">
        <v>349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93</v>
      </c>
      <c r="BK277" s="162">
        <f>I277*H277</f>
        <v>0</v>
      </c>
    </row>
    <row r="278" spans="1:63" s="2" customFormat="1" ht="6.95" customHeight="1">
      <c r="A278" s="32"/>
      <c r="B278" s="47"/>
      <c r="C278" s="48"/>
      <c r="D278" s="48"/>
      <c r="E278" s="48"/>
      <c r="F278" s="48"/>
      <c r="G278" s="48"/>
      <c r="H278" s="48"/>
      <c r="I278" s="48"/>
      <c r="J278" s="48"/>
      <c r="K278" s="48"/>
      <c r="L278" s="33"/>
      <c r="M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</row>
  </sheetData>
  <autoFilter ref="C124:K27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73:D278">
      <formula1>"K, M"</formula1>
    </dataValidation>
    <dataValidation type="list" allowBlank="1" showInputMessage="1" showErrorMessage="1" error="Povoleny jsou hodnoty základní, snížená, zákl. přenesená, sníž. přenesená, nulová." sqref="N273:N278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158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159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6" t="str">
        <f>'Rekapitulace stavby'!K6</f>
        <v>Výměna otvorových výplní v BD Křídlovická 54, 56, 58, 60, 62, 64, 66</v>
      </c>
      <c r="F7" s="257"/>
      <c r="G7" s="257"/>
      <c r="H7" s="257"/>
      <c r="L7" s="20"/>
    </row>
    <row r="8" spans="1:46" s="2" customFormat="1" ht="12" customHeight="1">
      <c r="A8" s="32"/>
      <c r="B8" s="33"/>
      <c r="C8" s="32"/>
      <c r="D8" s="27" t="s">
        <v>160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983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3. 9. 2024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>44992785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>Statutární město Brno - MČ Brno - střed</v>
      </c>
      <c r="F15" s="32"/>
      <c r="G15" s="32"/>
      <c r="H15" s="32"/>
      <c r="I15" s="27" t="s">
        <v>28</v>
      </c>
      <c r="J15" s="25" t="str">
        <f>IF('Rekapitulace stavby'!AN11="","",'Rekapitulace stavby'!AN11)</f>
        <v>CZ44992785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30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9" t="str">
        <f>'Rekapitulace stavby'!E14</f>
        <v>Vyplň údaj</v>
      </c>
      <c r="F18" s="239"/>
      <c r="G18" s="239"/>
      <c r="H18" s="239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32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>06308422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>ADH architects s. r. o.</v>
      </c>
      <c r="F21" s="32"/>
      <c r="G21" s="32"/>
      <c r="H21" s="32"/>
      <c r="I21" s="27" t="s">
        <v>28</v>
      </c>
      <c r="J21" s="25" t="str">
        <f>IF('Rekapitulace stavby'!AN17="","",'Rekapitulace stavby'!AN17)</f>
        <v>CZ06308422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37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44" t="s">
        <v>1</v>
      </c>
      <c r="F27" s="244"/>
      <c r="G27" s="244"/>
      <c r="H27" s="24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40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3" t="s">
        <v>44</v>
      </c>
      <c r="E33" s="27" t="s">
        <v>45</v>
      </c>
      <c r="F33" s="104">
        <f>ROUND((ROUND((SUM(BE121:BE134)),  2) + SUM(BE136:BE140)), 2)</f>
        <v>0</v>
      </c>
      <c r="G33" s="32"/>
      <c r="H33" s="32"/>
      <c r="I33" s="105">
        <v>0.21</v>
      </c>
      <c r="J33" s="104">
        <f>ROUND((ROUND(((SUM(BE121:BE134))*I33),  2) + (SUM(BE136:BE140)*I33)),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46</v>
      </c>
      <c r="F34" s="104">
        <f>ROUND((ROUND((SUM(BF121:BF134)),  2) + SUM(BF136:BF140)), 2)</f>
        <v>0</v>
      </c>
      <c r="G34" s="32"/>
      <c r="H34" s="32"/>
      <c r="I34" s="105">
        <v>0.12</v>
      </c>
      <c r="J34" s="104">
        <f>ROUND((ROUND(((SUM(BF121:BF134))*I34),  2) + (SUM(BF136:BF140)*I34)),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104">
        <f>ROUND((ROUND((SUM(BG121:BG134)),  2) + SUM(BG136:BG140)), 2)</f>
        <v>0</v>
      </c>
      <c r="G35" s="32"/>
      <c r="H35" s="32"/>
      <c r="I35" s="105">
        <v>0.21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104">
        <f>ROUND((ROUND((SUM(BH121:BH134)),  2) + SUM(BH136:BH140)), 2)</f>
        <v>0</v>
      </c>
      <c r="G36" s="32"/>
      <c r="H36" s="32"/>
      <c r="I36" s="105">
        <v>0.12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104">
        <f>ROUND((ROUND((SUM(BI121:BI134)),  2) + SUM(BI136:BI140)),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50</v>
      </c>
      <c r="E39" s="60"/>
      <c r="F39" s="60"/>
      <c r="G39" s="108" t="s">
        <v>51</v>
      </c>
      <c r="H39" s="109" t="s">
        <v>52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12" t="s">
        <v>56</v>
      </c>
      <c r="G61" s="45" t="s">
        <v>55</v>
      </c>
      <c r="H61" s="35"/>
      <c r="I61" s="35"/>
      <c r="J61" s="11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12" t="s">
        <v>56</v>
      </c>
      <c r="G76" s="45" t="s">
        <v>55</v>
      </c>
      <c r="H76" s="35"/>
      <c r="I76" s="35"/>
      <c r="J76" s="11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164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2"/>
      <c r="D85" s="32"/>
      <c r="E85" s="256" t="str">
        <f>E7</f>
        <v>Výměna otvorových výplní v BD Křídlovická 54, 56, 58, 60, 62, 64, 66</v>
      </c>
      <c r="F85" s="257"/>
      <c r="G85" s="257"/>
      <c r="H85" s="25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160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VRN - Vedlejší rozpočtové náklady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3. 9. 2024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Brno - MČ Brno - střed</v>
      </c>
      <c r="G91" s="32"/>
      <c r="H91" s="32"/>
      <c r="I91" s="27" t="s">
        <v>32</v>
      </c>
      <c r="J91" s="30" t="str">
        <f>E21</f>
        <v>ADH architects s. r. 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2"/>
      <c r="E92" s="32"/>
      <c r="F92" s="25" t="str">
        <f>IF(E18="","",E18)</f>
        <v>Vyplň údaj</v>
      </c>
      <c r="G92" s="32"/>
      <c r="H92" s="32"/>
      <c r="I92" s="27" t="s">
        <v>37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165</v>
      </c>
      <c r="D94" s="106"/>
      <c r="E94" s="106"/>
      <c r="F94" s="106"/>
      <c r="G94" s="106"/>
      <c r="H94" s="106"/>
      <c r="I94" s="106"/>
      <c r="J94" s="115" t="s">
        <v>166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6" t="s">
        <v>167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168</v>
      </c>
    </row>
    <row r="97" spans="1:31" s="9" customFormat="1" ht="24.95" customHeight="1">
      <c r="B97" s="117"/>
      <c r="D97" s="118" t="s">
        <v>983</v>
      </c>
      <c r="E97" s="119"/>
      <c r="F97" s="119"/>
      <c r="G97" s="119"/>
      <c r="H97" s="119"/>
      <c r="I97" s="119"/>
      <c r="J97" s="120">
        <f>J122</f>
        <v>0</v>
      </c>
      <c r="L97" s="117"/>
    </row>
    <row r="98" spans="1:31" s="10" customFormat="1" ht="19.899999999999999" customHeight="1">
      <c r="B98" s="121"/>
      <c r="D98" s="122" t="s">
        <v>984</v>
      </c>
      <c r="E98" s="123"/>
      <c r="F98" s="123"/>
      <c r="G98" s="123"/>
      <c r="H98" s="123"/>
      <c r="I98" s="123"/>
      <c r="J98" s="124">
        <f>J123</f>
        <v>0</v>
      </c>
      <c r="L98" s="121"/>
    </row>
    <row r="99" spans="1:31" s="10" customFormat="1" ht="19.899999999999999" customHeight="1">
      <c r="B99" s="121"/>
      <c r="D99" s="122" t="s">
        <v>985</v>
      </c>
      <c r="E99" s="123"/>
      <c r="F99" s="123"/>
      <c r="G99" s="123"/>
      <c r="H99" s="123"/>
      <c r="I99" s="123"/>
      <c r="J99" s="124">
        <f>J127</f>
        <v>0</v>
      </c>
      <c r="L99" s="121"/>
    </row>
    <row r="100" spans="1:31" s="10" customFormat="1" ht="19.899999999999999" customHeight="1">
      <c r="B100" s="121"/>
      <c r="D100" s="122" t="s">
        <v>986</v>
      </c>
      <c r="E100" s="123"/>
      <c r="F100" s="123"/>
      <c r="G100" s="123"/>
      <c r="H100" s="123"/>
      <c r="I100" s="123"/>
      <c r="J100" s="124">
        <f>J132</f>
        <v>0</v>
      </c>
      <c r="L100" s="121"/>
    </row>
    <row r="101" spans="1:31" s="9" customFormat="1" ht="21.75" customHeight="1">
      <c r="B101" s="117"/>
      <c r="D101" s="125" t="s">
        <v>176</v>
      </c>
      <c r="J101" s="126">
        <f>J135</f>
        <v>0</v>
      </c>
      <c r="L101" s="117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177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6.25" customHeight="1">
      <c r="A111" s="32"/>
      <c r="B111" s="33"/>
      <c r="C111" s="32"/>
      <c r="D111" s="32"/>
      <c r="E111" s="256" t="str">
        <f>E7</f>
        <v>Výměna otvorových výplní v BD Křídlovická 54, 56, 58, 60, 62, 64, 66</v>
      </c>
      <c r="F111" s="257"/>
      <c r="G111" s="257"/>
      <c r="H111" s="257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160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20" t="str">
        <f>E9</f>
        <v>VRN - Vedlejší rozpočtové náklady</v>
      </c>
      <c r="F113" s="258"/>
      <c r="G113" s="258"/>
      <c r="H113" s="258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3. 9. 2024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24</v>
      </c>
      <c r="D117" s="32"/>
      <c r="E117" s="32"/>
      <c r="F117" s="25" t="str">
        <f>E15</f>
        <v>Statutární město Brno - MČ Brno - střed</v>
      </c>
      <c r="G117" s="32"/>
      <c r="H117" s="32"/>
      <c r="I117" s="27" t="s">
        <v>32</v>
      </c>
      <c r="J117" s="30" t="str">
        <f>E21</f>
        <v>ADH architects s. r. 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30</v>
      </c>
      <c r="D118" s="32"/>
      <c r="E118" s="32"/>
      <c r="F118" s="25" t="str">
        <f>IF(E18="","",E18)</f>
        <v>Vyplň údaj</v>
      </c>
      <c r="G118" s="32"/>
      <c r="H118" s="32"/>
      <c r="I118" s="27" t="s">
        <v>37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7"/>
      <c r="B120" s="128"/>
      <c r="C120" s="129" t="s">
        <v>178</v>
      </c>
      <c r="D120" s="130" t="s">
        <v>65</v>
      </c>
      <c r="E120" s="130" t="s">
        <v>61</v>
      </c>
      <c r="F120" s="130" t="s">
        <v>62</v>
      </c>
      <c r="G120" s="130" t="s">
        <v>179</v>
      </c>
      <c r="H120" s="130" t="s">
        <v>180</v>
      </c>
      <c r="I120" s="130" t="s">
        <v>181</v>
      </c>
      <c r="J120" s="130" t="s">
        <v>166</v>
      </c>
      <c r="K120" s="131" t="s">
        <v>182</v>
      </c>
      <c r="L120" s="132"/>
      <c r="M120" s="62" t="s">
        <v>1</v>
      </c>
      <c r="N120" s="63" t="s">
        <v>44</v>
      </c>
      <c r="O120" s="63" t="s">
        <v>183</v>
      </c>
      <c r="P120" s="63" t="s">
        <v>184</v>
      </c>
      <c r="Q120" s="63" t="s">
        <v>185</v>
      </c>
      <c r="R120" s="63" t="s">
        <v>186</v>
      </c>
      <c r="S120" s="63" t="s">
        <v>187</v>
      </c>
      <c r="T120" s="64" t="s">
        <v>188</v>
      </c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65" s="2" customFormat="1" ht="22.9" customHeight="1">
      <c r="A121" s="32"/>
      <c r="B121" s="33"/>
      <c r="C121" s="69" t="s">
        <v>189</v>
      </c>
      <c r="D121" s="32"/>
      <c r="E121" s="32"/>
      <c r="F121" s="32"/>
      <c r="G121" s="32"/>
      <c r="H121" s="32"/>
      <c r="I121" s="32"/>
      <c r="J121" s="133">
        <f>BK121</f>
        <v>0</v>
      </c>
      <c r="K121" s="32"/>
      <c r="L121" s="33"/>
      <c r="M121" s="65"/>
      <c r="N121" s="56"/>
      <c r="O121" s="66"/>
      <c r="P121" s="134">
        <f>P122+P135</f>
        <v>0</v>
      </c>
      <c r="Q121" s="66"/>
      <c r="R121" s="134">
        <f>R122+R135</f>
        <v>0</v>
      </c>
      <c r="S121" s="66"/>
      <c r="T121" s="135">
        <f>T122+T135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79</v>
      </c>
      <c r="AU121" s="17" t="s">
        <v>168</v>
      </c>
      <c r="BK121" s="136">
        <f>BK122+BK135</f>
        <v>0</v>
      </c>
    </row>
    <row r="122" spans="1:65" s="12" customFormat="1" ht="25.9" customHeight="1">
      <c r="B122" s="137"/>
      <c r="D122" s="138" t="s">
        <v>79</v>
      </c>
      <c r="E122" s="139" t="s">
        <v>155</v>
      </c>
      <c r="F122" s="139" t="s">
        <v>156</v>
      </c>
      <c r="I122" s="140"/>
      <c r="J122" s="126">
        <f>BK122</f>
        <v>0</v>
      </c>
      <c r="L122" s="137"/>
      <c r="M122" s="141"/>
      <c r="N122" s="142"/>
      <c r="O122" s="142"/>
      <c r="P122" s="143">
        <f>P123+P127+P132</f>
        <v>0</v>
      </c>
      <c r="Q122" s="142"/>
      <c r="R122" s="143">
        <f>R123+R127+R132</f>
        <v>0</v>
      </c>
      <c r="S122" s="142"/>
      <c r="T122" s="144">
        <f>T123+T127+T132</f>
        <v>0</v>
      </c>
      <c r="AR122" s="138" t="s">
        <v>239</v>
      </c>
      <c r="AT122" s="145" t="s">
        <v>79</v>
      </c>
      <c r="AU122" s="145" t="s">
        <v>80</v>
      </c>
      <c r="AY122" s="138" t="s">
        <v>192</v>
      </c>
      <c r="BK122" s="146">
        <f>BK123+BK127+BK132</f>
        <v>0</v>
      </c>
    </row>
    <row r="123" spans="1:65" s="12" customFormat="1" ht="22.9" customHeight="1">
      <c r="B123" s="137"/>
      <c r="D123" s="138" t="s">
        <v>79</v>
      </c>
      <c r="E123" s="147" t="s">
        <v>987</v>
      </c>
      <c r="F123" s="147" t="s">
        <v>988</v>
      </c>
      <c r="I123" s="140"/>
      <c r="J123" s="148">
        <f>BK123</f>
        <v>0</v>
      </c>
      <c r="L123" s="137"/>
      <c r="M123" s="141"/>
      <c r="N123" s="142"/>
      <c r="O123" s="142"/>
      <c r="P123" s="143">
        <f>SUM(P124:P126)</f>
        <v>0</v>
      </c>
      <c r="Q123" s="142"/>
      <c r="R123" s="143">
        <f>SUM(R124:R126)</f>
        <v>0</v>
      </c>
      <c r="S123" s="142"/>
      <c r="T123" s="144">
        <f>SUM(T124:T126)</f>
        <v>0</v>
      </c>
      <c r="AR123" s="138" t="s">
        <v>239</v>
      </c>
      <c r="AT123" s="145" t="s">
        <v>79</v>
      </c>
      <c r="AU123" s="145" t="s">
        <v>87</v>
      </c>
      <c r="AY123" s="138" t="s">
        <v>192</v>
      </c>
      <c r="BK123" s="146">
        <f>SUM(BK124:BK126)</f>
        <v>0</v>
      </c>
    </row>
    <row r="124" spans="1:65" s="2" customFormat="1" ht="16.5" customHeight="1">
      <c r="A124" s="32"/>
      <c r="B124" s="149"/>
      <c r="C124" s="150" t="s">
        <v>87</v>
      </c>
      <c r="D124" s="150" t="s">
        <v>195</v>
      </c>
      <c r="E124" s="151" t="s">
        <v>989</v>
      </c>
      <c r="F124" s="152" t="s">
        <v>990</v>
      </c>
      <c r="G124" s="153" t="s">
        <v>991</v>
      </c>
      <c r="H124" s="154">
        <v>1</v>
      </c>
      <c r="I124" s="155"/>
      <c r="J124" s="156">
        <f>ROUND(I124*H124,2)</f>
        <v>0</v>
      </c>
      <c r="K124" s="152" t="s">
        <v>992</v>
      </c>
      <c r="L124" s="33"/>
      <c r="M124" s="157" t="s">
        <v>1</v>
      </c>
      <c r="N124" s="158" t="s">
        <v>46</v>
      </c>
      <c r="O124" s="58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1" t="s">
        <v>993</v>
      </c>
      <c r="AT124" s="161" t="s">
        <v>195</v>
      </c>
      <c r="AU124" s="161" t="s">
        <v>93</v>
      </c>
      <c r="AY124" s="17" t="s">
        <v>192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7" t="s">
        <v>93</v>
      </c>
      <c r="BK124" s="162">
        <f>ROUND(I124*H124,2)</f>
        <v>0</v>
      </c>
      <c r="BL124" s="17" t="s">
        <v>993</v>
      </c>
      <c r="BM124" s="161" t="s">
        <v>994</v>
      </c>
    </row>
    <row r="125" spans="1:65" s="2" customFormat="1" ht="39">
      <c r="A125" s="32"/>
      <c r="B125" s="33"/>
      <c r="C125" s="32"/>
      <c r="D125" s="164" t="s">
        <v>565</v>
      </c>
      <c r="E125" s="32"/>
      <c r="F125" s="211" t="s">
        <v>995</v>
      </c>
      <c r="G125" s="32"/>
      <c r="H125" s="32"/>
      <c r="I125" s="212"/>
      <c r="J125" s="32"/>
      <c r="K125" s="32"/>
      <c r="L125" s="33"/>
      <c r="M125" s="187"/>
      <c r="N125" s="188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565</v>
      </c>
      <c r="AU125" s="17" t="s">
        <v>93</v>
      </c>
    </row>
    <row r="126" spans="1:65" s="2" customFormat="1" ht="24.2" customHeight="1">
      <c r="A126" s="32"/>
      <c r="B126" s="149"/>
      <c r="C126" s="150" t="s">
        <v>93</v>
      </c>
      <c r="D126" s="150" t="s">
        <v>195</v>
      </c>
      <c r="E126" s="151" t="s">
        <v>996</v>
      </c>
      <c r="F126" s="152" t="s">
        <v>997</v>
      </c>
      <c r="G126" s="153" t="s">
        <v>991</v>
      </c>
      <c r="H126" s="154">
        <v>1</v>
      </c>
      <c r="I126" s="155"/>
      <c r="J126" s="156">
        <f>ROUND(I126*H126,2)</f>
        <v>0</v>
      </c>
      <c r="K126" s="152" t="s">
        <v>1</v>
      </c>
      <c r="L126" s="33"/>
      <c r="M126" s="157" t="s">
        <v>1</v>
      </c>
      <c r="N126" s="158" t="s">
        <v>46</v>
      </c>
      <c r="O126" s="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1" t="s">
        <v>200</v>
      </c>
      <c r="AT126" s="161" t="s">
        <v>195</v>
      </c>
      <c r="AU126" s="161" t="s">
        <v>93</v>
      </c>
      <c r="AY126" s="17" t="s">
        <v>192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93</v>
      </c>
      <c r="BK126" s="162">
        <f>ROUND(I126*H126,2)</f>
        <v>0</v>
      </c>
      <c r="BL126" s="17" t="s">
        <v>200</v>
      </c>
      <c r="BM126" s="161" t="s">
        <v>998</v>
      </c>
    </row>
    <row r="127" spans="1:65" s="12" customFormat="1" ht="22.9" customHeight="1">
      <c r="B127" s="137"/>
      <c r="D127" s="138" t="s">
        <v>79</v>
      </c>
      <c r="E127" s="147" t="s">
        <v>999</v>
      </c>
      <c r="F127" s="147" t="s">
        <v>1000</v>
      </c>
      <c r="I127" s="140"/>
      <c r="J127" s="148">
        <f>BK127</f>
        <v>0</v>
      </c>
      <c r="L127" s="137"/>
      <c r="M127" s="141"/>
      <c r="N127" s="142"/>
      <c r="O127" s="142"/>
      <c r="P127" s="143">
        <f>SUM(P128:P131)</f>
        <v>0</v>
      </c>
      <c r="Q127" s="142"/>
      <c r="R127" s="143">
        <f>SUM(R128:R131)</f>
        <v>0</v>
      </c>
      <c r="S127" s="142"/>
      <c r="T127" s="144">
        <f>SUM(T128:T131)</f>
        <v>0</v>
      </c>
      <c r="AR127" s="138" t="s">
        <v>239</v>
      </c>
      <c r="AT127" s="145" t="s">
        <v>79</v>
      </c>
      <c r="AU127" s="145" t="s">
        <v>87</v>
      </c>
      <c r="AY127" s="138" t="s">
        <v>192</v>
      </c>
      <c r="BK127" s="146">
        <f>SUM(BK128:BK131)</f>
        <v>0</v>
      </c>
    </row>
    <row r="128" spans="1:65" s="2" customFormat="1" ht="16.5" customHeight="1">
      <c r="A128" s="32"/>
      <c r="B128" s="149"/>
      <c r="C128" s="150" t="s">
        <v>221</v>
      </c>
      <c r="D128" s="150" t="s">
        <v>195</v>
      </c>
      <c r="E128" s="151" t="s">
        <v>1001</v>
      </c>
      <c r="F128" s="152" t="s">
        <v>1000</v>
      </c>
      <c r="G128" s="153" t="s">
        <v>991</v>
      </c>
      <c r="H128" s="154">
        <v>1</v>
      </c>
      <c r="I128" s="155"/>
      <c r="J128" s="156">
        <f>ROUND(I128*H128,2)</f>
        <v>0</v>
      </c>
      <c r="K128" s="152" t="s">
        <v>992</v>
      </c>
      <c r="L128" s="33"/>
      <c r="M128" s="157" t="s">
        <v>1</v>
      </c>
      <c r="N128" s="158" t="s">
        <v>46</v>
      </c>
      <c r="O128" s="58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1" t="s">
        <v>993</v>
      </c>
      <c r="AT128" s="161" t="s">
        <v>195</v>
      </c>
      <c r="AU128" s="161" t="s">
        <v>93</v>
      </c>
      <c r="AY128" s="17" t="s">
        <v>192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93</v>
      </c>
      <c r="BK128" s="162">
        <f>ROUND(I128*H128,2)</f>
        <v>0</v>
      </c>
      <c r="BL128" s="17" t="s">
        <v>993</v>
      </c>
      <c r="BM128" s="161" t="s">
        <v>1002</v>
      </c>
    </row>
    <row r="129" spans="1:65" s="2" customFormat="1" ht="48.75">
      <c r="A129" s="32"/>
      <c r="B129" s="33"/>
      <c r="C129" s="32"/>
      <c r="D129" s="164" t="s">
        <v>565</v>
      </c>
      <c r="E129" s="32"/>
      <c r="F129" s="211" t="s">
        <v>1003</v>
      </c>
      <c r="G129" s="32"/>
      <c r="H129" s="32"/>
      <c r="I129" s="212"/>
      <c r="J129" s="32"/>
      <c r="K129" s="32"/>
      <c r="L129" s="33"/>
      <c r="M129" s="187"/>
      <c r="N129" s="188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565</v>
      </c>
      <c r="AU129" s="17" t="s">
        <v>93</v>
      </c>
    </row>
    <row r="130" spans="1:65" s="2" customFormat="1" ht="16.5" customHeight="1">
      <c r="A130" s="32"/>
      <c r="B130" s="149"/>
      <c r="C130" s="150" t="s">
        <v>200</v>
      </c>
      <c r="D130" s="150" t="s">
        <v>195</v>
      </c>
      <c r="E130" s="151" t="s">
        <v>1004</v>
      </c>
      <c r="F130" s="152" t="s">
        <v>1005</v>
      </c>
      <c r="G130" s="153" t="s">
        <v>991</v>
      </c>
      <c r="H130" s="154">
        <v>1</v>
      </c>
      <c r="I130" s="155"/>
      <c r="J130" s="156">
        <f>ROUND(I130*H130,2)</f>
        <v>0</v>
      </c>
      <c r="K130" s="152" t="s">
        <v>1</v>
      </c>
      <c r="L130" s="33"/>
      <c r="M130" s="157" t="s">
        <v>1</v>
      </c>
      <c r="N130" s="158" t="s">
        <v>46</v>
      </c>
      <c r="O130" s="58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1" t="s">
        <v>200</v>
      </c>
      <c r="AT130" s="161" t="s">
        <v>195</v>
      </c>
      <c r="AU130" s="161" t="s">
        <v>93</v>
      </c>
      <c r="AY130" s="17" t="s">
        <v>192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7" t="s">
        <v>93</v>
      </c>
      <c r="BK130" s="162">
        <f>ROUND(I130*H130,2)</f>
        <v>0</v>
      </c>
      <c r="BL130" s="17" t="s">
        <v>200</v>
      </c>
      <c r="BM130" s="161" t="s">
        <v>1006</v>
      </c>
    </row>
    <row r="131" spans="1:65" s="2" customFormat="1" ht="58.5">
      <c r="A131" s="32"/>
      <c r="B131" s="33"/>
      <c r="C131" s="32"/>
      <c r="D131" s="164" t="s">
        <v>565</v>
      </c>
      <c r="E131" s="32"/>
      <c r="F131" s="211" t="s">
        <v>1007</v>
      </c>
      <c r="G131" s="32"/>
      <c r="H131" s="32"/>
      <c r="I131" s="212"/>
      <c r="J131" s="32"/>
      <c r="K131" s="32"/>
      <c r="L131" s="33"/>
      <c r="M131" s="187"/>
      <c r="N131" s="188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565</v>
      </c>
      <c r="AU131" s="17" t="s">
        <v>93</v>
      </c>
    </row>
    <row r="132" spans="1:65" s="12" customFormat="1" ht="22.9" customHeight="1">
      <c r="B132" s="137"/>
      <c r="D132" s="138" t="s">
        <v>79</v>
      </c>
      <c r="E132" s="147" t="s">
        <v>1008</v>
      </c>
      <c r="F132" s="147" t="s">
        <v>1009</v>
      </c>
      <c r="I132" s="140"/>
      <c r="J132" s="148">
        <f>BK132</f>
        <v>0</v>
      </c>
      <c r="L132" s="137"/>
      <c r="M132" s="141"/>
      <c r="N132" s="142"/>
      <c r="O132" s="142"/>
      <c r="P132" s="143">
        <f>SUM(P133:P134)</f>
        <v>0</v>
      </c>
      <c r="Q132" s="142"/>
      <c r="R132" s="143">
        <f>SUM(R133:R134)</f>
        <v>0</v>
      </c>
      <c r="S132" s="142"/>
      <c r="T132" s="144">
        <f>SUM(T133:T134)</f>
        <v>0</v>
      </c>
      <c r="AR132" s="138" t="s">
        <v>239</v>
      </c>
      <c r="AT132" s="145" t="s">
        <v>79</v>
      </c>
      <c r="AU132" s="145" t="s">
        <v>87</v>
      </c>
      <c r="AY132" s="138" t="s">
        <v>192</v>
      </c>
      <c r="BK132" s="146">
        <f>SUM(BK133:BK134)</f>
        <v>0</v>
      </c>
    </row>
    <row r="133" spans="1:65" s="2" customFormat="1" ht="16.5" customHeight="1">
      <c r="A133" s="32"/>
      <c r="B133" s="149"/>
      <c r="C133" s="150" t="s">
        <v>239</v>
      </c>
      <c r="D133" s="150" t="s">
        <v>195</v>
      </c>
      <c r="E133" s="151" t="s">
        <v>1010</v>
      </c>
      <c r="F133" s="152" t="s">
        <v>1011</v>
      </c>
      <c r="G133" s="153" t="s">
        <v>991</v>
      </c>
      <c r="H133" s="154">
        <v>1</v>
      </c>
      <c r="I133" s="155"/>
      <c r="J133" s="156">
        <f>ROUND(I133*H133,2)</f>
        <v>0</v>
      </c>
      <c r="K133" s="152" t="s">
        <v>992</v>
      </c>
      <c r="L133" s="33"/>
      <c r="M133" s="157" t="s">
        <v>1</v>
      </c>
      <c r="N133" s="158" t="s">
        <v>46</v>
      </c>
      <c r="O133" s="58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1" t="s">
        <v>993</v>
      </c>
      <c r="AT133" s="161" t="s">
        <v>195</v>
      </c>
      <c r="AU133" s="161" t="s">
        <v>93</v>
      </c>
      <c r="AY133" s="17" t="s">
        <v>192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93</v>
      </c>
      <c r="BK133" s="162">
        <f>ROUND(I133*H133,2)</f>
        <v>0</v>
      </c>
      <c r="BL133" s="17" t="s">
        <v>993</v>
      </c>
      <c r="BM133" s="161" t="s">
        <v>1012</v>
      </c>
    </row>
    <row r="134" spans="1:65" s="2" customFormat="1" ht="29.25">
      <c r="A134" s="32"/>
      <c r="B134" s="33"/>
      <c r="C134" s="32"/>
      <c r="D134" s="164" t="s">
        <v>565</v>
      </c>
      <c r="E134" s="32"/>
      <c r="F134" s="211" t="s">
        <v>1013</v>
      </c>
      <c r="G134" s="32"/>
      <c r="H134" s="32"/>
      <c r="I134" s="212"/>
      <c r="J134" s="32"/>
      <c r="K134" s="32"/>
      <c r="L134" s="33"/>
      <c r="M134" s="187"/>
      <c r="N134" s="188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565</v>
      </c>
      <c r="AU134" s="17" t="s">
        <v>93</v>
      </c>
    </row>
    <row r="135" spans="1:65" s="2" customFormat="1" ht="49.9" customHeight="1">
      <c r="A135" s="32"/>
      <c r="B135" s="33"/>
      <c r="C135" s="32"/>
      <c r="D135" s="32"/>
      <c r="E135" s="139" t="s">
        <v>347</v>
      </c>
      <c r="F135" s="139" t="s">
        <v>348</v>
      </c>
      <c r="G135" s="32"/>
      <c r="H135" s="32"/>
      <c r="I135" s="32"/>
      <c r="J135" s="126">
        <f t="shared" ref="J135:J140" si="0">BK135</f>
        <v>0</v>
      </c>
      <c r="K135" s="32"/>
      <c r="L135" s="33"/>
      <c r="M135" s="187"/>
      <c r="N135" s="188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79</v>
      </c>
      <c r="AU135" s="17" t="s">
        <v>80</v>
      </c>
      <c r="AY135" s="17" t="s">
        <v>349</v>
      </c>
      <c r="BK135" s="162">
        <f>SUM(BK136:BK140)</f>
        <v>0</v>
      </c>
    </row>
    <row r="136" spans="1:65" s="2" customFormat="1" ht="16.350000000000001" customHeight="1">
      <c r="A136" s="32"/>
      <c r="B136" s="33"/>
      <c r="C136" s="189" t="s">
        <v>1</v>
      </c>
      <c r="D136" s="189" t="s">
        <v>195</v>
      </c>
      <c r="E136" s="190" t="s">
        <v>1</v>
      </c>
      <c r="F136" s="191" t="s">
        <v>1</v>
      </c>
      <c r="G136" s="192" t="s">
        <v>1</v>
      </c>
      <c r="H136" s="193"/>
      <c r="I136" s="194"/>
      <c r="J136" s="195">
        <f t="shared" si="0"/>
        <v>0</v>
      </c>
      <c r="K136" s="196"/>
      <c r="L136" s="33"/>
      <c r="M136" s="197" t="s">
        <v>1</v>
      </c>
      <c r="N136" s="198" t="s">
        <v>46</v>
      </c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349</v>
      </c>
      <c r="AU136" s="17" t="s">
        <v>87</v>
      </c>
      <c r="AY136" s="17" t="s">
        <v>349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93</v>
      </c>
      <c r="BK136" s="162">
        <f>I136*H136</f>
        <v>0</v>
      </c>
    </row>
    <row r="137" spans="1:65" s="2" customFormat="1" ht="16.350000000000001" customHeight="1">
      <c r="A137" s="32"/>
      <c r="B137" s="33"/>
      <c r="C137" s="189" t="s">
        <v>1</v>
      </c>
      <c r="D137" s="189" t="s">
        <v>195</v>
      </c>
      <c r="E137" s="190" t="s">
        <v>1</v>
      </c>
      <c r="F137" s="191" t="s">
        <v>1</v>
      </c>
      <c r="G137" s="192" t="s">
        <v>1</v>
      </c>
      <c r="H137" s="193"/>
      <c r="I137" s="194"/>
      <c r="J137" s="195">
        <f t="shared" si="0"/>
        <v>0</v>
      </c>
      <c r="K137" s="196"/>
      <c r="L137" s="33"/>
      <c r="M137" s="197" t="s">
        <v>1</v>
      </c>
      <c r="N137" s="198" t="s">
        <v>46</v>
      </c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349</v>
      </c>
      <c r="AU137" s="17" t="s">
        <v>87</v>
      </c>
      <c r="AY137" s="17" t="s">
        <v>349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93</v>
      </c>
      <c r="BK137" s="162">
        <f>I137*H137</f>
        <v>0</v>
      </c>
    </row>
    <row r="138" spans="1:65" s="2" customFormat="1" ht="16.350000000000001" customHeight="1">
      <c r="A138" s="32"/>
      <c r="B138" s="33"/>
      <c r="C138" s="189" t="s">
        <v>1</v>
      </c>
      <c r="D138" s="189" t="s">
        <v>195</v>
      </c>
      <c r="E138" s="190" t="s">
        <v>1</v>
      </c>
      <c r="F138" s="191" t="s">
        <v>1</v>
      </c>
      <c r="G138" s="192" t="s">
        <v>1</v>
      </c>
      <c r="H138" s="193"/>
      <c r="I138" s="194"/>
      <c r="J138" s="195">
        <f t="shared" si="0"/>
        <v>0</v>
      </c>
      <c r="K138" s="196"/>
      <c r="L138" s="33"/>
      <c r="M138" s="197" t="s">
        <v>1</v>
      </c>
      <c r="N138" s="198" t="s">
        <v>46</v>
      </c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349</v>
      </c>
      <c r="AU138" s="17" t="s">
        <v>87</v>
      </c>
      <c r="AY138" s="17" t="s">
        <v>349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93</v>
      </c>
      <c r="BK138" s="162">
        <f>I138*H138</f>
        <v>0</v>
      </c>
    </row>
    <row r="139" spans="1:65" s="2" customFormat="1" ht="16.350000000000001" customHeight="1">
      <c r="A139" s="32"/>
      <c r="B139" s="33"/>
      <c r="C139" s="189" t="s">
        <v>1</v>
      </c>
      <c r="D139" s="189" t="s">
        <v>195</v>
      </c>
      <c r="E139" s="190" t="s">
        <v>1</v>
      </c>
      <c r="F139" s="191" t="s">
        <v>1</v>
      </c>
      <c r="G139" s="192" t="s">
        <v>1</v>
      </c>
      <c r="H139" s="193"/>
      <c r="I139" s="194"/>
      <c r="J139" s="195">
        <f t="shared" si="0"/>
        <v>0</v>
      </c>
      <c r="K139" s="196"/>
      <c r="L139" s="33"/>
      <c r="M139" s="197" t="s">
        <v>1</v>
      </c>
      <c r="N139" s="198" t="s">
        <v>46</v>
      </c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349</v>
      </c>
      <c r="AU139" s="17" t="s">
        <v>87</v>
      </c>
      <c r="AY139" s="17" t="s">
        <v>349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7" t="s">
        <v>93</v>
      </c>
      <c r="BK139" s="162">
        <f>I139*H139</f>
        <v>0</v>
      </c>
    </row>
    <row r="140" spans="1:65" s="2" customFormat="1" ht="16.350000000000001" customHeight="1">
      <c r="A140" s="32"/>
      <c r="B140" s="33"/>
      <c r="C140" s="189" t="s">
        <v>1</v>
      </c>
      <c r="D140" s="189" t="s">
        <v>195</v>
      </c>
      <c r="E140" s="190" t="s">
        <v>1</v>
      </c>
      <c r="F140" s="191" t="s">
        <v>1</v>
      </c>
      <c r="G140" s="192" t="s">
        <v>1</v>
      </c>
      <c r="H140" s="193"/>
      <c r="I140" s="194"/>
      <c r="J140" s="195">
        <f t="shared" si="0"/>
        <v>0</v>
      </c>
      <c r="K140" s="196"/>
      <c r="L140" s="33"/>
      <c r="M140" s="197" t="s">
        <v>1</v>
      </c>
      <c r="N140" s="198" t="s">
        <v>46</v>
      </c>
      <c r="O140" s="199"/>
      <c r="P140" s="199"/>
      <c r="Q140" s="199"/>
      <c r="R140" s="199"/>
      <c r="S140" s="199"/>
      <c r="T140" s="20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349</v>
      </c>
      <c r="AU140" s="17" t="s">
        <v>87</v>
      </c>
      <c r="AY140" s="17" t="s">
        <v>349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93</v>
      </c>
      <c r="BK140" s="162">
        <f>I140*H140</f>
        <v>0</v>
      </c>
    </row>
    <row r="141" spans="1:65" s="2" customFormat="1" ht="6.95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autoFilter ref="C120:K14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36:D141">
      <formula1>"K, M"</formula1>
    </dataValidation>
    <dataValidation type="list" allowBlank="1" showInputMessage="1" showErrorMessage="1" error="Povoleny jsou hodnoty základní, snížená, zákl. přenesená, sníž. přenesená, nulová." sqref="N136:N141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54.01 - Bourací práce</vt:lpstr>
      <vt:lpstr>54.02 - Nové konstrukce</vt:lpstr>
      <vt:lpstr>54.03 - Výrobky</vt:lpstr>
      <vt:lpstr>56.01 - Bourací práce</vt:lpstr>
      <vt:lpstr>56.02 - Nové konstrukce</vt:lpstr>
      <vt:lpstr>56.03 - Výrobky</vt:lpstr>
      <vt:lpstr>58.01 - Bourací práce</vt:lpstr>
      <vt:lpstr>58.02 - Nové konstrukce</vt:lpstr>
      <vt:lpstr>58.03 - Výrobky</vt:lpstr>
      <vt:lpstr>60.01 - Bourací práce</vt:lpstr>
      <vt:lpstr>60.02 - Nové konstrukce</vt:lpstr>
      <vt:lpstr>60.03 - Výrobky</vt:lpstr>
      <vt:lpstr>62.01 - Bourací práce</vt:lpstr>
      <vt:lpstr>62.02 - Nové konstrukce</vt:lpstr>
      <vt:lpstr>62.03 - Výrobky</vt:lpstr>
      <vt:lpstr>64.01 - Bourací práce</vt:lpstr>
      <vt:lpstr>64.02 - Nové konstrukce</vt:lpstr>
      <vt:lpstr>64.03 - Výrobky</vt:lpstr>
      <vt:lpstr>66.01 - Bourací práce</vt:lpstr>
      <vt:lpstr>66.02 - Nové konstrukce</vt:lpstr>
      <vt:lpstr>66.03 - Výrobky</vt:lpstr>
      <vt:lpstr>VRN - Vedlejší rozpočtové...</vt:lpstr>
      <vt:lpstr>'54.01 - Bourací práce'!Názvy_tisku</vt:lpstr>
      <vt:lpstr>'54.02 - Nové konstrukce'!Názvy_tisku</vt:lpstr>
      <vt:lpstr>'54.03 - Výrobky'!Názvy_tisku</vt:lpstr>
      <vt:lpstr>'56.01 - Bourací práce'!Názvy_tisku</vt:lpstr>
      <vt:lpstr>'56.02 - Nové konstrukce'!Názvy_tisku</vt:lpstr>
      <vt:lpstr>'56.03 - Výrobky'!Názvy_tisku</vt:lpstr>
      <vt:lpstr>'58.01 - Bourací práce'!Názvy_tisku</vt:lpstr>
      <vt:lpstr>'58.02 - Nové konstrukce'!Názvy_tisku</vt:lpstr>
      <vt:lpstr>'58.03 - Výrobky'!Názvy_tisku</vt:lpstr>
      <vt:lpstr>'60.01 - Bourací práce'!Názvy_tisku</vt:lpstr>
      <vt:lpstr>'60.02 - Nové konstrukce'!Názvy_tisku</vt:lpstr>
      <vt:lpstr>'60.03 - Výrobky'!Názvy_tisku</vt:lpstr>
      <vt:lpstr>'62.01 - Bourací práce'!Názvy_tisku</vt:lpstr>
      <vt:lpstr>'62.02 - Nové konstrukce'!Názvy_tisku</vt:lpstr>
      <vt:lpstr>'62.03 - Výrobky'!Názvy_tisku</vt:lpstr>
      <vt:lpstr>'64.01 - Bourací práce'!Názvy_tisku</vt:lpstr>
      <vt:lpstr>'64.02 - Nové konstrukce'!Názvy_tisku</vt:lpstr>
      <vt:lpstr>'64.03 - Výrobky'!Názvy_tisku</vt:lpstr>
      <vt:lpstr>'66.01 - Bourací práce'!Názvy_tisku</vt:lpstr>
      <vt:lpstr>'66.02 - Nové konstrukce'!Názvy_tisku</vt:lpstr>
      <vt:lpstr>'66.03 - Výrobky'!Názvy_tisku</vt:lpstr>
      <vt:lpstr>'Rekapitulace stavby'!Názvy_tisku</vt:lpstr>
      <vt:lpstr>'VRN - Vedlejší rozpočtové...'!Názvy_tisku</vt:lpstr>
      <vt:lpstr>'54.01 - Bourací práce'!Oblast_tisku</vt:lpstr>
      <vt:lpstr>'54.02 - Nové konstrukce'!Oblast_tisku</vt:lpstr>
      <vt:lpstr>'54.03 - Výrobky'!Oblast_tisku</vt:lpstr>
      <vt:lpstr>'56.01 - Bourací práce'!Oblast_tisku</vt:lpstr>
      <vt:lpstr>'56.02 - Nové konstrukce'!Oblast_tisku</vt:lpstr>
      <vt:lpstr>'56.03 - Výrobky'!Oblast_tisku</vt:lpstr>
      <vt:lpstr>'58.01 - Bourací práce'!Oblast_tisku</vt:lpstr>
      <vt:lpstr>'58.02 - Nové konstrukce'!Oblast_tisku</vt:lpstr>
      <vt:lpstr>'58.03 - Výrobky'!Oblast_tisku</vt:lpstr>
      <vt:lpstr>'60.01 - Bourací práce'!Oblast_tisku</vt:lpstr>
      <vt:lpstr>'60.02 - Nové konstrukce'!Oblast_tisku</vt:lpstr>
      <vt:lpstr>'60.03 - Výrobky'!Oblast_tisku</vt:lpstr>
      <vt:lpstr>'62.01 - Bourací práce'!Oblast_tisku</vt:lpstr>
      <vt:lpstr>'62.02 - Nové konstrukce'!Oblast_tisku</vt:lpstr>
      <vt:lpstr>'62.03 - Výrobky'!Oblast_tisku</vt:lpstr>
      <vt:lpstr>'64.01 - Bourací práce'!Oblast_tisku</vt:lpstr>
      <vt:lpstr>'64.02 - Nové konstrukce'!Oblast_tisku</vt:lpstr>
      <vt:lpstr>'64.03 - Výrobky'!Oblast_tisku</vt:lpstr>
      <vt:lpstr>'66.01 - Bourací práce'!Oblast_tisku</vt:lpstr>
      <vt:lpstr>'66.02 - Nové konstrukce'!Oblast_tisku</vt:lpstr>
      <vt:lpstr>'66.03 - Výrobky'!Oblast_tisku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DESKTOP-7F8J0FT\DENISA</dc:creator>
  <cp:lastModifiedBy>Denisa Kopečková</cp:lastModifiedBy>
  <dcterms:created xsi:type="dcterms:W3CDTF">2024-09-05T19:57:01Z</dcterms:created>
  <dcterms:modified xsi:type="dcterms:W3CDTF">2024-09-06T11:21:19Z</dcterms:modified>
</cp:coreProperties>
</file>