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brnoqcm-my.sharepoint.com/personal/adela_palovska_qcm_cz/Documents/Palo/Brno-střed/Dominikánské nám/II/F/"/>
    </mc:Choice>
  </mc:AlternateContent>
  <xr:revisionPtr revIDLastSave="0" documentId="8_{C088B08D-E080-4BD6-9C7E-C12E85B891DD}" xr6:coauthVersionLast="47" xr6:coauthVersionMax="47" xr10:uidLastSave="{00000000-0000-0000-0000-000000000000}"/>
  <bookViews>
    <workbookView xWindow="28680" yWindow="-10665" windowWidth="29040" windowHeight="15720" xr2:uid="{00000000-000D-0000-FFFF-FFFF00000000}"/>
  </bookViews>
  <sheets>
    <sheet name="Rekapitulace stavby" sheetId="1" r:id="rId1"/>
    <sheet name="SO01 - Architektonicko st..." sheetId="2" r:id="rId2"/>
    <sheet name="SO02 - Zdravotechnické in..." sheetId="3" r:id="rId3"/>
    <sheet name="SO03 - Zařizovací předměty" sheetId="4" r:id="rId4"/>
    <sheet name="SO04 - Výměníková stanice" sheetId="5" r:id="rId5"/>
    <sheet name="SO05 - Vzduchotechnika" sheetId="6" r:id="rId6"/>
    <sheet name="SO06 - Vytápění " sheetId="7" r:id="rId7"/>
    <sheet name="SO07 - ELEKTROINSTALACE" sheetId="8" r:id="rId8"/>
    <sheet name="VRN - VRN" sheetId="9" r:id="rId9"/>
    <sheet name="Pokyny pro vyplnění" sheetId="10" r:id="rId10"/>
  </sheets>
  <definedNames>
    <definedName name="_xlnm._FilterDatabase" localSheetId="1" hidden="1">'SO01 - Architektonicko st...'!$C$108:$K$1439</definedName>
    <definedName name="_xlnm._FilterDatabase" localSheetId="2" hidden="1">'SO02 - Zdravotechnické in...'!$C$86:$K$236</definedName>
    <definedName name="_xlnm._FilterDatabase" localSheetId="3" hidden="1">'SO03 - Zařizovací předměty'!$C$81:$K$153</definedName>
    <definedName name="_xlnm._FilterDatabase" localSheetId="4" hidden="1">'SO04 - Výměníková stanice'!$C$89:$K$168</definedName>
    <definedName name="_xlnm._FilterDatabase" localSheetId="5" hidden="1">'SO05 - Vzduchotechnika'!$C$82:$K$145</definedName>
    <definedName name="_xlnm._FilterDatabase" localSheetId="6" hidden="1">'SO06 - Vytápění '!$C$89:$K$227</definedName>
    <definedName name="_xlnm._FilterDatabase" localSheetId="7" hidden="1">'SO07 - ELEKTROINSTALACE'!$C$87:$K$878</definedName>
    <definedName name="_xlnm._FilterDatabase" localSheetId="8" hidden="1">'VRN - VRN'!$C$82:$K$102</definedName>
    <definedName name="_xlnm.Print_Titles" localSheetId="0">'Rekapitulace stavby'!$52:$52</definedName>
    <definedName name="_xlnm.Print_Titles" localSheetId="1">'SO01 - Architektonicko st...'!$108:$108</definedName>
    <definedName name="_xlnm.Print_Titles" localSheetId="2">'SO02 - Zdravotechnické in...'!$86:$86</definedName>
    <definedName name="_xlnm.Print_Titles" localSheetId="3">'SO03 - Zařizovací předměty'!$81:$81</definedName>
    <definedName name="_xlnm.Print_Titles" localSheetId="4">'SO04 - Výměníková stanice'!$89:$89</definedName>
    <definedName name="_xlnm.Print_Titles" localSheetId="5">'SO05 - Vzduchotechnika'!$82:$82</definedName>
    <definedName name="_xlnm.Print_Titles" localSheetId="6">'SO06 - Vytápění '!$89:$89</definedName>
    <definedName name="_xlnm.Print_Titles" localSheetId="7">'SO07 - ELEKTROINSTALACE'!$87:$87</definedName>
    <definedName name="_xlnm.Print_Titles" localSheetId="8">'VRN - VRN'!$82:$82</definedName>
    <definedName name="_xlnm.Print_Area" localSheetId="9">'Pokyny pro vyplnění'!$B$2:$K$71,'Pokyny pro vyplnění'!$B$74:$K$118,'Pokyny pro vyplnění'!$B$121:$K$161,'Pokyny pro vyplnění'!$B$164:$K$219</definedName>
    <definedName name="_xlnm.Print_Area" localSheetId="0">'Rekapitulace stavby'!$D$4:$AO$36,'Rekapitulace stavby'!$C$42:$AQ$63</definedName>
    <definedName name="_xlnm.Print_Area" localSheetId="1">'SO01 - Architektonicko st...'!$C$4:$J$39,'SO01 - Architektonicko st...'!$C$45:$J$90,'SO01 - Architektonicko st...'!$C$96:$K$1439</definedName>
    <definedName name="_xlnm.Print_Area" localSheetId="2">'SO02 - Zdravotechnické in...'!$C$4:$J$39,'SO02 - Zdravotechnické in...'!$C$45:$J$68,'SO02 - Zdravotechnické in...'!$C$74:$K$236</definedName>
    <definedName name="_xlnm.Print_Area" localSheetId="3">'SO03 - Zařizovací předměty'!$C$4:$J$39,'SO03 - Zařizovací předměty'!$C$45:$J$63,'SO03 - Zařizovací předměty'!$C$69:$K$153</definedName>
    <definedName name="_xlnm.Print_Area" localSheetId="4">'SO04 - Výměníková stanice'!$C$4:$J$39,'SO04 - Výměníková stanice'!$C$45:$J$71,'SO04 - Výměníková stanice'!$C$77:$K$168</definedName>
    <definedName name="_xlnm.Print_Area" localSheetId="5">'SO05 - Vzduchotechnika'!$C$4:$J$39,'SO05 - Vzduchotechnika'!$C$45:$J$64,'SO05 - Vzduchotechnika'!$C$70:$K$145</definedName>
    <definedName name="_xlnm.Print_Area" localSheetId="6">'SO06 - Vytápění '!$C$4:$J$39,'SO06 - Vytápění '!$C$45:$J$71,'SO06 - Vytápění '!$C$77:$K$227</definedName>
    <definedName name="_xlnm.Print_Area" localSheetId="7">'SO07 - ELEKTROINSTALACE'!$C$4:$J$39,'SO07 - ELEKTROINSTALACE'!$C$45:$J$69,'SO07 - ELEKTROINSTALACE'!$C$75:$K$878</definedName>
    <definedName name="_xlnm.Print_Area" localSheetId="8">'VRN - VRN'!$C$4:$J$39,'VRN - VRN'!$C$45:$J$64,'VRN - VRN'!$C$70:$K$102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9" l="1"/>
  <c r="J36" i="9"/>
  <c r="AY62" i="1"/>
  <c r="J35" i="9"/>
  <c r="AX62" i="1" s="1"/>
  <c r="BI101" i="9"/>
  <c r="BH101" i="9"/>
  <c r="BG101" i="9"/>
  <c r="BF101" i="9"/>
  <c r="T101" i="9"/>
  <c r="R101" i="9"/>
  <c r="P101" i="9"/>
  <c r="BI99" i="9"/>
  <c r="BH99" i="9"/>
  <c r="BG99" i="9"/>
  <c r="BF99" i="9"/>
  <c r="T99" i="9"/>
  <c r="R99" i="9"/>
  <c r="P99" i="9"/>
  <c r="BI97" i="9"/>
  <c r="BH97" i="9"/>
  <c r="BG97" i="9"/>
  <c r="BF97" i="9"/>
  <c r="T97" i="9"/>
  <c r="R97" i="9"/>
  <c r="P97" i="9"/>
  <c r="BI95" i="9"/>
  <c r="BH95" i="9"/>
  <c r="BG95" i="9"/>
  <c r="BF95" i="9"/>
  <c r="T95" i="9"/>
  <c r="R95" i="9"/>
  <c r="P95" i="9"/>
  <c r="BI92" i="9"/>
  <c r="BH92" i="9"/>
  <c r="BG92" i="9"/>
  <c r="BF92" i="9"/>
  <c r="T92" i="9"/>
  <c r="R92" i="9"/>
  <c r="P92" i="9"/>
  <c r="BI90" i="9"/>
  <c r="BH90" i="9"/>
  <c r="BG90" i="9"/>
  <c r="BF90" i="9"/>
  <c r="T90" i="9"/>
  <c r="R90" i="9"/>
  <c r="P90" i="9"/>
  <c r="BI88" i="9"/>
  <c r="BH88" i="9"/>
  <c r="BG88" i="9"/>
  <c r="BF88" i="9"/>
  <c r="T88" i="9"/>
  <c r="R88" i="9"/>
  <c r="P88" i="9"/>
  <c r="BI86" i="9"/>
  <c r="BH86" i="9"/>
  <c r="BG86" i="9"/>
  <c r="BF86" i="9"/>
  <c r="T86" i="9"/>
  <c r="R86" i="9"/>
  <c r="P86" i="9"/>
  <c r="J80" i="9"/>
  <c r="J79" i="9"/>
  <c r="F79" i="9"/>
  <c r="F77" i="9"/>
  <c r="E75" i="9"/>
  <c r="J55" i="9"/>
  <c r="J54" i="9"/>
  <c r="F54" i="9"/>
  <c r="F52" i="9"/>
  <c r="E50" i="9"/>
  <c r="J18" i="9"/>
  <c r="E18" i="9"/>
  <c r="F80" i="9" s="1"/>
  <c r="J17" i="9"/>
  <c r="J12" i="9"/>
  <c r="J77" i="9" s="1"/>
  <c r="E7" i="9"/>
  <c r="E73" i="9" s="1"/>
  <c r="J37" i="8"/>
  <c r="J36" i="8"/>
  <c r="AY61" i="1" s="1"/>
  <c r="J35" i="8"/>
  <c r="AX61" i="1"/>
  <c r="BI877" i="8"/>
  <c r="BH877" i="8"/>
  <c r="BG877" i="8"/>
  <c r="BF877" i="8"/>
  <c r="T877" i="8"/>
  <c r="T876" i="8"/>
  <c r="R877" i="8"/>
  <c r="R876" i="8"/>
  <c r="P877" i="8"/>
  <c r="P876" i="8" s="1"/>
  <c r="BI874" i="8"/>
  <c r="BH874" i="8"/>
  <c r="BG874" i="8"/>
  <c r="BF874" i="8"/>
  <c r="T874" i="8"/>
  <c r="R874" i="8"/>
  <c r="P874" i="8"/>
  <c r="BI868" i="8"/>
  <c r="BH868" i="8"/>
  <c r="BG868" i="8"/>
  <c r="BF868" i="8"/>
  <c r="T868" i="8"/>
  <c r="R868" i="8"/>
  <c r="P868" i="8"/>
  <c r="BI866" i="8"/>
  <c r="BH866" i="8"/>
  <c r="BG866" i="8"/>
  <c r="BF866" i="8"/>
  <c r="T866" i="8"/>
  <c r="R866" i="8"/>
  <c r="P866" i="8"/>
  <c r="BI860" i="8"/>
  <c r="BH860" i="8"/>
  <c r="BG860" i="8"/>
  <c r="BF860" i="8"/>
  <c r="T860" i="8"/>
  <c r="R860" i="8"/>
  <c r="P860" i="8"/>
  <c r="BI858" i="8"/>
  <c r="BH858" i="8"/>
  <c r="BG858" i="8"/>
  <c r="BF858" i="8"/>
  <c r="T858" i="8"/>
  <c r="R858" i="8"/>
  <c r="P858" i="8"/>
  <c r="BI852" i="8"/>
  <c r="BH852" i="8"/>
  <c r="BG852" i="8"/>
  <c r="BF852" i="8"/>
  <c r="T852" i="8"/>
  <c r="R852" i="8"/>
  <c r="P852" i="8"/>
  <c r="BI849" i="8"/>
  <c r="BH849" i="8"/>
  <c r="BG849" i="8"/>
  <c r="BF849" i="8"/>
  <c r="T849" i="8"/>
  <c r="R849" i="8"/>
  <c r="P849" i="8"/>
  <c r="BI846" i="8"/>
  <c r="BH846" i="8"/>
  <c r="BG846" i="8"/>
  <c r="BF846" i="8"/>
  <c r="T846" i="8"/>
  <c r="R846" i="8"/>
  <c r="P846" i="8"/>
  <c r="BI843" i="8"/>
  <c r="BH843" i="8"/>
  <c r="BG843" i="8"/>
  <c r="BF843" i="8"/>
  <c r="T843" i="8"/>
  <c r="R843" i="8"/>
  <c r="P843" i="8"/>
  <c r="BI840" i="8"/>
  <c r="BH840" i="8"/>
  <c r="BG840" i="8"/>
  <c r="BF840" i="8"/>
  <c r="T840" i="8"/>
  <c r="R840" i="8"/>
  <c r="P840" i="8"/>
  <c r="BI837" i="8"/>
  <c r="BH837" i="8"/>
  <c r="BG837" i="8"/>
  <c r="BF837" i="8"/>
  <c r="T837" i="8"/>
  <c r="R837" i="8"/>
  <c r="P837" i="8"/>
  <c r="BI834" i="8"/>
  <c r="BH834" i="8"/>
  <c r="BG834" i="8"/>
  <c r="BF834" i="8"/>
  <c r="T834" i="8"/>
  <c r="R834" i="8"/>
  <c r="P834" i="8"/>
  <c r="BI831" i="8"/>
  <c r="BH831" i="8"/>
  <c r="BG831" i="8"/>
  <c r="BF831" i="8"/>
  <c r="T831" i="8"/>
  <c r="R831" i="8"/>
  <c r="P831" i="8"/>
  <c r="BI828" i="8"/>
  <c r="BH828" i="8"/>
  <c r="BG828" i="8"/>
  <c r="BF828" i="8"/>
  <c r="T828" i="8"/>
  <c r="R828" i="8"/>
  <c r="P828" i="8"/>
  <c r="BI825" i="8"/>
  <c r="BH825" i="8"/>
  <c r="BG825" i="8"/>
  <c r="BF825" i="8"/>
  <c r="T825" i="8"/>
  <c r="R825" i="8"/>
  <c r="P825" i="8"/>
  <c r="BI822" i="8"/>
  <c r="BH822" i="8"/>
  <c r="BG822" i="8"/>
  <c r="BF822" i="8"/>
  <c r="T822" i="8"/>
  <c r="R822" i="8"/>
  <c r="P822" i="8"/>
  <c r="BI819" i="8"/>
  <c r="BH819" i="8"/>
  <c r="BG819" i="8"/>
  <c r="BF819" i="8"/>
  <c r="T819" i="8"/>
  <c r="R819" i="8"/>
  <c r="P819" i="8"/>
  <c r="BI816" i="8"/>
  <c r="BH816" i="8"/>
  <c r="BG816" i="8"/>
  <c r="BF816" i="8"/>
  <c r="T816" i="8"/>
  <c r="R816" i="8"/>
  <c r="P816" i="8"/>
  <c r="BI812" i="8"/>
  <c r="BH812" i="8"/>
  <c r="BG812" i="8"/>
  <c r="BF812" i="8"/>
  <c r="T812" i="8"/>
  <c r="R812" i="8"/>
  <c r="P812" i="8"/>
  <c r="BI810" i="8"/>
  <c r="BH810" i="8"/>
  <c r="BG810" i="8"/>
  <c r="BF810" i="8"/>
  <c r="T810" i="8"/>
  <c r="R810" i="8"/>
  <c r="P810" i="8"/>
  <c r="BI808" i="8"/>
  <c r="BH808" i="8"/>
  <c r="BG808" i="8"/>
  <c r="BF808" i="8"/>
  <c r="T808" i="8"/>
  <c r="R808" i="8"/>
  <c r="P808" i="8"/>
  <c r="BI807" i="8"/>
  <c r="BH807" i="8"/>
  <c r="BG807" i="8"/>
  <c r="BF807" i="8"/>
  <c r="T807" i="8"/>
  <c r="R807" i="8"/>
  <c r="P807" i="8"/>
  <c r="BI806" i="8"/>
  <c r="BH806" i="8"/>
  <c r="BG806" i="8"/>
  <c r="BF806" i="8"/>
  <c r="T806" i="8"/>
  <c r="R806" i="8"/>
  <c r="P806" i="8"/>
  <c r="BI805" i="8"/>
  <c r="BH805" i="8"/>
  <c r="BG805" i="8"/>
  <c r="BF805" i="8"/>
  <c r="T805" i="8"/>
  <c r="R805" i="8"/>
  <c r="P805" i="8"/>
  <c r="BI804" i="8"/>
  <c r="BH804" i="8"/>
  <c r="BG804" i="8"/>
  <c r="BF804" i="8"/>
  <c r="T804" i="8"/>
  <c r="R804" i="8"/>
  <c r="P804" i="8"/>
  <c r="BI803" i="8"/>
  <c r="BH803" i="8"/>
  <c r="BG803" i="8"/>
  <c r="BF803" i="8"/>
  <c r="T803" i="8"/>
  <c r="R803" i="8"/>
  <c r="P803" i="8"/>
  <c r="BI793" i="8"/>
  <c r="BH793" i="8"/>
  <c r="BG793" i="8"/>
  <c r="BF793" i="8"/>
  <c r="T793" i="8"/>
  <c r="R793" i="8"/>
  <c r="P793" i="8"/>
  <c r="BI792" i="8"/>
  <c r="BH792" i="8"/>
  <c r="BG792" i="8"/>
  <c r="BF792" i="8"/>
  <c r="T792" i="8"/>
  <c r="R792" i="8"/>
  <c r="P792" i="8"/>
  <c r="BI787" i="8"/>
  <c r="BH787" i="8"/>
  <c r="BG787" i="8"/>
  <c r="BF787" i="8"/>
  <c r="T787" i="8"/>
  <c r="R787" i="8"/>
  <c r="P787" i="8"/>
  <c r="BI786" i="8"/>
  <c r="BH786" i="8"/>
  <c r="BG786" i="8"/>
  <c r="BF786" i="8"/>
  <c r="T786" i="8"/>
  <c r="R786" i="8"/>
  <c r="P786" i="8"/>
  <c r="BI784" i="8"/>
  <c r="BH784" i="8"/>
  <c r="BG784" i="8"/>
  <c r="BF784" i="8"/>
  <c r="T784" i="8"/>
  <c r="R784" i="8"/>
  <c r="P784" i="8"/>
  <c r="BI783" i="8"/>
  <c r="BH783" i="8"/>
  <c r="BG783" i="8"/>
  <c r="BF783" i="8"/>
  <c r="T783" i="8"/>
  <c r="R783" i="8"/>
  <c r="P783" i="8"/>
  <c r="BI778" i="8"/>
  <c r="BH778" i="8"/>
  <c r="BG778" i="8"/>
  <c r="BF778" i="8"/>
  <c r="T778" i="8"/>
  <c r="R778" i="8"/>
  <c r="P778" i="8"/>
  <c r="BI777" i="8"/>
  <c r="BH777" i="8"/>
  <c r="BG777" i="8"/>
  <c r="BF777" i="8"/>
  <c r="T777" i="8"/>
  <c r="R777" i="8"/>
  <c r="P777" i="8"/>
  <c r="BI775" i="8"/>
  <c r="BH775" i="8"/>
  <c r="BG775" i="8"/>
  <c r="BF775" i="8"/>
  <c r="T775" i="8"/>
  <c r="R775" i="8"/>
  <c r="P775" i="8"/>
  <c r="BI774" i="8"/>
  <c r="BH774" i="8"/>
  <c r="BG774" i="8"/>
  <c r="BF774" i="8"/>
  <c r="T774" i="8"/>
  <c r="R774" i="8"/>
  <c r="P774" i="8"/>
  <c r="BI768" i="8"/>
  <c r="BH768" i="8"/>
  <c r="BG768" i="8"/>
  <c r="BF768" i="8"/>
  <c r="T768" i="8"/>
  <c r="R768" i="8"/>
  <c r="P768" i="8"/>
  <c r="BI767" i="8"/>
  <c r="BH767" i="8"/>
  <c r="BG767" i="8"/>
  <c r="BF767" i="8"/>
  <c r="T767" i="8"/>
  <c r="R767" i="8"/>
  <c r="P767" i="8"/>
  <c r="BI761" i="8"/>
  <c r="BH761" i="8"/>
  <c r="BG761" i="8"/>
  <c r="BF761" i="8"/>
  <c r="T761" i="8"/>
  <c r="R761" i="8"/>
  <c r="P761" i="8"/>
  <c r="BI755" i="8"/>
  <c r="BH755" i="8"/>
  <c r="BG755" i="8"/>
  <c r="BF755" i="8"/>
  <c r="T755" i="8"/>
  <c r="R755" i="8"/>
  <c r="P755" i="8"/>
  <c r="BI749" i="8"/>
  <c r="BH749" i="8"/>
  <c r="BG749" i="8"/>
  <c r="BF749" i="8"/>
  <c r="T749" i="8"/>
  <c r="R749" i="8"/>
  <c r="P749" i="8"/>
  <c r="BI747" i="8"/>
  <c r="BH747" i="8"/>
  <c r="BG747" i="8"/>
  <c r="BF747" i="8"/>
  <c r="T747" i="8"/>
  <c r="R747" i="8"/>
  <c r="P747" i="8"/>
  <c r="BI741" i="8"/>
  <c r="BH741" i="8"/>
  <c r="BG741" i="8"/>
  <c r="BF741" i="8"/>
  <c r="T741" i="8"/>
  <c r="R741" i="8"/>
  <c r="P741" i="8"/>
  <c r="BI739" i="8"/>
  <c r="BH739" i="8"/>
  <c r="BG739" i="8"/>
  <c r="BF739" i="8"/>
  <c r="T739" i="8"/>
  <c r="R739" i="8"/>
  <c r="P739" i="8"/>
  <c r="BI734" i="8"/>
  <c r="BH734" i="8"/>
  <c r="BG734" i="8"/>
  <c r="BF734" i="8"/>
  <c r="T734" i="8"/>
  <c r="R734" i="8"/>
  <c r="P734" i="8"/>
  <c r="BI733" i="8"/>
  <c r="BH733" i="8"/>
  <c r="BG733" i="8"/>
  <c r="BF733" i="8"/>
  <c r="T733" i="8"/>
  <c r="R733" i="8"/>
  <c r="P733" i="8"/>
  <c r="BI732" i="8"/>
  <c r="BH732" i="8"/>
  <c r="BG732" i="8"/>
  <c r="BF732" i="8"/>
  <c r="T732" i="8"/>
  <c r="R732" i="8"/>
  <c r="P732" i="8"/>
  <c r="BI731" i="8"/>
  <c r="BH731" i="8"/>
  <c r="BG731" i="8"/>
  <c r="BF731" i="8"/>
  <c r="T731" i="8"/>
  <c r="R731" i="8"/>
  <c r="P731" i="8"/>
  <c r="BI730" i="8"/>
  <c r="BH730" i="8"/>
  <c r="BG730" i="8"/>
  <c r="BF730" i="8"/>
  <c r="T730" i="8"/>
  <c r="R730" i="8"/>
  <c r="P730" i="8"/>
  <c r="BI729" i="8"/>
  <c r="BH729" i="8"/>
  <c r="BG729" i="8"/>
  <c r="BF729" i="8"/>
  <c r="T729" i="8"/>
  <c r="R729" i="8"/>
  <c r="P729" i="8"/>
  <c r="BI728" i="8"/>
  <c r="BH728" i="8"/>
  <c r="BG728" i="8"/>
  <c r="BF728" i="8"/>
  <c r="T728" i="8"/>
  <c r="R728" i="8"/>
  <c r="P728" i="8"/>
  <c r="BI722" i="8"/>
  <c r="BH722" i="8"/>
  <c r="BG722" i="8"/>
  <c r="BF722" i="8"/>
  <c r="T722" i="8"/>
  <c r="R722" i="8"/>
  <c r="P722" i="8"/>
  <c r="BI721" i="8"/>
  <c r="BH721" i="8"/>
  <c r="BG721" i="8"/>
  <c r="BF721" i="8"/>
  <c r="T721" i="8"/>
  <c r="R721" i="8"/>
  <c r="P721" i="8"/>
  <c r="BI710" i="8"/>
  <c r="BH710" i="8"/>
  <c r="BG710" i="8"/>
  <c r="BF710" i="8"/>
  <c r="T710" i="8"/>
  <c r="R710" i="8"/>
  <c r="P710" i="8"/>
  <c r="BI709" i="8"/>
  <c r="BH709" i="8"/>
  <c r="BG709" i="8"/>
  <c r="BF709" i="8"/>
  <c r="T709" i="8"/>
  <c r="R709" i="8"/>
  <c r="P709" i="8"/>
  <c r="BI708" i="8"/>
  <c r="BH708" i="8"/>
  <c r="BG708" i="8"/>
  <c r="BF708" i="8"/>
  <c r="T708" i="8"/>
  <c r="R708" i="8"/>
  <c r="P708" i="8"/>
  <c r="BI707" i="8"/>
  <c r="BH707" i="8"/>
  <c r="BG707" i="8"/>
  <c r="BF707" i="8"/>
  <c r="T707" i="8"/>
  <c r="R707" i="8"/>
  <c r="P707" i="8"/>
  <c r="BI706" i="8"/>
  <c r="BH706" i="8"/>
  <c r="BG706" i="8"/>
  <c r="BF706" i="8"/>
  <c r="T706" i="8"/>
  <c r="R706" i="8"/>
  <c r="P706" i="8"/>
  <c r="BI695" i="8"/>
  <c r="BH695" i="8"/>
  <c r="BG695" i="8"/>
  <c r="BF695" i="8"/>
  <c r="T695" i="8"/>
  <c r="R695" i="8"/>
  <c r="P695" i="8"/>
  <c r="BI694" i="8"/>
  <c r="BH694" i="8"/>
  <c r="BG694" i="8"/>
  <c r="BF694" i="8"/>
  <c r="T694" i="8"/>
  <c r="R694" i="8"/>
  <c r="P694" i="8"/>
  <c r="BI693" i="8"/>
  <c r="BH693" i="8"/>
  <c r="BG693" i="8"/>
  <c r="BF693" i="8"/>
  <c r="T693" i="8"/>
  <c r="R693" i="8"/>
  <c r="P693" i="8"/>
  <c r="BI692" i="8"/>
  <c r="BH692" i="8"/>
  <c r="BG692" i="8"/>
  <c r="BF692" i="8"/>
  <c r="T692" i="8"/>
  <c r="R692" i="8"/>
  <c r="P692" i="8"/>
  <c r="BI681" i="8"/>
  <c r="BH681" i="8"/>
  <c r="BG681" i="8"/>
  <c r="BF681" i="8"/>
  <c r="T681" i="8"/>
  <c r="R681" i="8"/>
  <c r="P681" i="8"/>
  <c r="BI679" i="8"/>
  <c r="BH679" i="8"/>
  <c r="BG679" i="8"/>
  <c r="BF679" i="8"/>
  <c r="T679" i="8"/>
  <c r="R679" i="8"/>
  <c r="P679" i="8"/>
  <c r="BI673" i="8"/>
  <c r="BH673" i="8"/>
  <c r="BG673" i="8"/>
  <c r="BF673" i="8"/>
  <c r="T673" i="8"/>
  <c r="R673" i="8"/>
  <c r="P673" i="8"/>
  <c r="BI670" i="8"/>
  <c r="BH670" i="8"/>
  <c r="BG670" i="8"/>
  <c r="BF670" i="8"/>
  <c r="T670" i="8"/>
  <c r="R670" i="8"/>
  <c r="P670" i="8"/>
  <c r="BI668" i="8"/>
  <c r="BH668" i="8"/>
  <c r="BG668" i="8"/>
  <c r="BF668" i="8"/>
  <c r="T668" i="8"/>
  <c r="R668" i="8"/>
  <c r="P668" i="8"/>
  <c r="BI666" i="8"/>
  <c r="BH666" i="8"/>
  <c r="BG666" i="8"/>
  <c r="BF666" i="8"/>
  <c r="T666" i="8"/>
  <c r="R666" i="8"/>
  <c r="P666" i="8"/>
  <c r="BI664" i="8"/>
  <c r="BH664" i="8"/>
  <c r="BG664" i="8"/>
  <c r="BF664" i="8"/>
  <c r="T664" i="8"/>
  <c r="R664" i="8"/>
  <c r="P664" i="8"/>
  <c r="BI662" i="8"/>
  <c r="BH662" i="8"/>
  <c r="BG662" i="8"/>
  <c r="BF662" i="8"/>
  <c r="T662" i="8"/>
  <c r="R662" i="8"/>
  <c r="P662" i="8"/>
  <c r="BI660" i="8"/>
  <c r="BH660" i="8"/>
  <c r="BG660" i="8"/>
  <c r="BF660" i="8"/>
  <c r="T660" i="8"/>
  <c r="R660" i="8"/>
  <c r="P660" i="8"/>
  <c r="BI658" i="8"/>
  <c r="BH658" i="8"/>
  <c r="BG658" i="8"/>
  <c r="BF658" i="8"/>
  <c r="T658" i="8"/>
  <c r="R658" i="8"/>
  <c r="P658" i="8"/>
  <c r="BI656" i="8"/>
  <c r="BH656" i="8"/>
  <c r="BG656" i="8"/>
  <c r="BF656" i="8"/>
  <c r="T656" i="8"/>
  <c r="R656" i="8"/>
  <c r="P656" i="8"/>
  <c r="BI654" i="8"/>
  <c r="BH654" i="8"/>
  <c r="BG654" i="8"/>
  <c r="BF654" i="8"/>
  <c r="T654" i="8"/>
  <c r="R654" i="8"/>
  <c r="P654" i="8"/>
  <c r="BI652" i="8"/>
  <c r="BH652" i="8"/>
  <c r="BG652" i="8"/>
  <c r="BF652" i="8"/>
  <c r="T652" i="8"/>
  <c r="R652" i="8"/>
  <c r="P652" i="8"/>
  <c r="BI650" i="8"/>
  <c r="BH650" i="8"/>
  <c r="BG650" i="8"/>
  <c r="BF650" i="8"/>
  <c r="T650" i="8"/>
  <c r="R650" i="8"/>
  <c r="P650" i="8"/>
  <c r="BI649" i="8"/>
  <c r="BH649" i="8"/>
  <c r="BG649" i="8"/>
  <c r="BF649" i="8"/>
  <c r="T649" i="8"/>
  <c r="R649" i="8"/>
  <c r="P649" i="8"/>
  <c r="BI648" i="8"/>
  <c r="BH648" i="8"/>
  <c r="BG648" i="8"/>
  <c r="BF648" i="8"/>
  <c r="T648" i="8"/>
  <c r="R648" i="8"/>
  <c r="P648" i="8"/>
  <c r="BI642" i="8"/>
  <c r="BH642" i="8"/>
  <c r="BG642" i="8"/>
  <c r="BF642" i="8"/>
  <c r="T642" i="8"/>
  <c r="R642" i="8"/>
  <c r="P642" i="8"/>
  <c r="BI641" i="8"/>
  <c r="BH641" i="8"/>
  <c r="BG641" i="8"/>
  <c r="BF641" i="8"/>
  <c r="T641" i="8"/>
  <c r="R641" i="8"/>
  <c r="P641" i="8"/>
  <c r="BI640" i="8"/>
  <c r="BH640" i="8"/>
  <c r="BG640" i="8"/>
  <c r="BF640" i="8"/>
  <c r="T640" i="8"/>
  <c r="R640" i="8"/>
  <c r="P640" i="8"/>
  <c r="BI632" i="8"/>
  <c r="BH632" i="8"/>
  <c r="BG632" i="8"/>
  <c r="BF632" i="8"/>
  <c r="T632" i="8"/>
  <c r="R632" i="8"/>
  <c r="P632" i="8"/>
  <c r="BI631" i="8"/>
  <c r="BH631" i="8"/>
  <c r="BG631" i="8"/>
  <c r="BF631" i="8"/>
  <c r="T631" i="8"/>
  <c r="R631" i="8"/>
  <c r="P631" i="8"/>
  <c r="BI630" i="8"/>
  <c r="BH630" i="8"/>
  <c r="BG630" i="8"/>
  <c r="BF630" i="8"/>
  <c r="T630" i="8"/>
  <c r="R630" i="8"/>
  <c r="P630" i="8"/>
  <c r="BI624" i="8"/>
  <c r="BH624" i="8"/>
  <c r="BG624" i="8"/>
  <c r="BF624" i="8"/>
  <c r="T624" i="8"/>
  <c r="R624" i="8"/>
  <c r="P624" i="8"/>
  <c r="BI623" i="8"/>
  <c r="BH623" i="8"/>
  <c r="BG623" i="8"/>
  <c r="BF623" i="8"/>
  <c r="T623" i="8"/>
  <c r="R623" i="8"/>
  <c r="P623" i="8"/>
  <c r="BI621" i="8"/>
  <c r="BH621" i="8"/>
  <c r="BG621" i="8"/>
  <c r="BF621" i="8"/>
  <c r="T621" i="8"/>
  <c r="R621" i="8"/>
  <c r="P621" i="8"/>
  <c r="BI620" i="8"/>
  <c r="BH620" i="8"/>
  <c r="BG620" i="8"/>
  <c r="BF620" i="8"/>
  <c r="T620" i="8"/>
  <c r="R620" i="8"/>
  <c r="P620" i="8"/>
  <c r="BI618" i="8"/>
  <c r="BH618" i="8"/>
  <c r="BG618" i="8"/>
  <c r="BF618" i="8"/>
  <c r="T618" i="8"/>
  <c r="R618" i="8"/>
  <c r="P618" i="8"/>
  <c r="BI617" i="8"/>
  <c r="BH617" i="8"/>
  <c r="BG617" i="8"/>
  <c r="BF617" i="8"/>
  <c r="T617" i="8"/>
  <c r="R617" i="8"/>
  <c r="P617" i="8"/>
  <c r="BI615" i="8"/>
  <c r="BH615" i="8"/>
  <c r="BG615" i="8"/>
  <c r="BF615" i="8"/>
  <c r="T615" i="8"/>
  <c r="R615" i="8"/>
  <c r="P615" i="8"/>
  <c r="BI614" i="8"/>
  <c r="BH614" i="8"/>
  <c r="BG614" i="8"/>
  <c r="BF614" i="8"/>
  <c r="T614" i="8"/>
  <c r="R614" i="8"/>
  <c r="P614" i="8"/>
  <c r="BI613" i="8"/>
  <c r="BH613" i="8"/>
  <c r="BG613" i="8"/>
  <c r="BF613" i="8"/>
  <c r="T613" i="8"/>
  <c r="R613" i="8"/>
  <c r="P613" i="8"/>
  <c r="BI611" i="8"/>
  <c r="BH611" i="8"/>
  <c r="BG611" i="8"/>
  <c r="BF611" i="8"/>
  <c r="T611" i="8"/>
  <c r="R611" i="8"/>
  <c r="P611" i="8"/>
  <c r="BI610" i="8"/>
  <c r="BH610" i="8"/>
  <c r="BG610" i="8"/>
  <c r="BF610" i="8"/>
  <c r="T610" i="8"/>
  <c r="R610" i="8"/>
  <c r="P610" i="8"/>
  <c r="BI608" i="8"/>
  <c r="BH608" i="8"/>
  <c r="BG608" i="8"/>
  <c r="BF608" i="8"/>
  <c r="T608" i="8"/>
  <c r="R608" i="8"/>
  <c r="P608" i="8"/>
  <c r="BI603" i="8"/>
  <c r="BH603" i="8"/>
  <c r="BG603" i="8"/>
  <c r="BF603" i="8"/>
  <c r="T603" i="8"/>
  <c r="R603" i="8"/>
  <c r="P603" i="8"/>
  <c r="BI586" i="8"/>
  <c r="BH586" i="8"/>
  <c r="BG586" i="8"/>
  <c r="BF586" i="8"/>
  <c r="T586" i="8"/>
  <c r="R586" i="8"/>
  <c r="P586" i="8"/>
  <c r="BI566" i="8"/>
  <c r="BH566" i="8"/>
  <c r="BG566" i="8"/>
  <c r="BF566" i="8"/>
  <c r="T566" i="8"/>
  <c r="R566" i="8"/>
  <c r="P566" i="8"/>
  <c r="BI527" i="8"/>
  <c r="BH527" i="8"/>
  <c r="BG527" i="8"/>
  <c r="BF527" i="8"/>
  <c r="T527" i="8"/>
  <c r="R527" i="8"/>
  <c r="P527" i="8"/>
  <c r="BI526" i="8"/>
  <c r="BH526" i="8"/>
  <c r="BG526" i="8"/>
  <c r="BF526" i="8"/>
  <c r="T526" i="8"/>
  <c r="R526" i="8"/>
  <c r="P526" i="8"/>
  <c r="BI514" i="8"/>
  <c r="BH514" i="8"/>
  <c r="BG514" i="8"/>
  <c r="BF514" i="8"/>
  <c r="T514" i="8"/>
  <c r="R514" i="8"/>
  <c r="P514" i="8"/>
  <c r="BI513" i="8"/>
  <c r="BH513" i="8"/>
  <c r="BG513" i="8"/>
  <c r="BF513" i="8"/>
  <c r="T513" i="8"/>
  <c r="R513" i="8"/>
  <c r="P513" i="8"/>
  <c r="BI508" i="8"/>
  <c r="BH508" i="8"/>
  <c r="BG508" i="8"/>
  <c r="BF508" i="8"/>
  <c r="T508" i="8"/>
  <c r="R508" i="8"/>
  <c r="P508" i="8"/>
  <c r="BI507" i="8"/>
  <c r="BH507" i="8"/>
  <c r="BG507" i="8"/>
  <c r="BF507" i="8"/>
  <c r="T507" i="8"/>
  <c r="R507" i="8"/>
  <c r="P507" i="8"/>
  <c r="BI501" i="8"/>
  <c r="BH501" i="8"/>
  <c r="BG501" i="8"/>
  <c r="BF501" i="8"/>
  <c r="T501" i="8"/>
  <c r="R501" i="8"/>
  <c r="P501" i="8"/>
  <c r="BI500" i="8"/>
  <c r="BH500" i="8"/>
  <c r="BG500" i="8"/>
  <c r="BF500" i="8"/>
  <c r="T500" i="8"/>
  <c r="R500" i="8"/>
  <c r="P500" i="8"/>
  <c r="BI494" i="8"/>
  <c r="BH494" i="8"/>
  <c r="BG494" i="8"/>
  <c r="BF494" i="8"/>
  <c r="T494" i="8"/>
  <c r="R494" i="8"/>
  <c r="P494" i="8"/>
  <c r="BI493" i="8"/>
  <c r="BH493" i="8"/>
  <c r="BG493" i="8"/>
  <c r="BF493" i="8"/>
  <c r="T493" i="8"/>
  <c r="R493" i="8"/>
  <c r="P493" i="8"/>
  <c r="BI487" i="8"/>
  <c r="BH487" i="8"/>
  <c r="BG487" i="8"/>
  <c r="BF487" i="8"/>
  <c r="T487" i="8"/>
  <c r="R487" i="8"/>
  <c r="P487" i="8"/>
  <c r="BI486" i="8"/>
  <c r="BH486" i="8"/>
  <c r="BG486" i="8"/>
  <c r="BF486" i="8"/>
  <c r="T486" i="8"/>
  <c r="R486" i="8"/>
  <c r="P486" i="8"/>
  <c r="BI478" i="8"/>
  <c r="BH478" i="8"/>
  <c r="BG478" i="8"/>
  <c r="BF478" i="8"/>
  <c r="T478" i="8"/>
  <c r="R478" i="8"/>
  <c r="P478" i="8"/>
  <c r="BI477" i="8"/>
  <c r="BH477" i="8"/>
  <c r="BG477" i="8"/>
  <c r="BF477" i="8"/>
  <c r="T477" i="8"/>
  <c r="R477" i="8"/>
  <c r="P477" i="8"/>
  <c r="BI476" i="8"/>
  <c r="BH476" i="8"/>
  <c r="BG476" i="8"/>
  <c r="BF476" i="8"/>
  <c r="T476" i="8"/>
  <c r="R476" i="8"/>
  <c r="P476" i="8"/>
  <c r="BI464" i="8"/>
  <c r="BH464" i="8"/>
  <c r="BG464" i="8"/>
  <c r="BF464" i="8"/>
  <c r="T464" i="8"/>
  <c r="R464" i="8"/>
  <c r="P464" i="8"/>
  <c r="BI463" i="8"/>
  <c r="BH463" i="8"/>
  <c r="BG463" i="8"/>
  <c r="BF463" i="8"/>
  <c r="T463" i="8"/>
  <c r="R463" i="8"/>
  <c r="P463" i="8"/>
  <c r="BI453" i="8"/>
  <c r="BH453" i="8"/>
  <c r="BG453" i="8"/>
  <c r="BF453" i="8"/>
  <c r="T453" i="8"/>
  <c r="R453" i="8"/>
  <c r="P453" i="8"/>
  <c r="BI452" i="8"/>
  <c r="BH452" i="8"/>
  <c r="BG452" i="8"/>
  <c r="BF452" i="8"/>
  <c r="T452" i="8"/>
  <c r="R452" i="8"/>
  <c r="P452" i="8"/>
  <c r="BI442" i="8"/>
  <c r="BH442" i="8"/>
  <c r="BG442" i="8"/>
  <c r="BF442" i="8"/>
  <c r="T442" i="8"/>
  <c r="R442" i="8"/>
  <c r="P442" i="8"/>
  <c r="BI441" i="8"/>
  <c r="BH441" i="8"/>
  <c r="BG441" i="8"/>
  <c r="BF441" i="8"/>
  <c r="T441" i="8"/>
  <c r="R441" i="8"/>
  <c r="P441" i="8"/>
  <c r="BI435" i="8"/>
  <c r="BH435" i="8"/>
  <c r="BG435" i="8"/>
  <c r="BF435" i="8"/>
  <c r="T435" i="8"/>
  <c r="R435" i="8"/>
  <c r="P435" i="8"/>
  <c r="BI434" i="8"/>
  <c r="BH434" i="8"/>
  <c r="BG434" i="8"/>
  <c r="BF434" i="8"/>
  <c r="T434" i="8"/>
  <c r="R434" i="8"/>
  <c r="P434" i="8"/>
  <c r="BI428" i="8"/>
  <c r="BH428" i="8"/>
  <c r="BG428" i="8"/>
  <c r="BF428" i="8"/>
  <c r="T428" i="8"/>
  <c r="R428" i="8"/>
  <c r="P428" i="8"/>
  <c r="BI427" i="8"/>
  <c r="BH427" i="8"/>
  <c r="BG427" i="8"/>
  <c r="BF427" i="8"/>
  <c r="T427" i="8"/>
  <c r="R427" i="8"/>
  <c r="P427" i="8"/>
  <c r="BI421" i="8"/>
  <c r="BH421" i="8"/>
  <c r="BG421" i="8"/>
  <c r="BF421" i="8"/>
  <c r="T421" i="8"/>
  <c r="R421" i="8"/>
  <c r="P421" i="8"/>
  <c r="BI420" i="8"/>
  <c r="BH420" i="8"/>
  <c r="BG420" i="8"/>
  <c r="BF420" i="8"/>
  <c r="T420" i="8"/>
  <c r="R420" i="8"/>
  <c r="P420" i="8"/>
  <c r="BI410" i="8"/>
  <c r="BH410" i="8"/>
  <c r="BG410" i="8"/>
  <c r="BF410" i="8"/>
  <c r="T410" i="8"/>
  <c r="R410" i="8"/>
  <c r="P410" i="8"/>
  <c r="BI409" i="8"/>
  <c r="BH409" i="8"/>
  <c r="BG409" i="8"/>
  <c r="BF409" i="8"/>
  <c r="T409" i="8"/>
  <c r="R409" i="8"/>
  <c r="P409" i="8"/>
  <c r="BI397" i="8"/>
  <c r="BH397" i="8"/>
  <c r="BG397" i="8"/>
  <c r="BF397" i="8"/>
  <c r="T397" i="8"/>
  <c r="R397" i="8"/>
  <c r="P397" i="8"/>
  <c r="BI396" i="8"/>
  <c r="BH396" i="8"/>
  <c r="BG396" i="8"/>
  <c r="BF396" i="8"/>
  <c r="T396" i="8"/>
  <c r="R396" i="8"/>
  <c r="P396" i="8"/>
  <c r="BI384" i="8"/>
  <c r="BH384" i="8"/>
  <c r="BG384" i="8"/>
  <c r="BF384" i="8"/>
  <c r="T384" i="8"/>
  <c r="R384" i="8"/>
  <c r="P384" i="8"/>
  <c r="BI383" i="8"/>
  <c r="BH383" i="8"/>
  <c r="BG383" i="8"/>
  <c r="BF383" i="8"/>
  <c r="T383" i="8"/>
  <c r="R383" i="8"/>
  <c r="P383" i="8"/>
  <c r="BI382" i="8"/>
  <c r="BH382" i="8"/>
  <c r="BG382" i="8"/>
  <c r="BF382" i="8"/>
  <c r="T382" i="8"/>
  <c r="R382" i="8"/>
  <c r="P382" i="8"/>
  <c r="BI370" i="8"/>
  <c r="BH370" i="8"/>
  <c r="BG370" i="8"/>
  <c r="BF370" i="8"/>
  <c r="T370" i="8"/>
  <c r="R370" i="8"/>
  <c r="P370" i="8"/>
  <c r="BI369" i="8"/>
  <c r="BH369" i="8"/>
  <c r="BG369" i="8"/>
  <c r="BF369" i="8"/>
  <c r="T369" i="8"/>
  <c r="R369" i="8"/>
  <c r="P369" i="8"/>
  <c r="BI368" i="8"/>
  <c r="BH368" i="8"/>
  <c r="BG368" i="8"/>
  <c r="BF368" i="8"/>
  <c r="T368" i="8"/>
  <c r="R368" i="8"/>
  <c r="P368" i="8"/>
  <c r="BI367" i="8"/>
  <c r="BH367" i="8"/>
  <c r="BG367" i="8"/>
  <c r="BF367" i="8"/>
  <c r="T367" i="8"/>
  <c r="R367" i="8"/>
  <c r="P367" i="8"/>
  <c r="BI355" i="8"/>
  <c r="BH355" i="8"/>
  <c r="BG355" i="8"/>
  <c r="BF355" i="8"/>
  <c r="T355" i="8"/>
  <c r="R355" i="8"/>
  <c r="P355" i="8"/>
  <c r="BI354" i="8"/>
  <c r="BH354" i="8"/>
  <c r="BG354" i="8"/>
  <c r="BF354" i="8"/>
  <c r="T354" i="8"/>
  <c r="R354" i="8"/>
  <c r="P354" i="8"/>
  <c r="BI353" i="8"/>
  <c r="BH353" i="8"/>
  <c r="BG353" i="8"/>
  <c r="BF353" i="8"/>
  <c r="T353" i="8"/>
  <c r="R353" i="8"/>
  <c r="P353" i="8"/>
  <c r="BI352" i="8"/>
  <c r="BH352" i="8"/>
  <c r="BG352" i="8"/>
  <c r="BF352" i="8"/>
  <c r="T352" i="8"/>
  <c r="R352" i="8"/>
  <c r="P352" i="8"/>
  <c r="BI351" i="8"/>
  <c r="BH351" i="8"/>
  <c r="BG351" i="8"/>
  <c r="BF351" i="8"/>
  <c r="T351" i="8"/>
  <c r="R351" i="8"/>
  <c r="P351" i="8"/>
  <c r="BI350" i="8"/>
  <c r="BH350" i="8"/>
  <c r="BG350" i="8"/>
  <c r="BF350" i="8"/>
  <c r="T350" i="8"/>
  <c r="R350" i="8"/>
  <c r="P350" i="8"/>
  <c r="BI339" i="8"/>
  <c r="BH339" i="8"/>
  <c r="BG339" i="8"/>
  <c r="BF339" i="8"/>
  <c r="T339" i="8"/>
  <c r="R339" i="8"/>
  <c r="P339" i="8"/>
  <c r="BI334" i="8"/>
  <c r="BH334" i="8"/>
  <c r="BG334" i="8"/>
  <c r="BF334" i="8"/>
  <c r="T334" i="8"/>
  <c r="R334" i="8"/>
  <c r="P334" i="8"/>
  <c r="BI333" i="8"/>
  <c r="BH333" i="8"/>
  <c r="BG333" i="8"/>
  <c r="BF333" i="8"/>
  <c r="T333" i="8"/>
  <c r="R333" i="8"/>
  <c r="P333" i="8"/>
  <c r="BI327" i="8"/>
  <c r="BH327" i="8"/>
  <c r="BG327" i="8"/>
  <c r="BF327" i="8"/>
  <c r="T327" i="8"/>
  <c r="R327" i="8"/>
  <c r="P327" i="8"/>
  <c r="BI326" i="8"/>
  <c r="BH326" i="8"/>
  <c r="BG326" i="8"/>
  <c r="BF326" i="8"/>
  <c r="T326" i="8"/>
  <c r="R326" i="8"/>
  <c r="P326" i="8"/>
  <c r="BI321" i="8"/>
  <c r="BH321" i="8"/>
  <c r="BG321" i="8"/>
  <c r="BF321" i="8"/>
  <c r="T321" i="8"/>
  <c r="R321" i="8"/>
  <c r="P321" i="8"/>
  <c r="BI320" i="8"/>
  <c r="BH320" i="8"/>
  <c r="BG320" i="8"/>
  <c r="BF320" i="8"/>
  <c r="T320" i="8"/>
  <c r="R320" i="8"/>
  <c r="P320" i="8"/>
  <c r="BI319" i="8"/>
  <c r="BH319" i="8"/>
  <c r="BG319" i="8"/>
  <c r="BF319" i="8"/>
  <c r="T319" i="8"/>
  <c r="R319" i="8"/>
  <c r="P319" i="8"/>
  <c r="BI318" i="8"/>
  <c r="BH318" i="8"/>
  <c r="BG318" i="8"/>
  <c r="BF318" i="8"/>
  <c r="T318" i="8"/>
  <c r="R318" i="8"/>
  <c r="P318" i="8"/>
  <c r="BI305" i="8"/>
  <c r="BH305" i="8"/>
  <c r="BG305" i="8"/>
  <c r="BF305" i="8"/>
  <c r="T305" i="8"/>
  <c r="R305" i="8"/>
  <c r="P305" i="8"/>
  <c r="BI304" i="8"/>
  <c r="BH304" i="8"/>
  <c r="BG304" i="8"/>
  <c r="BF304" i="8"/>
  <c r="T304" i="8"/>
  <c r="R304" i="8"/>
  <c r="P304" i="8"/>
  <c r="BI303" i="8"/>
  <c r="BH303" i="8"/>
  <c r="BG303" i="8"/>
  <c r="BF303" i="8"/>
  <c r="T303" i="8"/>
  <c r="R303" i="8"/>
  <c r="P303" i="8"/>
  <c r="BI302" i="8"/>
  <c r="BH302" i="8"/>
  <c r="BG302" i="8"/>
  <c r="BF302" i="8"/>
  <c r="T302" i="8"/>
  <c r="R302" i="8"/>
  <c r="P302" i="8"/>
  <c r="BI301" i="8"/>
  <c r="BH301" i="8"/>
  <c r="BG301" i="8"/>
  <c r="BF301" i="8"/>
  <c r="T301" i="8"/>
  <c r="R301" i="8"/>
  <c r="P301" i="8"/>
  <c r="BI288" i="8"/>
  <c r="BH288" i="8"/>
  <c r="BG288" i="8"/>
  <c r="BF288" i="8"/>
  <c r="T288" i="8"/>
  <c r="R288" i="8"/>
  <c r="P288" i="8"/>
  <c r="BI287" i="8"/>
  <c r="BH287" i="8"/>
  <c r="BG287" i="8"/>
  <c r="BF287" i="8"/>
  <c r="T287" i="8"/>
  <c r="R287" i="8"/>
  <c r="P287" i="8"/>
  <c r="BI281" i="8"/>
  <c r="BH281" i="8"/>
  <c r="BG281" i="8"/>
  <c r="BF281" i="8"/>
  <c r="T281" i="8"/>
  <c r="R281" i="8"/>
  <c r="P281" i="8"/>
  <c r="BI280" i="8"/>
  <c r="BH280" i="8"/>
  <c r="BG280" i="8"/>
  <c r="BF280" i="8"/>
  <c r="T280" i="8"/>
  <c r="R280" i="8"/>
  <c r="P280" i="8"/>
  <c r="BI279" i="8"/>
  <c r="BH279" i="8"/>
  <c r="BG279" i="8"/>
  <c r="BF279" i="8"/>
  <c r="T279" i="8"/>
  <c r="R279" i="8"/>
  <c r="P279" i="8"/>
  <c r="BI267" i="8"/>
  <c r="BH267" i="8"/>
  <c r="BG267" i="8"/>
  <c r="BF267" i="8"/>
  <c r="T267" i="8"/>
  <c r="R267" i="8"/>
  <c r="P267" i="8"/>
  <c r="BI266" i="8"/>
  <c r="BH266" i="8"/>
  <c r="BG266" i="8"/>
  <c r="BF266" i="8"/>
  <c r="T266" i="8"/>
  <c r="R266" i="8"/>
  <c r="P266" i="8"/>
  <c r="BI265" i="8"/>
  <c r="BH265" i="8"/>
  <c r="BG265" i="8"/>
  <c r="BF265" i="8"/>
  <c r="T265" i="8"/>
  <c r="R265" i="8"/>
  <c r="P265" i="8"/>
  <c r="BI264" i="8"/>
  <c r="BH264" i="8"/>
  <c r="BG264" i="8"/>
  <c r="BF264" i="8"/>
  <c r="T264" i="8"/>
  <c r="R264" i="8"/>
  <c r="P264" i="8"/>
  <c r="BI252" i="8"/>
  <c r="BH252" i="8"/>
  <c r="BG252" i="8"/>
  <c r="BF252" i="8"/>
  <c r="T252" i="8"/>
  <c r="R252" i="8"/>
  <c r="P252" i="8"/>
  <c r="BI251" i="8"/>
  <c r="BH251" i="8"/>
  <c r="BG251" i="8"/>
  <c r="BF251" i="8"/>
  <c r="T251" i="8"/>
  <c r="R251" i="8"/>
  <c r="P251" i="8"/>
  <c r="BI250" i="8"/>
  <c r="BH250" i="8"/>
  <c r="BG250" i="8"/>
  <c r="BF250" i="8"/>
  <c r="T250" i="8"/>
  <c r="R250" i="8"/>
  <c r="P250" i="8"/>
  <c r="BI249" i="8"/>
  <c r="BH249" i="8"/>
  <c r="BG249" i="8"/>
  <c r="BF249" i="8"/>
  <c r="T249" i="8"/>
  <c r="R249" i="8"/>
  <c r="P249" i="8"/>
  <c r="BI237" i="8"/>
  <c r="BH237" i="8"/>
  <c r="BG237" i="8"/>
  <c r="BF237" i="8"/>
  <c r="T237" i="8"/>
  <c r="R237" i="8"/>
  <c r="P237" i="8"/>
  <c r="BI236" i="8"/>
  <c r="BH236" i="8"/>
  <c r="BG236" i="8"/>
  <c r="BF236" i="8"/>
  <c r="T236" i="8"/>
  <c r="R236" i="8"/>
  <c r="P236" i="8"/>
  <c r="BI235" i="8"/>
  <c r="BH235" i="8"/>
  <c r="BG235" i="8"/>
  <c r="BF235" i="8"/>
  <c r="T235" i="8"/>
  <c r="R235" i="8"/>
  <c r="P235" i="8"/>
  <c r="BI234" i="8"/>
  <c r="BH234" i="8"/>
  <c r="BG234" i="8"/>
  <c r="BF234" i="8"/>
  <c r="T234" i="8"/>
  <c r="R234" i="8"/>
  <c r="P234" i="8"/>
  <c r="BI233" i="8"/>
  <c r="BH233" i="8"/>
  <c r="BG233" i="8"/>
  <c r="BF233" i="8"/>
  <c r="T233" i="8"/>
  <c r="R233" i="8"/>
  <c r="P233" i="8"/>
  <c r="BI220" i="8"/>
  <c r="BH220" i="8"/>
  <c r="BG220" i="8"/>
  <c r="BF220" i="8"/>
  <c r="T220" i="8"/>
  <c r="R220" i="8"/>
  <c r="P220" i="8"/>
  <c r="BI219" i="8"/>
  <c r="BH219" i="8"/>
  <c r="BG219" i="8"/>
  <c r="BF219" i="8"/>
  <c r="T219" i="8"/>
  <c r="R219" i="8"/>
  <c r="P219" i="8"/>
  <c r="BI218" i="8"/>
  <c r="BH218" i="8"/>
  <c r="BG218" i="8"/>
  <c r="BF218" i="8"/>
  <c r="T218" i="8"/>
  <c r="R218" i="8"/>
  <c r="P218" i="8"/>
  <c r="BI217" i="8"/>
  <c r="BH217" i="8"/>
  <c r="BG217" i="8"/>
  <c r="BF217" i="8"/>
  <c r="T217" i="8"/>
  <c r="R217" i="8"/>
  <c r="P217" i="8"/>
  <c r="BI205" i="8"/>
  <c r="BH205" i="8"/>
  <c r="BG205" i="8"/>
  <c r="BF205" i="8"/>
  <c r="T205" i="8"/>
  <c r="R205" i="8"/>
  <c r="P205" i="8"/>
  <c r="BI201" i="8"/>
  <c r="BH201" i="8"/>
  <c r="BG201" i="8"/>
  <c r="BF201" i="8"/>
  <c r="T201" i="8"/>
  <c r="R201" i="8"/>
  <c r="P201" i="8"/>
  <c r="BI197" i="8"/>
  <c r="BH197" i="8"/>
  <c r="BG197" i="8"/>
  <c r="BF197" i="8"/>
  <c r="T197" i="8"/>
  <c r="R197" i="8"/>
  <c r="P197" i="8"/>
  <c r="BI193" i="8"/>
  <c r="BH193" i="8"/>
  <c r="BG193" i="8"/>
  <c r="BF193" i="8"/>
  <c r="T193" i="8"/>
  <c r="R193" i="8"/>
  <c r="P193" i="8"/>
  <c r="BI188" i="8"/>
  <c r="BH188" i="8"/>
  <c r="BG188" i="8"/>
  <c r="BF188" i="8"/>
  <c r="T188" i="8"/>
  <c r="R188" i="8"/>
  <c r="P188" i="8"/>
  <c r="BI186" i="8"/>
  <c r="BH186" i="8"/>
  <c r="BG186" i="8"/>
  <c r="BF186" i="8"/>
  <c r="T186" i="8"/>
  <c r="R186" i="8"/>
  <c r="P186" i="8"/>
  <c r="BI180" i="8"/>
  <c r="BH180" i="8"/>
  <c r="BG180" i="8"/>
  <c r="BF180" i="8"/>
  <c r="T180" i="8"/>
  <c r="R180" i="8"/>
  <c r="P180" i="8"/>
  <c r="BI178" i="8"/>
  <c r="BH178" i="8"/>
  <c r="BG178" i="8"/>
  <c r="BF178" i="8"/>
  <c r="T178" i="8"/>
  <c r="R178" i="8"/>
  <c r="P178" i="8"/>
  <c r="BI172" i="8"/>
  <c r="BH172" i="8"/>
  <c r="BG172" i="8"/>
  <c r="BF172" i="8"/>
  <c r="T172" i="8"/>
  <c r="R172" i="8"/>
  <c r="P172" i="8"/>
  <c r="BI170" i="8"/>
  <c r="BH170" i="8"/>
  <c r="BG170" i="8"/>
  <c r="BF170" i="8"/>
  <c r="T170" i="8"/>
  <c r="R170" i="8"/>
  <c r="P170" i="8"/>
  <c r="BI164" i="8"/>
  <c r="BH164" i="8"/>
  <c r="BG164" i="8"/>
  <c r="BF164" i="8"/>
  <c r="T164" i="8"/>
  <c r="R164" i="8"/>
  <c r="P164" i="8"/>
  <c r="BI162" i="8"/>
  <c r="BH162" i="8"/>
  <c r="BG162" i="8"/>
  <c r="BF162" i="8"/>
  <c r="T162" i="8"/>
  <c r="R162" i="8"/>
  <c r="P162" i="8"/>
  <c r="BI156" i="8"/>
  <c r="BH156" i="8"/>
  <c r="BG156" i="8"/>
  <c r="BF156" i="8"/>
  <c r="T156" i="8"/>
  <c r="R156" i="8"/>
  <c r="P156" i="8"/>
  <c r="BI154" i="8"/>
  <c r="BH154" i="8"/>
  <c r="BG154" i="8"/>
  <c r="BF154" i="8"/>
  <c r="T154" i="8"/>
  <c r="R154" i="8"/>
  <c r="P154" i="8"/>
  <c r="BI148" i="8"/>
  <c r="BH148" i="8"/>
  <c r="BG148" i="8"/>
  <c r="BF148" i="8"/>
  <c r="T148" i="8"/>
  <c r="R148" i="8"/>
  <c r="P148" i="8"/>
  <c r="BI146" i="8"/>
  <c r="BH146" i="8"/>
  <c r="BG146" i="8"/>
  <c r="BF146" i="8"/>
  <c r="T146" i="8"/>
  <c r="R146" i="8"/>
  <c r="P146" i="8"/>
  <c r="BI140" i="8"/>
  <c r="BH140" i="8"/>
  <c r="BG140" i="8"/>
  <c r="BF140" i="8"/>
  <c r="T140" i="8"/>
  <c r="R140" i="8"/>
  <c r="P140" i="8"/>
  <c r="BI138" i="8"/>
  <c r="BH138" i="8"/>
  <c r="BG138" i="8"/>
  <c r="BF138" i="8"/>
  <c r="T138" i="8"/>
  <c r="R138" i="8"/>
  <c r="P138" i="8"/>
  <c r="BI132" i="8"/>
  <c r="BH132" i="8"/>
  <c r="BG132" i="8"/>
  <c r="BF132" i="8"/>
  <c r="T132" i="8"/>
  <c r="R132" i="8"/>
  <c r="P132" i="8"/>
  <c r="BI130" i="8"/>
  <c r="BH130" i="8"/>
  <c r="BG130" i="8"/>
  <c r="BF130" i="8"/>
  <c r="T130" i="8"/>
  <c r="R130" i="8"/>
  <c r="P130" i="8"/>
  <c r="BI128" i="8"/>
  <c r="BH128" i="8"/>
  <c r="BG128" i="8"/>
  <c r="BF128" i="8"/>
  <c r="T128" i="8"/>
  <c r="R128" i="8"/>
  <c r="P128" i="8"/>
  <c r="BI119" i="8"/>
  <c r="BH119" i="8"/>
  <c r="BG119" i="8"/>
  <c r="BF119" i="8"/>
  <c r="T119" i="8"/>
  <c r="R119" i="8"/>
  <c r="P119" i="8"/>
  <c r="BI118" i="8"/>
  <c r="BH118" i="8"/>
  <c r="BG118" i="8"/>
  <c r="BF118" i="8"/>
  <c r="T118" i="8"/>
  <c r="R118" i="8"/>
  <c r="P118" i="8"/>
  <c r="BI112" i="8"/>
  <c r="BH112" i="8"/>
  <c r="BG112" i="8"/>
  <c r="BF112" i="8"/>
  <c r="T112" i="8"/>
  <c r="R112" i="8"/>
  <c r="P112" i="8"/>
  <c r="BI108" i="8"/>
  <c r="BH108" i="8"/>
  <c r="BG108" i="8"/>
  <c r="BF108" i="8"/>
  <c r="T108" i="8"/>
  <c r="R108" i="8"/>
  <c r="P108" i="8"/>
  <c r="BI105" i="8"/>
  <c r="BH105" i="8"/>
  <c r="BG105" i="8"/>
  <c r="BF105" i="8"/>
  <c r="T105" i="8"/>
  <c r="R105" i="8"/>
  <c r="P105" i="8"/>
  <c r="BI103" i="8"/>
  <c r="BH103" i="8"/>
  <c r="BG103" i="8"/>
  <c r="BF103" i="8"/>
  <c r="T103" i="8"/>
  <c r="R103" i="8"/>
  <c r="P103" i="8"/>
  <c r="BI101" i="8"/>
  <c r="BH101" i="8"/>
  <c r="BG101" i="8"/>
  <c r="BF101" i="8"/>
  <c r="T101" i="8"/>
  <c r="R101" i="8"/>
  <c r="P101" i="8"/>
  <c r="BI99" i="8"/>
  <c r="BH99" i="8"/>
  <c r="BG99" i="8"/>
  <c r="BF99" i="8"/>
  <c r="T99" i="8"/>
  <c r="R99" i="8"/>
  <c r="P99" i="8"/>
  <c r="BI95" i="8"/>
  <c r="BH95" i="8"/>
  <c r="BG95" i="8"/>
  <c r="BF95" i="8"/>
  <c r="T95" i="8"/>
  <c r="R95" i="8"/>
  <c r="P95" i="8"/>
  <c r="BI94" i="8"/>
  <c r="BH94" i="8"/>
  <c r="BG94" i="8"/>
  <c r="BF94" i="8"/>
  <c r="T94" i="8"/>
  <c r="R94" i="8"/>
  <c r="P94" i="8"/>
  <c r="BI93" i="8"/>
  <c r="BH93" i="8"/>
  <c r="BG93" i="8"/>
  <c r="BF93" i="8"/>
  <c r="T93" i="8"/>
  <c r="R93" i="8"/>
  <c r="P93" i="8"/>
  <c r="BI91" i="8"/>
  <c r="BH91" i="8"/>
  <c r="BG91" i="8"/>
  <c r="BF91" i="8"/>
  <c r="T91" i="8"/>
  <c r="R91" i="8"/>
  <c r="P91" i="8"/>
  <c r="J85" i="8"/>
  <c r="J84" i="8"/>
  <c r="F84" i="8"/>
  <c r="F82" i="8"/>
  <c r="E80" i="8"/>
  <c r="J55" i="8"/>
  <c r="J54" i="8"/>
  <c r="F54" i="8"/>
  <c r="F52" i="8"/>
  <c r="E50" i="8"/>
  <c r="J18" i="8"/>
  <c r="E18" i="8"/>
  <c r="F85" i="8" s="1"/>
  <c r="J17" i="8"/>
  <c r="J12" i="8"/>
  <c r="J82" i="8" s="1"/>
  <c r="E7" i="8"/>
  <c r="E48" i="8"/>
  <c r="J37" i="7"/>
  <c r="J36" i="7"/>
  <c r="AY60" i="1"/>
  <c r="J35" i="7"/>
  <c r="AX60" i="1" s="1"/>
  <c r="BI227" i="7"/>
  <c r="BH227" i="7"/>
  <c r="BG227" i="7"/>
  <c r="BF227" i="7"/>
  <c r="T227" i="7"/>
  <c r="R227" i="7"/>
  <c r="P227" i="7"/>
  <c r="BI226" i="7"/>
  <c r="BH226" i="7"/>
  <c r="BG226" i="7"/>
  <c r="BF226" i="7"/>
  <c r="T226" i="7"/>
  <c r="R226" i="7"/>
  <c r="P226" i="7"/>
  <c r="BI224" i="7"/>
  <c r="BH224" i="7"/>
  <c r="BG224" i="7"/>
  <c r="BF224" i="7"/>
  <c r="T224" i="7"/>
  <c r="R224" i="7"/>
  <c r="P224" i="7"/>
  <c r="BI219" i="7"/>
  <c r="BH219" i="7"/>
  <c r="BG219" i="7"/>
  <c r="BF219" i="7"/>
  <c r="T219" i="7"/>
  <c r="T218" i="7"/>
  <c r="T217" i="7" s="1"/>
  <c r="R219" i="7"/>
  <c r="R218" i="7"/>
  <c r="R217" i="7"/>
  <c r="P219" i="7"/>
  <c r="P218" i="7" s="1"/>
  <c r="P217" i="7" s="1"/>
  <c r="BI215" i="7"/>
  <c r="BH215" i="7"/>
  <c r="BG215" i="7"/>
  <c r="BF215" i="7"/>
  <c r="T215" i="7"/>
  <c r="R215" i="7"/>
  <c r="P215" i="7"/>
  <c r="BI213" i="7"/>
  <c r="BH213" i="7"/>
  <c r="BG213" i="7"/>
  <c r="BF213" i="7"/>
  <c r="T213" i="7"/>
  <c r="R213" i="7"/>
  <c r="P213" i="7"/>
  <c r="BI211" i="7"/>
  <c r="BH211" i="7"/>
  <c r="BG211" i="7"/>
  <c r="BF211" i="7"/>
  <c r="T211" i="7"/>
  <c r="R211" i="7"/>
  <c r="P211" i="7"/>
  <c r="BI209" i="7"/>
  <c r="BH209" i="7"/>
  <c r="BG209" i="7"/>
  <c r="BF209" i="7"/>
  <c r="T209" i="7"/>
  <c r="R209" i="7"/>
  <c r="P209" i="7"/>
  <c r="BI205" i="7"/>
  <c r="BH205" i="7"/>
  <c r="BG205" i="7"/>
  <c r="BF205" i="7"/>
  <c r="T205" i="7"/>
  <c r="R205" i="7"/>
  <c r="P205" i="7"/>
  <c r="BI203" i="7"/>
  <c r="BH203" i="7"/>
  <c r="BG203" i="7"/>
  <c r="BF203" i="7"/>
  <c r="T203" i="7"/>
  <c r="R203" i="7"/>
  <c r="P203" i="7"/>
  <c r="BI201" i="7"/>
  <c r="BH201" i="7"/>
  <c r="BG201" i="7"/>
  <c r="BF201" i="7"/>
  <c r="T201" i="7"/>
  <c r="R201" i="7"/>
  <c r="P201" i="7"/>
  <c r="BI199" i="7"/>
  <c r="BH199" i="7"/>
  <c r="BG199" i="7"/>
  <c r="BF199" i="7"/>
  <c r="T199" i="7"/>
  <c r="R199" i="7"/>
  <c r="P199" i="7"/>
  <c r="BI197" i="7"/>
  <c r="BH197" i="7"/>
  <c r="BG197" i="7"/>
  <c r="BF197" i="7"/>
  <c r="T197" i="7"/>
  <c r="R197" i="7"/>
  <c r="P197" i="7"/>
  <c r="BI193" i="7"/>
  <c r="BH193" i="7"/>
  <c r="BG193" i="7"/>
  <c r="BF193" i="7"/>
  <c r="T193" i="7"/>
  <c r="R193" i="7"/>
  <c r="P193" i="7"/>
  <c r="BI189" i="7"/>
  <c r="BH189" i="7"/>
  <c r="BG189" i="7"/>
  <c r="BF189" i="7"/>
  <c r="T189" i="7"/>
  <c r="R189" i="7"/>
  <c r="P189" i="7"/>
  <c r="BI187" i="7"/>
  <c r="BH187" i="7"/>
  <c r="BG187" i="7"/>
  <c r="BF187" i="7"/>
  <c r="T187" i="7"/>
  <c r="R187" i="7"/>
  <c r="P187" i="7"/>
  <c r="BI185" i="7"/>
  <c r="BH185" i="7"/>
  <c r="BG185" i="7"/>
  <c r="BF185" i="7"/>
  <c r="T185" i="7"/>
  <c r="R185" i="7"/>
  <c r="P185" i="7"/>
  <c r="BI181" i="7"/>
  <c r="BH181" i="7"/>
  <c r="BG181" i="7"/>
  <c r="BF181" i="7"/>
  <c r="T181" i="7"/>
  <c r="R181" i="7"/>
  <c r="P181" i="7"/>
  <c r="BI179" i="7"/>
  <c r="BH179" i="7"/>
  <c r="BG179" i="7"/>
  <c r="BF179" i="7"/>
  <c r="T179" i="7"/>
  <c r="R179" i="7"/>
  <c r="P179" i="7"/>
  <c r="BI178" i="7"/>
  <c r="BH178" i="7"/>
  <c r="BG178" i="7"/>
  <c r="BF178" i="7"/>
  <c r="T178" i="7"/>
  <c r="R178" i="7"/>
  <c r="P178" i="7"/>
  <c r="BI174" i="7"/>
  <c r="BH174" i="7"/>
  <c r="BG174" i="7"/>
  <c r="BF174" i="7"/>
  <c r="T174" i="7"/>
  <c r="R174" i="7"/>
  <c r="P174" i="7"/>
  <c r="BI169" i="7"/>
  <c r="BH169" i="7"/>
  <c r="BG169" i="7"/>
  <c r="BF169" i="7"/>
  <c r="T169" i="7"/>
  <c r="T168" i="7"/>
  <c r="R169" i="7"/>
  <c r="R168" i="7" s="1"/>
  <c r="P169" i="7"/>
  <c r="P168" i="7"/>
  <c r="BI166" i="7"/>
  <c r="BH166" i="7"/>
  <c r="BG166" i="7"/>
  <c r="BF166" i="7"/>
  <c r="T166" i="7"/>
  <c r="R166" i="7"/>
  <c r="P166" i="7"/>
  <c r="BI164" i="7"/>
  <c r="BH164" i="7"/>
  <c r="BG164" i="7"/>
  <c r="BF164" i="7"/>
  <c r="T164" i="7"/>
  <c r="R164" i="7"/>
  <c r="P164" i="7"/>
  <c r="BI160" i="7"/>
  <c r="BH160" i="7"/>
  <c r="BG160" i="7"/>
  <c r="BF160" i="7"/>
  <c r="T160" i="7"/>
  <c r="R160" i="7"/>
  <c r="P160" i="7"/>
  <c r="BI159" i="7"/>
  <c r="BH159" i="7"/>
  <c r="BG159" i="7"/>
  <c r="BF159" i="7"/>
  <c r="T159" i="7"/>
  <c r="R159" i="7"/>
  <c r="P159" i="7"/>
  <c r="BI157" i="7"/>
  <c r="BH157" i="7"/>
  <c r="BG157" i="7"/>
  <c r="BF157" i="7"/>
  <c r="T157" i="7"/>
  <c r="R157" i="7"/>
  <c r="P157" i="7"/>
  <c r="BI155" i="7"/>
  <c r="BH155" i="7"/>
  <c r="BG155" i="7"/>
  <c r="BF155" i="7"/>
  <c r="T155" i="7"/>
  <c r="R155" i="7"/>
  <c r="P155" i="7"/>
  <c r="BI153" i="7"/>
  <c r="BH153" i="7"/>
  <c r="BG153" i="7"/>
  <c r="BF153" i="7"/>
  <c r="T153" i="7"/>
  <c r="R153" i="7"/>
  <c r="P153" i="7"/>
  <c r="BI149" i="7"/>
  <c r="BH149" i="7"/>
  <c r="BG149" i="7"/>
  <c r="BF149" i="7"/>
  <c r="T149" i="7"/>
  <c r="R149" i="7"/>
  <c r="P149" i="7"/>
  <c r="BI145" i="7"/>
  <c r="BH145" i="7"/>
  <c r="BG145" i="7"/>
  <c r="BF145" i="7"/>
  <c r="T145" i="7"/>
  <c r="R145" i="7"/>
  <c r="P145" i="7"/>
  <c r="BI142" i="7"/>
  <c r="BH142" i="7"/>
  <c r="BG142" i="7"/>
  <c r="BF142" i="7"/>
  <c r="T142" i="7"/>
  <c r="R142" i="7"/>
  <c r="P142" i="7"/>
  <c r="BI140" i="7"/>
  <c r="BH140" i="7"/>
  <c r="BG140" i="7"/>
  <c r="BF140" i="7"/>
  <c r="T140" i="7"/>
  <c r="R140" i="7"/>
  <c r="P140" i="7"/>
  <c r="BI136" i="7"/>
  <c r="BH136" i="7"/>
  <c r="BG136" i="7"/>
  <c r="BF136" i="7"/>
  <c r="T136" i="7"/>
  <c r="R136" i="7"/>
  <c r="P136" i="7"/>
  <c r="BI132" i="7"/>
  <c r="BH132" i="7"/>
  <c r="BG132" i="7"/>
  <c r="BF132" i="7"/>
  <c r="T132" i="7"/>
  <c r="R132" i="7"/>
  <c r="P132" i="7"/>
  <c r="BI128" i="7"/>
  <c r="BH128" i="7"/>
  <c r="BG128" i="7"/>
  <c r="BF128" i="7"/>
  <c r="T128" i="7"/>
  <c r="R128" i="7"/>
  <c r="P128" i="7"/>
  <c r="BI124" i="7"/>
  <c r="BH124" i="7"/>
  <c r="BG124" i="7"/>
  <c r="BF124" i="7"/>
  <c r="T124" i="7"/>
  <c r="R124" i="7"/>
  <c r="P124" i="7"/>
  <c r="BI120" i="7"/>
  <c r="BH120" i="7"/>
  <c r="BG120" i="7"/>
  <c r="BF120" i="7"/>
  <c r="T120" i="7"/>
  <c r="R120" i="7"/>
  <c r="P120" i="7"/>
  <c r="BI118" i="7"/>
  <c r="BH118" i="7"/>
  <c r="BG118" i="7"/>
  <c r="BF118" i="7"/>
  <c r="T118" i="7"/>
  <c r="R118" i="7"/>
  <c r="P118" i="7"/>
  <c r="BI112" i="7"/>
  <c r="BH112" i="7"/>
  <c r="BG112" i="7"/>
  <c r="BF112" i="7"/>
  <c r="T112" i="7"/>
  <c r="R112" i="7"/>
  <c r="P112" i="7"/>
  <c r="BI109" i="7"/>
  <c r="BH109" i="7"/>
  <c r="BG109" i="7"/>
  <c r="BF109" i="7"/>
  <c r="T109" i="7"/>
  <c r="R109" i="7"/>
  <c r="P109" i="7"/>
  <c r="BI107" i="7"/>
  <c r="BH107" i="7"/>
  <c r="BG107" i="7"/>
  <c r="BF107" i="7"/>
  <c r="T107" i="7"/>
  <c r="R107" i="7"/>
  <c r="P107" i="7"/>
  <c r="BI106" i="7"/>
  <c r="BH106" i="7"/>
  <c r="BG106" i="7"/>
  <c r="BF106" i="7"/>
  <c r="T106" i="7"/>
  <c r="R106" i="7"/>
  <c r="P106" i="7"/>
  <c r="BI105" i="7"/>
  <c r="BH105" i="7"/>
  <c r="BG105" i="7"/>
  <c r="BF105" i="7"/>
  <c r="T105" i="7"/>
  <c r="R105" i="7"/>
  <c r="P105" i="7"/>
  <c r="BI104" i="7"/>
  <c r="BH104" i="7"/>
  <c r="BG104" i="7"/>
  <c r="BF104" i="7"/>
  <c r="T104" i="7"/>
  <c r="R104" i="7"/>
  <c r="P104" i="7"/>
  <c r="BI103" i="7"/>
  <c r="BH103" i="7"/>
  <c r="BG103" i="7"/>
  <c r="BF103" i="7"/>
  <c r="T103" i="7"/>
  <c r="R103" i="7"/>
  <c r="P103" i="7"/>
  <c r="BI101" i="7"/>
  <c r="BH101" i="7"/>
  <c r="BG101" i="7"/>
  <c r="BF101" i="7"/>
  <c r="T101" i="7"/>
  <c r="R101" i="7"/>
  <c r="P101" i="7"/>
  <c r="BI96" i="7"/>
  <c r="BH96" i="7"/>
  <c r="BG96" i="7"/>
  <c r="BF96" i="7"/>
  <c r="T96" i="7"/>
  <c r="R96" i="7"/>
  <c r="P96" i="7"/>
  <c r="BI93" i="7"/>
  <c r="BH93" i="7"/>
  <c r="BG93" i="7"/>
  <c r="BF93" i="7"/>
  <c r="T93" i="7"/>
  <c r="T92" i="7"/>
  <c r="T91" i="7" s="1"/>
  <c r="R93" i="7"/>
  <c r="R92" i="7"/>
  <c r="R91" i="7"/>
  <c r="P93" i="7"/>
  <c r="P92" i="7" s="1"/>
  <c r="P91" i="7" s="1"/>
  <c r="J87" i="7"/>
  <c r="J86" i="7"/>
  <c r="F86" i="7"/>
  <c r="F84" i="7"/>
  <c r="E82" i="7"/>
  <c r="J55" i="7"/>
  <c r="J54" i="7"/>
  <c r="F54" i="7"/>
  <c r="F52" i="7"/>
  <c r="E50" i="7"/>
  <c r="J18" i="7"/>
  <c r="E18" i="7"/>
  <c r="F55" i="7"/>
  <c r="J17" i="7"/>
  <c r="J12" i="7"/>
  <c r="J52" i="7" s="1"/>
  <c r="E7" i="7"/>
  <c r="E48" i="7" s="1"/>
  <c r="J37" i="6"/>
  <c r="J36" i="6"/>
  <c r="AY59" i="1"/>
  <c r="J35" i="6"/>
  <c r="AX59" i="1" s="1"/>
  <c r="BI144" i="6"/>
  <c r="BH144" i="6"/>
  <c r="BG144" i="6"/>
  <c r="BF144" i="6"/>
  <c r="T144" i="6"/>
  <c r="R144" i="6"/>
  <c r="P144" i="6"/>
  <c r="BI143" i="6"/>
  <c r="BH143" i="6"/>
  <c r="BG143" i="6"/>
  <c r="BF143" i="6"/>
  <c r="T143" i="6"/>
  <c r="R143" i="6"/>
  <c r="P143" i="6"/>
  <c r="BI142" i="6"/>
  <c r="BH142" i="6"/>
  <c r="BG142" i="6"/>
  <c r="BF142" i="6"/>
  <c r="T142" i="6"/>
  <c r="R142" i="6"/>
  <c r="P142" i="6"/>
  <c r="BI141" i="6"/>
  <c r="BH141" i="6"/>
  <c r="BG141" i="6"/>
  <c r="BF141" i="6"/>
  <c r="T141" i="6"/>
  <c r="R141" i="6"/>
  <c r="P141" i="6"/>
  <c r="BI140" i="6"/>
  <c r="BH140" i="6"/>
  <c r="BG140" i="6"/>
  <c r="BF140" i="6"/>
  <c r="T140" i="6"/>
  <c r="R140" i="6"/>
  <c r="P140" i="6"/>
  <c r="BI139" i="6"/>
  <c r="BH139" i="6"/>
  <c r="BG139" i="6"/>
  <c r="BF139" i="6"/>
  <c r="T139" i="6"/>
  <c r="R139" i="6"/>
  <c r="P139" i="6"/>
  <c r="BI138" i="6"/>
  <c r="BH138" i="6"/>
  <c r="BG138" i="6"/>
  <c r="BF138" i="6"/>
  <c r="T138" i="6"/>
  <c r="R138" i="6"/>
  <c r="P138" i="6"/>
  <c r="BI137" i="6"/>
  <c r="BH137" i="6"/>
  <c r="BG137" i="6"/>
  <c r="BF137" i="6"/>
  <c r="T137" i="6"/>
  <c r="R137" i="6"/>
  <c r="P137" i="6"/>
  <c r="BI136" i="6"/>
  <c r="BH136" i="6"/>
  <c r="BG136" i="6"/>
  <c r="BF136" i="6"/>
  <c r="T136" i="6"/>
  <c r="R136" i="6"/>
  <c r="P136" i="6"/>
  <c r="BI135" i="6"/>
  <c r="BH135" i="6"/>
  <c r="BG135" i="6"/>
  <c r="BF135" i="6"/>
  <c r="T135" i="6"/>
  <c r="R135" i="6"/>
  <c r="P135" i="6"/>
  <c r="BI134" i="6"/>
  <c r="BH134" i="6"/>
  <c r="BG134" i="6"/>
  <c r="BF134" i="6"/>
  <c r="T134" i="6"/>
  <c r="R134" i="6"/>
  <c r="P134" i="6"/>
  <c r="BI133" i="6"/>
  <c r="BH133" i="6"/>
  <c r="BG133" i="6"/>
  <c r="BF133" i="6"/>
  <c r="T133" i="6"/>
  <c r="R133" i="6"/>
  <c r="P133" i="6"/>
  <c r="BI132" i="6"/>
  <c r="BH132" i="6"/>
  <c r="BG132" i="6"/>
  <c r="BF132" i="6"/>
  <c r="T132" i="6"/>
  <c r="R132" i="6"/>
  <c r="P132" i="6"/>
  <c r="BI131" i="6"/>
  <c r="BH131" i="6"/>
  <c r="BG131" i="6"/>
  <c r="BF131" i="6"/>
  <c r="T131" i="6"/>
  <c r="R131" i="6"/>
  <c r="P131" i="6"/>
  <c r="BI130" i="6"/>
  <c r="BH130" i="6"/>
  <c r="BG130" i="6"/>
  <c r="BF130" i="6"/>
  <c r="T130" i="6"/>
  <c r="R130" i="6"/>
  <c r="P130" i="6"/>
  <c r="BI129" i="6"/>
  <c r="BH129" i="6"/>
  <c r="BG129" i="6"/>
  <c r="BF129" i="6"/>
  <c r="T129" i="6"/>
  <c r="R129" i="6"/>
  <c r="P129" i="6"/>
  <c r="BI128" i="6"/>
  <c r="BH128" i="6"/>
  <c r="BG128" i="6"/>
  <c r="BF128" i="6"/>
  <c r="T128" i="6"/>
  <c r="R128" i="6"/>
  <c r="P128" i="6"/>
  <c r="BI127" i="6"/>
  <c r="BH127" i="6"/>
  <c r="BG127" i="6"/>
  <c r="BF127" i="6"/>
  <c r="T127" i="6"/>
  <c r="R127" i="6"/>
  <c r="P127" i="6"/>
  <c r="BI126" i="6"/>
  <c r="BH126" i="6"/>
  <c r="BG126" i="6"/>
  <c r="BF126" i="6"/>
  <c r="T126" i="6"/>
  <c r="R126" i="6"/>
  <c r="P126" i="6"/>
  <c r="BI125" i="6"/>
  <c r="BH125" i="6"/>
  <c r="BG125" i="6"/>
  <c r="BF125" i="6"/>
  <c r="T125" i="6"/>
  <c r="R125" i="6"/>
  <c r="P125" i="6"/>
  <c r="BI124" i="6"/>
  <c r="BH124" i="6"/>
  <c r="BG124" i="6"/>
  <c r="BF124" i="6"/>
  <c r="T124" i="6"/>
  <c r="R124" i="6"/>
  <c r="P124" i="6"/>
  <c r="BI123" i="6"/>
  <c r="BH123" i="6"/>
  <c r="BG123" i="6"/>
  <c r="BF123" i="6"/>
  <c r="T123" i="6"/>
  <c r="R123" i="6"/>
  <c r="P123" i="6"/>
  <c r="BI122" i="6"/>
  <c r="BH122" i="6"/>
  <c r="BG122" i="6"/>
  <c r="BF122" i="6"/>
  <c r="T122" i="6"/>
  <c r="R122" i="6"/>
  <c r="P122" i="6"/>
  <c r="BI121" i="6"/>
  <c r="BH121" i="6"/>
  <c r="BG121" i="6"/>
  <c r="BF121" i="6"/>
  <c r="T121" i="6"/>
  <c r="R121" i="6"/>
  <c r="P121" i="6"/>
  <c r="BI120" i="6"/>
  <c r="BH120" i="6"/>
  <c r="BG120" i="6"/>
  <c r="BF120" i="6"/>
  <c r="T120" i="6"/>
  <c r="R120" i="6"/>
  <c r="P120" i="6"/>
  <c r="BI119" i="6"/>
  <c r="BH119" i="6"/>
  <c r="BG119" i="6"/>
  <c r="BF119" i="6"/>
  <c r="T119" i="6"/>
  <c r="R119" i="6"/>
  <c r="P119" i="6"/>
  <c r="BI118" i="6"/>
  <c r="BH118" i="6"/>
  <c r="BG118" i="6"/>
  <c r="BF118" i="6"/>
  <c r="T118" i="6"/>
  <c r="R118" i="6"/>
  <c r="P118" i="6"/>
  <c r="BI117" i="6"/>
  <c r="BH117" i="6"/>
  <c r="BG117" i="6"/>
  <c r="BF117" i="6"/>
  <c r="T117" i="6"/>
  <c r="R117" i="6"/>
  <c r="P117" i="6"/>
  <c r="BI116" i="6"/>
  <c r="BH116" i="6"/>
  <c r="BG116" i="6"/>
  <c r="BF116" i="6"/>
  <c r="T116" i="6"/>
  <c r="R116" i="6"/>
  <c r="P116" i="6"/>
  <c r="BI115" i="6"/>
  <c r="BH115" i="6"/>
  <c r="BG115" i="6"/>
  <c r="BF115" i="6"/>
  <c r="T115" i="6"/>
  <c r="R115" i="6"/>
  <c r="P115" i="6"/>
  <c r="BI112" i="6"/>
  <c r="BH112" i="6"/>
  <c r="BG112" i="6"/>
  <c r="BF112" i="6"/>
  <c r="T112" i="6"/>
  <c r="R112" i="6"/>
  <c r="P112" i="6"/>
  <c r="BI111" i="6"/>
  <c r="BH111" i="6"/>
  <c r="BG111" i="6"/>
  <c r="BF111" i="6"/>
  <c r="T111" i="6"/>
  <c r="R111" i="6"/>
  <c r="P111" i="6"/>
  <c r="BI109" i="6"/>
  <c r="BH109" i="6"/>
  <c r="BG109" i="6"/>
  <c r="BF109" i="6"/>
  <c r="T109" i="6"/>
  <c r="R109" i="6"/>
  <c r="P109" i="6"/>
  <c r="BI105" i="6"/>
  <c r="BH105" i="6"/>
  <c r="BG105" i="6"/>
  <c r="BF105" i="6"/>
  <c r="T105" i="6"/>
  <c r="R105" i="6"/>
  <c r="P105" i="6"/>
  <c r="BI102" i="6"/>
  <c r="BH102" i="6"/>
  <c r="BG102" i="6"/>
  <c r="BF102" i="6"/>
  <c r="T102" i="6"/>
  <c r="R102" i="6"/>
  <c r="P102" i="6"/>
  <c r="BI98" i="6"/>
  <c r="BH98" i="6"/>
  <c r="BG98" i="6"/>
  <c r="BF98" i="6"/>
  <c r="T98" i="6"/>
  <c r="R98" i="6"/>
  <c r="P98" i="6"/>
  <c r="BI95" i="6"/>
  <c r="BH95" i="6"/>
  <c r="BG95" i="6"/>
  <c r="BF95" i="6"/>
  <c r="T95" i="6"/>
  <c r="R95" i="6"/>
  <c r="P95" i="6"/>
  <c r="BI91" i="6"/>
  <c r="BH91" i="6"/>
  <c r="BG91" i="6"/>
  <c r="BF91" i="6"/>
  <c r="T91" i="6"/>
  <c r="R91" i="6"/>
  <c r="P91" i="6"/>
  <c r="BI90" i="6"/>
  <c r="BH90" i="6"/>
  <c r="BG90" i="6"/>
  <c r="BF90" i="6"/>
  <c r="T90" i="6"/>
  <c r="R90" i="6"/>
  <c r="P90" i="6"/>
  <c r="BI87" i="6"/>
  <c r="BH87" i="6"/>
  <c r="BG87" i="6"/>
  <c r="BF87" i="6"/>
  <c r="T87" i="6"/>
  <c r="R87" i="6"/>
  <c r="P87" i="6"/>
  <c r="BI86" i="6"/>
  <c r="BH86" i="6"/>
  <c r="BG86" i="6"/>
  <c r="BF86" i="6"/>
  <c r="T86" i="6"/>
  <c r="R86" i="6"/>
  <c r="P86" i="6"/>
  <c r="J80" i="6"/>
  <c r="J79" i="6"/>
  <c r="F79" i="6"/>
  <c r="F77" i="6"/>
  <c r="E75" i="6"/>
  <c r="J55" i="6"/>
  <c r="J54" i="6"/>
  <c r="F54" i="6"/>
  <c r="F52" i="6"/>
  <c r="E50" i="6"/>
  <c r="J18" i="6"/>
  <c r="E18" i="6"/>
  <c r="F55" i="6" s="1"/>
  <c r="J17" i="6"/>
  <c r="J12" i="6"/>
  <c r="J77" i="6" s="1"/>
  <c r="E7" i="6"/>
  <c r="E73" i="6" s="1"/>
  <c r="J91" i="5"/>
  <c r="J37" i="5"/>
  <c r="J36" i="5"/>
  <c r="AY58" i="1"/>
  <c r="J35" i="5"/>
  <c r="AX58" i="1" s="1"/>
  <c r="BI168" i="5"/>
  <c r="BH168" i="5"/>
  <c r="BG168" i="5"/>
  <c r="BF168" i="5"/>
  <c r="T168" i="5"/>
  <c r="R168" i="5"/>
  <c r="P168" i="5"/>
  <c r="BI167" i="5"/>
  <c r="BH167" i="5"/>
  <c r="BG167" i="5"/>
  <c r="BF167" i="5"/>
  <c r="T167" i="5"/>
  <c r="R167" i="5"/>
  <c r="P167" i="5"/>
  <c r="BI166" i="5"/>
  <c r="BH166" i="5"/>
  <c r="BG166" i="5"/>
  <c r="BF166" i="5"/>
  <c r="T166" i="5"/>
  <c r="R166" i="5"/>
  <c r="P166" i="5"/>
  <c r="BI165" i="5"/>
  <c r="BH165" i="5"/>
  <c r="BG165" i="5"/>
  <c r="BF165" i="5"/>
  <c r="T165" i="5"/>
  <c r="R165" i="5"/>
  <c r="P165" i="5"/>
  <c r="BI163" i="5"/>
  <c r="BH163" i="5"/>
  <c r="BG163" i="5"/>
  <c r="BF163" i="5"/>
  <c r="T163" i="5"/>
  <c r="R163" i="5"/>
  <c r="P163" i="5"/>
  <c r="BI162" i="5"/>
  <c r="BH162" i="5"/>
  <c r="BG162" i="5"/>
  <c r="BF162" i="5"/>
  <c r="T162" i="5"/>
  <c r="R162" i="5"/>
  <c r="P162" i="5"/>
  <c r="BI161" i="5"/>
  <c r="BH161" i="5"/>
  <c r="BG161" i="5"/>
  <c r="BF161" i="5"/>
  <c r="T161" i="5"/>
  <c r="R161" i="5"/>
  <c r="P161" i="5"/>
  <c r="BI160" i="5"/>
  <c r="BH160" i="5"/>
  <c r="BG160" i="5"/>
  <c r="BF160" i="5"/>
  <c r="T160" i="5"/>
  <c r="R160" i="5"/>
  <c r="P160" i="5"/>
  <c r="BI159" i="5"/>
  <c r="BH159" i="5"/>
  <c r="BG159" i="5"/>
  <c r="BF159" i="5"/>
  <c r="T159" i="5"/>
  <c r="R159" i="5"/>
  <c r="P159" i="5"/>
  <c r="BI158" i="5"/>
  <c r="BH158" i="5"/>
  <c r="BG158" i="5"/>
  <c r="BF158" i="5"/>
  <c r="T158" i="5"/>
  <c r="R158" i="5"/>
  <c r="P158" i="5"/>
  <c r="BI157" i="5"/>
  <c r="BH157" i="5"/>
  <c r="BG157" i="5"/>
  <c r="BF157" i="5"/>
  <c r="T157" i="5"/>
  <c r="R157" i="5"/>
  <c r="P157" i="5"/>
  <c r="BI156" i="5"/>
  <c r="BH156" i="5"/>
  <c r="BG156" i="5"/>
  <c r="BF156" i="5"/>
  <c r="T156" i="5"/>
  <c r="R156" i="5"/>
  <c r="P156"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50" i="5"/>
  <c r="BH150" i="5"/>
  <c r="BG150" i="5"/>
  <c r="BF150" i="5"/>
  <c r="T150" i="5"/>
  <c r="R150" i="5"/>
  <c r="P150" i="5"/>
  <c r="BI148" i="5"/>
  <c r="BH148" i="5"/>
  <c r="BG148" i="5"/>
  <c r="BF148" i="5"/>
  <c r="T148" i="5"/>
  <c r="R148" i="5"/>
  <c r="P148" i="5"/>
  <c r="BI147" i="5"/>
  <c r="BH147" i="5"/>
  <c r="BG147" i="5"/>
  <c r="BF147" i="5"/>
  <c r="T147" i="5"/>
  <c r="R147" i="5"/>
  <c r="P147" i="5"/>
  <c r="BI146" i="5"/>
  <c r="BH146" i="5"/>
  <c r="BG146" i="5"/>
  <c r="BF146" i="5"/>
  <c r="T146" i="5"/>
  <c r="R146" i="5"/>
  <c r="P146" i="5"/>
  <c r="BI145" i="5"/>
  <c r="BH145" i="5"/>
  <c r="BG145" i="5"/>
  <c r="BF145" i="5"/>
  <c r="T145" i="5"/>
  <c r="R145" i="5"/>
  <c r="P145" i="5"/>
  <c r="BI144" i="5"/>
  <c r="BH144" i="5"/>
  <c r="BG144" i="5"/>
  <c r="BF144" i="5"/>
  <c r="T144" i="5"/>
  <c r="R144" i="5"/>
  <c r="P144" i="5"/>
  <c r="BI143" i="5"/>
  <c r="BH143" i="5"/>
  <c r="BG143" i="5"/>
  <c r="BF143" i="5"/>
  <c r="T143" i="5"/>
  <c r="R143" i="5"/>
  <c r="P143" i="5"/>
  <c r="BI142" i="5"/>
  <c r="BH142" i="5"/>
  <c r="BG142" i="5"/>
  <c r="BF142" i="5"/>
  <c r="T142" i="5"/>
  <c r="R142" i="5"/>
  <c r="P142"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2" i="5"/>
  <c r="BH132" i="5"/>
  <c r="BG132" i="5"/>
  <c r="BF132" i="5"/>
  <c r="T132" i="5"/>
  <c r="R132" i="5"/>
  <c r="P132" i="5"/>
  <c r="BI131" i="5"/>
  <c r="BH131" i="5"/>
  <c r="BG131" i="5"/>
  <c r="BF131" i="5"/>
  <c r="T131" i="5"/>
  <c r="R131" i="5"/>
  <c r="P131" i="5"/>
  <c r="BI130" i="5"/>
  <c r="BH130" i="5"/>
  <c r="BG130" i="5"/>
  <c r="BF130" i="5"/>
  <c r="T130" i="5"/>
  <c r="R130" i="5"/>
  <c r="P130" i="5"/>
  <c r="BI129" i="5"/>
  <c r="BH129" i="5"/>
  <c r="BG129" i="5"/>
  <c r="BF129" i="5"/>
  <c r="T129" i="5"/>
  <c r="R129" i="5"/>
  <c r="P129" i="5"/>
  <c r="BI128" i="5"/>
  <c r="BH128" i="5"/>
  <c r="BG128" i="5"/>
  <c r="BF128" i="5"/>
  <c r="T128" i="5"/>
  <c r="R128" i="5"/>
  <c r="P128" i="5"/>
  <c r="BI127" i="5"/>
  <c r="BH127" i="5"/>
  <c r="BG127" i="5"/>
  <c r="BF127" i="5"/>
  <c r="T127" i="5"/>
  <c r="R127" i="5"/>
  <c r="P127" i="5"/>
  <c r="BI125" i="5"/>
  <c r="BH125" i="5"/>
  <c r="BG125" i="5"/>
  <c r="BF125" i="5"/>
  <c r="T125" i="5"/>
  <c r="R125" i="5"/>
  <c r="P125" i="5"/>
  <c r="BI124" i="5"/>
  <c r="BH124" i="5"/>
  <c r="BG124" i="5"/>
  <c r="BF124" i="5"/>
  <c r="T124" i="5"/>
  <c r="R124" i="5"/>
  <c r="P124" i="5"/>
  <c r="BI123" i="5"/>
  <c r="BH123" i="5"/>
  <c r="BG123" i="5"/>
  <c r="BF123" i="5"/>
  <c r="T123" i="5"/>
  <c r="R123" i="5"/>
  <c r="P123" i="5"/>
  <c r="BI122" i="5"/>
  <c r="BH122" i="5"/>
  <c r="BG122" i="5"/>
  <c r="BF122" i="5"/>
  <c r="T122" i="5"/>
  <c r="R122" i="5"/>
  <c r="P122" i="5"/>
  <c r="BI121" i="5"/>
  <c r="BH121" i="5"/>
  <c r="BG121" i="5"/>
  <c r="BF121" i="5"/>
  <c r="T121" i="5"/>
  <c r="R121" i="5"/>
  <c r="P121" i="5"/>
  <c r="BI120" i="5"/>
  <c r="BH120" i="5"/>
  <c r="BG120" i="5"/>
  <c r="BF120" i="5"/>
  <c r="T120" i="5"/>
  <c r="R120" i="5"/>
  <c r="P120" i="5"/>
  <c r="BI119" i="5"/>
  <c r="BH119" i="5"/>
  <c r="BG119" i="5"/>
  <c r="BF119" i="5"/>
  <c r="T119" i="5"/>
  <c r="R119" i="5"/>
  <c r="P119" i="5"/>
  <c r="BI118" i="5"/>
  <c r="BH118" i="5"/>
  <c r="BG118" i="5"/>
  <c r="BF118" i="5"/>
  <c r="T118" i="5"/>
  <c r="R118" i="5"/>
  <c r="P118" i="5"/>
  <c r="BI117" i="5"/>
  <c r="BH117" i="5"/>
  <c r="BG117" i="5"/>
  <c r="BF117" i="5"/>
  <c r="T117" i="5"/>
  <c r="R117" i="5"/>
  <c r="P117" i="5"/>
  <c r="BI116" i="5"/>
  <c r="BH116" i="5"/>
  <c r="BG116" i="5"/>
  <c r="BF116" i="5"/>
  <c r="T116" i="5"/>
  <c r="R116" i="5"/>
  <c r="P116" i="5"/>
  <c r="BI115" i="5"/>
  <c r="BH115" i="5"/>
  <c r="BG115" i="5"/>
  <c r="BF115" i="5"/>
  <c r="T115" i="5"/>
  <c r="R115" i="5"/>
  <c r="P115" i="5"/>
  <c r="BI113" i="5"/>
  <c r="BH113" i="5"/>
  <c r="BG113" i="5"/>
  <c r="BF113" i="5"/>
  <c r="T113" i="5"/>
  <c r="R113" i="5"/>
  <c r="P113" i="5"/>
  <c r="BI112" i="5"/>
  <c r="BH112" i="5"/>
  <c r="BG112" i="5"/>
  <c r="BF112" i="5"/>
  <c r="T112" i="5"/>
  <c r="R112" i="5"/>
  <c r="P112" i="5"/>
  <c r="BI111" i="5"/>
  <c r="BH111" i="5"/>
  <c r="BG111" i="5"/>
  <c r="BF111" i="5"/>
  <c r="T111" i="5"/>
  <c r="R111" i="5"/>
  <c r="P111" i="5"/>
  <c r="BI110" i="5"/>
  <c r="BH110" i="5"/>
  <c r="BG110" i="5"/>
  <c r="BF110" i="5"/>
  <c r="T110" i="5"/>
  <c r="R110" i="5"/>
  <c r="P110" i="5"/>
  <c r="BI109" i="5"/>
  <c r="BH109" i="5"/>
  <c r="BG109" i="5"/>
  <c r="BF109" i="5"/>
  <c r="T109" i="5"/>
  <c r="R109" i="5"/>
  <c r="P109" i="5"/>
  <c r="BI108" i="5"/>
  <c r="BH108" i="5"/>
  <c r="BG108" i="5"/>
  <c r="BF108" i="5"/>
  <c r="T108" i="5"/>
  <c r="R108" i="5"/>
  <c r="P108" i="5"/>
  <c r="BI107" i="5"/>
  <c r="BH107" i="5"/>
  <c r="BG107" i="5"/>
  <c r="BF107" i="5"/>
  <c r="T107" i="5"/>
  <c r="R107" i="5"/>
  <c r="P107" i="5"/>
  <c r="BI105" i="5"/>
  <c r="BH105" i="5"/>
  <c r="BG105" i="5"/>
  <c r="BF105" i="5"/>
  <c r="T105" i="5"/>
  <c r="R105" i="5"/>
  <c r="P105" i="5"/>
  <c r="BI104" i="5"/>
  <c r="BH104" i="5"/>
  <c r="BG104" i="5"/>
  <c r="BF104" i="5"/>
  <c r="T104" i="5"/>
  <c r="R104" i="5"/>
  <c r="P104" i="5"/>
  <c r="BI103" i="5"/>
  <c r="BH103" i="5"/>
  <c r="BG103" i="5"/>
  <c r="BF103" i="5"/>
  <c r="T103" i="5"/>
  <c r="R103" i="5"/>
  <c r="P103" i="5"/>
  <c r="BI102" i="5"/>
  <c r="BH102" i="5"/>
  <c r="BG102" i="5"/>
  <c r="BF102" i="5"/>
  <c r="T102" i="5"/>
  <c r="R102" i="5"/>
  <c r="P102" i="5"/>
  <c r="BI101" i="5"/>
  <c r="BH101" i="5"/>
  <c r="BG101" i="5"/>
  <c r="BF101" i="5"/>
  <c r="T101" i="5"/>
  <c r="R101" i="5"/>
  <c r="P101" i="5"/>
  <c r="BI100" i="5"/>
  <c r="BH100" i="5"/>
  <c r="BG100" i="5"/>
  <c r="BF100" i="5"/>
  <c r="T100" i="5"/>
  <c r="R100" i="5"/>
  <c r="P100" i="5"/>
  <c r="BI99" i="5"/>
  <c r="BH99" i="5"/>
  <c r="BG99" i="5"/>
  <c r="BF99" i="5"/>
  <c r="T99" i="5"/>
  <c r="R99" i="5"/>
  <c r="P99" i="5"/>
  <c r="BI98" i="5"/>
  <c r="BH98" i="5"/>
  <c r="BG98" i="5"/>
  <c r="BF98" i="5"/>
  <c r="T98" i="5"/>
  <c r="R98" i="5"/>
  <c r="P98" i="5"/>
  <c r="BI97" i="5"/>
  <c r="BH97" i="5"/>
  <c r="BG97" i="5"/>
  <c r="BF97" i="5"/>
  <c r="T97" i="5"/>
  <c r="R97" i="5"/>
  <c r="P97" i="5"/>
  <c r="BI96" i="5"/>
  <c r="BH96" i="5"/>
  <c r="BG96" i="5"/>
  <c r="BF96" i="5"/>
  <c r="T96" i="5"/>
  <c r="R96" i="5"/>
  <c r="P96" i="5"/>
  <c r="BI95" i="5"/>
  <c r="BH95" i="5"/>
  <c r="BG95" i="5"/>
  <c r="BF95" i="5"/>
  <c r="T95" i="5"/>
  <c r="R95" i="5"/>
  <c r="P95" i="5"/>
  <c r="BI94" i="5"/>
  <c r="BH94" i="5"/>
  <c r="BG94" i="5"/>
  <c r="BF94" i="5"/>
  <c r="T94" i="5"/>
  <c r="R94" i="5"/>
  <c r="P94" i="5"/>
  <c r="J60" i="5"/>
  <c r="J87" i="5"/>
  <c r="J86" i="5"/>
  <c r="F86" i="5"/>
  <c r="F84" i="5"/>
  <c r="E82" i="5"/>
  <c r="J55" i="5"/>
  <c r="J54" i="5"/>
  <c r="F54" i="5"/>
  <c r="F52" i="5"/>
  <c r="E50" i="5"/>
  <c r="J18" i="5"/>
  <c r="E18" i="5"/>
  <c r="F55" i="5"/>
  <c r="J17" i="5"/>
  <c r="J12" i="5"/>
  <c r="J84" i="5" s="1"/>
  <c r="E7" i="5"/>
  <c r="E48" i="5" s="1"/>
  <c r="J37" i="4"/>
  <c r="J36" i="4"/>
  <c r="AY57" i="1"/>
  <c r="J35" i="4"/>
  <c r="AX57" i="1" s="1"/>
  <c r="BI152" i="4"/>
  <c r="BH152" i="4"/>
  <c r="BG152" i="4"/>
  <c r="BF152" i="4"/>
  <c r="T152" i="4"/>
  <c r="R152" i="4"/>
  <c r="P152" i="4"/>
  <c r="BI150" i="4"/>
  <c r="BH150" i="4"/>
  <c r="BG150" i="4"/>
  <c r="BF150" i="4"/>
  <c r="T150" i="4"/>
  <c r="R150" i="4"/>
  <c r="P150" i="4"/>
  <c r="BI147" i="4"/>
  <c r="BH147" i="4"/>
  <c r="BG147" i="4"/>
  <c r="BF147" i="4"/>
  <c r="T147" i="4"/>
  <c r="R147" i="4"/>
  <c r="P147" i="4"/>
  <c r="BI146" i="4"/>
  <c r="BH146" i="4"/>
  <c r="BG146" i="4"/>
  <c r="BF146" i="4"/>
  <c r="T146" i="4"/>
  <c r="R146" i="4"/>
  <c r="P146" i="4"/>
  <c r="BI142" i="4"/>
  <c r="BH142" i="4"/>
  <c r="BG142" i="4"/>
  <c r="BF142" i="4"/>
  <c r="T142" i="4"/>
  <c r="R142" i="4"/>
  <c r="P142" i="4"/>
  <c r="BI140" i="4"/>
  <c r="BH140" i="4"/>
  <c r="BG140" i="4"/>
  <c r="BF140" i="4"/>
  <c r="T140" i="4"/>
  <c r="R140" i="4"/>
  <c r="P140" i="4"/>
  <c r="BI138" i="4"/>
  <c r="BH138" i="4"/>
  <c r="BG138" i="4"/>
  <c r="BF138" i="4"/>
  <c r="T138" i="4"/>
  <c r="R138" i="4"/>
  <c r="P138" i="4"/>
  <c r="BI136" i="4"/>
  <c r="BH136" i="4"/>
  <c r="BG136" i="4"/>
  <c r="BF136" i="4"/>
  <c r="T136" i="4"/>
  <c r="R136" i="4"/>
  <c r="P136" i="4"/>
  <c r="BI134" i="4"/>
  <c r="BH134" i="4"/>
  <c r="BG134" i="4"/>
  <c r="BF134" i="4"/>
  <c r="T134" i="4"/>
  <c r="R134" i="4"/>
  <c r="P134" i="4"/>
  <c r="BI132" i="4"/>
  <c r="BH132" i="4"/>
  <c r="BG132" i="4"/>
  <c r="BF132" i="4"/>
  <c r="T132" i="4"/>
  <c r="R132" i="4"/>
  <c r="P132" i="4"/>
  <c r="BI131" i="4"/>
  <c r="BH131" i="4"/>
  <c r="BG131" i="4"/>
  <c r="BF131" i="4"/>
  <c r="T131" i="4"/>
  <c r="R131" i="4"/>
  <c r="P131" i="4"/>
  <c r="BI129" i="4"/>
  <c r="BH129" i="4"/>
  <c r="BG129" i="4"/>
  <c r="BF129" i="4"/>
  <c r="T129" i="4"/>
  <c r="R129" i="4"/>
  <c r="P129" i="4"/>
  <c r="BI128" i="4"/>
  <c r="BH128" i="4"/>
  <c r="BG128" i="4"/>
  <c r="BF128" i="4"/>
  <c r="T128" i="4"/>
  <c r="R128" i="4"/>
  <c r="P128" i="4"/>
  <c r="BI126" i="4"/>
  <c r="BH126" i="4"/>
  <c r="BG126" i="4"/>
  <c r="BF126" i="4"/>
  <c r="T126" i="4"/>
  <c r="R126" i="4"/>
  <c r="P126" i="4"/>
  <c r="BI125" i="4"/>
  <c r="BH125" i="4"/>
  <c r="BG125" i="4"/>
  <c r="BF125" i="4"/>
  <c r="T125" i="4"/>
  <c r="R125" i="4"/>
  <c r="P125" i="4"/>
  <c r="BI123" i="4"/>
  <c r="BH123" i="4"/>
  <c r="BG123" i="4"/>
  <c r="BF123" i="4"/>
  <c r="T123" i="4"/>
  <c r="R123" i="4"/>
  <c r="P123" i="4"/>
  <c r="BI122" i="4"/>
  <c r="BH122" i="4"/>
  <c r="BG122" i="4"/>
  <c r="BF122" i="4"/>
  <c r="T122" i="4"/>
  <c r="R122" i="4"/>
  <c r="P122" i="4"/>
  <c r="BI121" i="4"/>
  <c r="BH121" i="4"/>
  <c r="BG121" i="4"/>
  <c r="BF121" i="4"/>
  <c r="T121" i="4"/>
  <c r="R121" i="4"/>
  <c r="P121" i="4"/>
  <c r="BI120" i="4"/>
  <c r="BH120" i="4"/>
  <c r="BG120" i="4"/>
  <c r="BF120" i="4"/>
  <c r="T120" i="4"/>
  <c r="R120" i="4"/>
  <c r="P120" i="4"/>
  <c r="BI118" i="4"/>
  <c r="BH118" i="4"/>
  <c r="BG118" i="4"/>
  <c r="BF118" i="4"/>
  <c r="T118" i="4"/>
  <c r="R118" i="4"/>
  <c r="P118" i="4"/>
  <c r="BI117" i="4"/>
  <c r="BH117" i="4"/>
  <c r="BG117" i="4"/>
  <c r="BF117" i="4"/>
  <c r="T117" i="4"/>
  <c r="R117" i="4"/>
  <c r="P117" i="4"/>
  <c r="BI115" i="4"/>
  <c r="BH115" i="4"/>
  <c r="BG115" i="4"/>
  <c r="BF115" i="4"/>
  <c r="T115" i="4"/>
  <c r="R115" i="4"/>
  <c r="P115" i="4"/>
  <c r="BI110" i="4"/>
  <c r="BH110" i="4"/>
  <c r="BG110" i="4"/>
  <c r="BF110" i="4"/>
  <c r="T110" i="4"/>
  <c r="R110" i="4"/>
  <c r="P110" i="4"/>
  <c r="BI108" i="4"/>
  <c r="BH108" i="4"/>
  <c r="BG108" i="4"/>
  <c r="BF108" i="4"/>
  <c r="T108" i="4"/>
  <c r="R108" i="4"/>
  <c r="P108" i="4"/>
  <c r="BI96" i="4"/>
  <c r="BH96" i="4"/>
  <c r="BG96" i="4"/>
  <c r="BF96" i="4"/>
  <c r="T96" i="4"/>
  <c r="R96" i="4"/>
  <c r="P96" i="4"/>
  <c r="BI85" i="4"/>
  <c r="BH85" i="4"/>
  <c r="BG85" i="4"/>
  <c r="BF85" i="4"/>
  <c r="T85" i="4"/>
  <c r="R85" i="4"/>
  <c r="P85" i="4"/>
  <c r="J79" i="4"/>
  <c r="J78" i="4"/>
  <c r="F78" i="4"/>
  <c r="F76" i="4"/>
  <c r="E74" i="4"/>
  <c r="J55" i="4"/>
  <c r="J54" i="4"/>
  <c r="F54" i="4"/>
  <c r="F52" i="4"/>
  <c r="E50" i="4"/>
  <c r="J18" i="4"/>
  <c r="E18" i="4"/>
  <c r="F79" i="4" s="1"/>
  <c r="J17" i="4"/>
  <c r="J12" i="4"/>
  <c r="J52" i="4"/>
  <c r="E7" i="4"/>
  <c r="E72" i="4" s="1"/>
  <c r="J37" i="3"/>
  <c r="J36" i="3"/>
  <c r="AY56" i="1" s="1"/>
  <c r="J35" i="3"/>
  <c r="AX56" i="1"/>
  <c r="BI236" i="3"/>
  <c r="BH236" i="3"/>
  <c r="BG236" i="3"/>
  <c r="BF236" i="3"/>
  <c r="T236" i="3"/>
  <c r="R236" i="3"/>
  <c r="P236" i="3"/>
  <c r="BI234" i="3"/>
  <c r="BH234" i="3"/>
  <c r="BG234" i="3"/>
  <c r="BF234" i="3"/>
  <c r="T234" i="3"/>
  <c r="R234" i="3"/>
  <c r="P234" i="3"/>
  <c r="BI232" i="3"/>
  <c r="BH232" i="3"/>
  <c r="BG232" i="3"/>
  <c r="BF232" i="3"/>
  <c r="T232" i="3"/>
  <c r="R232" i="3"/>
  <c r="P232" i="3"/>
  <c r="BI231" i="3"/>
  <c r="BH231" i="3"/>
  <c r="BG231" i="3"/>
  <c r="BF231" i="3"/>
  <c r="T231" i="3"/>
  <c r="R231" i="3"/>
  <c r="P231" i="3"/>
  <c r="BI229" i="3"/>
  <c r="BH229" i="3"/>
  <c r="BG229" i="3"/>
  <c r="BF229" i="3"/>
  <c r="T229" i="3"/>
  <c r="R229" i="3"/>
  <c r="P229" i="3"/>
  <c r="BI228" i="3"/>
  <c r="BH228" i="3"/>
  <c r="BG228" i="3"/>
  <c r="BF228" i="3"/>
  <c r="T228" i="3"/>
  <c r="R228" i="3"/>
  <c r="P228" i="3"/>
  <c r="BI227" i="3"/>
  <c r="BH227" i="3"/>
  <c r="BG227" i="3"/>
  <c r="BF227" i="3"/>
  <c r="T227" i="3"/>
  <c r="R227" i="3"/>
  <c r="P227" i="3"/>
  <c r="BI225" i="3"/>
  <c r="BH225" i="3"/>
  <c r="BG225" i="3"/>
  <c r="BF225" i="3"/>
  <c r="T225" i="3"/>
  <c r="R225" i="3"/>
  <c r="P225" i="3"/>
  <c r="BI223" i="3"/>
  <c r="BH223" i="3"/>
  <c r="BG223" i="3"/>
  <c r="BF223" i="3"/>
  <c r="T223" i="3"/>
  <c r="R223" i="3"/>
  <c r="P223" i="3"/>
  <c r="BI221" i="3"/>
  <c r="BH221" i="3"/>
  <c r="BG221" i="3"/>
  <c r="BF221" i="3"/>
  <c r="T221" i="3"/>
  <c r="R221" i="3"/>
  <c r="P221" i="3"/>
  <c r="BI220" i="3"/>
  <c r="BH220" i="3"/>
  <c r="BG220" i="3"/>
  <c r="BF220" i="3"/>
  <c r="T220" i="3"/>
  <c r="R220" i="3"/>
  <c r="P220" i="3"/>
  <c r="BI218" i="3"/>
  <c r="BH218" i="3"/>
  <c r="BG218" i="3"/>
  <c r="BF218" i="3"/>
  <c r="T218" i="3"/>
  <c r="R218" i="3"/>
  <c r="P218" i="3"/>
  <c r="BI215" i="3"/>
  <c r="BH215" i="3"/>
  <c r="BG215" i="3"/>
  <c r="BF215" i="3"/>
  <c r="T215" i="3"/>
  <c r="R215" i="3"/>
  <c r="P215" i="3"/>
  <c r="BI213" i="3"/>
  <c r="BH213" i="3"/>
  <c r="BG213" i="3"/>
  <c r="BF213" i="3"/>
  <c r="T213" i="3"/>
  <c r="R213" i="3"/>
  <c r="P213" i="3"/>
  <c r="BI211" i="3"/>
  <c r="BH211" i="3"/>
  <c r="BG211" i="3"/>
  <c r="BF211" i="3"/>
  <c r="T211" i="3"/>
  <c r="R211" i="3"/>
  <c r="P211" i="3"/>
  <c r="BI209" i="3"/>
  <c r="BH209" i="3"/>
  <c r="BG209" i="3"/>
  <c r="BF209" i="3"/>
  <c r="T209" i="3"/>
  <c r="R209" i="3"/>
  <c r="P209" i="3"/>
  <c r="BI207" i="3"/>
  <c r="BH207" i="3"/>
  <c r="BG207" i="3"/>
  <c r="BF207" i="3"/>
  <c r="T207" i="3"/>
  <c r="R207" i="3"/>
  <c r="P207" i="3"/>
  <c r="BI205" i="3"/>
  <c r="BH205" i="3"/>
  <c r="BG205" i="3"/>
  <c r="BF205" i="3"/>
  <c r="T205" i="3"/>
  <c r="R205" i="3"/>
  <c r="P205" i="3"/>
  <c r="BI203" i="3"/>
  <c r="BH203" i="3"/>
  <c r="BG203" i="3"/>
  <c r="BF203" i="3"/>
  <c r="T203" i="3"/>
  <c r="R203" i="3"/>
  <c r="P203" i="3"/>
  <c r="BI201" i="3"/>
  <c r="BH201" i="3"/>
  <c r="BG201" i="3"/>
  <c r="BF201" i="3"/>
  <c r="T201" i="3"/>
  <c r="R201" i="3"/>
  <c r="P201" i="3"/>
  <c r="BI199" i="3"/>
  <c r="BH199" i="3"/>
  <c r="BG199" i="3"/>
  <c r="BF199" i="3"/>
  <c r="T199" i="3"/>
  <c r="R199" i="3"/>
  <c r="P199" i="3"/>
  <c r="BI198" i="3"/>
  <c r="BH198" i="3"/>
  <c r="BG198" i="3"/>
  <c r="BF198" i="3"/>
  <c r="T198" i="3"/>
  <c r="R198" i="3"/>
  <c r="P198" i="3"/>
  <c r="BI197" i="3"/>
  <c r="BH197" i="3"/>
  <c r="BG197" i="3"/>
  <c r="BF197" i="3"/>
  <c r="T197" i="3"/>
  <c r="R197" i="3"/>
  <c r="P197" i="3"/>
  <c r="BI196" i="3"/>
  <c r="BH196" i="3"/>
  <c r="BG196" i="3"/>
  <c r="BF196" i="3"/>
  <c r="T196" i="3"/>
  <c r="R196" i="3"/>
  <c r="P196" i="3"/>
  <c r="BI194" i="3"/>
  <c r="BH194" i="3"/>
  <c r="BG194" i="3"/>
  <c r="BF194" i="3"/>
  <c r="T194" i="3"/>
  <c r="R194" i="3"/>
  <c r="P194" i="3"/>
  <c r="BI193" i="3"/>
  <c r="BH193" i="3"/>
  <c r="BG193" i="3"/>
  <c r="BF193" i="3"/>
  <c r="T193" i="3"/>
  <c r="R193" i="3"/>
  <c r="P193" i="3"/>
  <c r="BI191" i="3"/>
  <c r="BH191" i="3"/>
  <c r="BG191" i="3"/>
  <c r="BF191" i="3"/>
  <c r="T191" i="3"/>
  <c r="R191" i="3"/>
  <c r="P191" i="3"/>
  <c r="BI189" i="3"/>
  <c r="BH189" i="3"/>
  <c r="BG189" i="3"/>
  <c r="BF189" i="3"/>
  <c r="T189" i="3"/>
  <c r="R189" i="3"/>
  <c r="P189" i="3"/>
  <c r="BI187" i="3"/>
  <c r="BH187" i="3"/>
  <c r="BG187" i="3"/>
  <c r="BF187" i="3"/>
  <c r="T187" i="3"/>
  <c r="R187" i="3"/>
  <c r="P187" i="3"/>
  <c r="BI185" i="3"/>
  <c r="BH185" i="3"/>
  <c r="BG185" i="3"/>
  <c r="BF185" i="3"/>
  <c r="T185" i="3"/>
  <c r="R185" i="3"/>
  <c r="P185" i="3"/>
  <c r="BI183" i="3"/>
  <c r="BH183" i="3"/>
  <c r="BG183" i="3"/>
  <c r="BF183" i="3"/>
  <c r="T183" i="3"/>
  <c r="R183" i="3"/>
  <c r="P183" i="3"/>
  <c r="BI181" i="3"/>
  <c r="BH181" i="3"/>
  <c r="BG181" i="3"/>
  <c r="BF181" i="3"/>
  <c r="T181" i="3"/>
  <c r="R181" i="3"/>
  <c r="P181" i="3"/>
  <c r="BI179" i="3"/>
  <c r="BH179" i="3"/>
  <c r="BG179" i="3"/>
  <c r="BF179" i="3"/>
  <c r="T179" i="3"/>
  <c r="R179" i="3"/>
  <c r="P179" i="3"/>
  <c r="BI177" i="3"/>
  <c r="BH177" i="3"/>
  <c r="BG177" i="3"/>
  <c r="BF177" i="3"/>
  <c r="T177" i="3"/>
  <c r="R177" i="3"/>
  <c r="P177" i="3"/>
  <c r="BI175" i="3"/>
  <c r="BH175" i="3"/>
  <c r="BG175" i="3"/>
  <c r="BF175" i="3"/>
  <c r="T175" i="3"/>
  <c r="R175" i="3"/>
  <c r="P175" i="3"/>
  <c r="BI173" i="3"/>
  <c r="BH173" i="3"/>
  <c r="BG173" i="3"/>
  <c r="BF173" i="3"/>
  <c r="T173" i="3"/>
  <c r="R173" i="3"/>
  <c r="P173" i="3"/>
  <c r="BI171" i="3"/>
  <c r="BH171" i="3"/>
  <c r="BG171" i="3"/>
  <c r="BF171" i="3"/>
  <c r="T171" i="3"/>
  <c r="R171" i="3"/>
  <c r="P171" i="3"/>
  <c r="BI167" i="3"/>
  <c r="BH167" i="3"/>
  <c r="BG167" i="3"/>
  <c r="BF167" i="3"/>
  <c r="T167" i="3"/>
  <c r="R167" i="3"/>
  <c r="P167" i="3"/>
  <c r="BI165" i="3"/>
  <c r="BH165" i="3"/>
  <c r="BG165" i="3"/>
  <c r="BF165" i="3"/>
  <c r="T165" i="3"/>
  <c r="R165" i="3"/>
  <c r="P165" i="3"/>
  <c r="BI164" i="3"/>
  <c r="BH164" i="3"/>
  <c r="BG164" i="3"/>
  <c r="BF164" i="3"/>
  <c r="T164" i="3"/>
  <c r="R164" i="3"/>
  <c r="P164" i="3"/>
  <c r="BI163" i="3"/>
  <c r="BH163" i="3"/>
  <c r="BG163" i="3"/>
  <c r="BF163" i="3"/>
  <c r="T163" i="3"/>
  <c r="R163" i="3"/>
  <c r="P163" i="3"/>
  <c r="BI161" i="3"/>
  <c r="BH161" i="3"/>
  <c r="BG161" i="3"/>
  <c r="BF161" i="3"/>
  <c r="T161" i="3"/>
  <c r="R161" i="3"/>
  <c r="P161" i="3"/>
  <c r="BI159" i="3"/>
  <c r="BH159" i="3"/>
  <c r="BG159" i="3"/>
  <c r="BF159" i="3"/>
  <c r="T159" i="3"/>
  <c r="R159" i="3"/>
  <c r="P159" i="3"/>
  <c r="BI158" i="3"/>
  <c r="BH158" i="3"/>
  <c r="BG158" i="3"/>
  <c r="BF158" i="3"/>
  <c r="T158" i="3"/>
  <c r="R158" i="3"/>
  <c r="P158" i="3"/>
  <c r="BI157" i="3"/>
  <c r="BH157" i="3"/>
  <c r="BG157" i="3"/>
  <c r="BF157" i="3"/>
  <c r="T157" i="3"/>
  <c r="R157" i="3"/>
  <c r="P157" i="3"/>
  <c r="BI156" i="3"/>
  <c r="BH156" i="3"/>
  <c r="BG156" i="3"/>
  <c r="BF156" i="3"/>
  <c r="T156" i="3"/>
  <c r="R156" i="3"/>
  <c r="P156" i="3"/>
  <c r="BI155" i="3"/>
  <c r="BH155" i="3"/>
  <c r="BG155" i="3"/>
  <c r="BF155" i="3"/>
  <c r="T155" i="3"/>
  <c r="R155" i="3"/>
  <c r="P155" i="3"/>
  <c r="BI154" i="3"/>
  <c r="BH154" i="3"/>
  <c r="BG154" i="3"/>
  <c r="BF154" i="3"/>
  <c r="T154" i="3"/>
  <c r="R154" i="3"/>
  <c r="P154" i="3"/>
  <c r="BI152" i="3"/>
  <c r="BH152" i="3"/>
  <c r="BG152" i="3"/>
  <c r="BF152" i="3"/>
  <c r="T152" i="3"/>
  <c r="R152" i="3"/>
  <c r="P152" i="3"/>
  <c r="BI148" i="3"/>
  <c r="BH148" i="3"/>
  <c r="BG148" i="3"/>
  <c r="BF148" i="3"/>
  <c r="T148" i="3"/>
  <c r="R148" i="3"/>
  <c r="P148" i="3"/>
  <c r="BI146" i="3"/>
  <c r="BH146" i="3"/>
  <c r="BG146" i="3"/>
  <c r="BF146" i="3"/>
  <c r="T146" i="3"/>
  <c r="R146" i="3"/>
  <c r="P146" i="3"/>
  <c r="BI144" i="3"/>
  <c r="BH144" i="3"/>
  <c r="BG144" i="3"/>
  <c r="BF144" i="3"/>
  <c r="T144" i="3"/>
  <c r="R144" i="3"/>
  <c r="P144" i="3"/>
  <c r="BI142" i="3"/>
  <c r="BH142" i="3"/>
  <c r="BG142" i="3"/>
  <c r="BF142" i="3"/>
  <c r="T142" i="3"/>
  <c r="R142" i="3"/>
  <c r="P142" i="3"/>
  <c r="BI140" i="3"/>
  <c r="BH140" i="3"/>
  <c r="BG140" i="3"/>
  <c r="BF140" i="3"/>
  <c r="T140" i="3"/>
  <c r="R140" i="3"/>
  <c r="P140" i="3"/>
  <c r="BI138" i="3"/>
  <c r="BH138" i="3"/>
  <c r="BG138" i="3"/>
  <c r="BF138" i="3"/>
  <c r="T138" i="3"/>
  <c r="R138" i="3"/>
  <c r="P138" i="3"/>
  <c r="BI136" i="3"/>
  <c r="BH136" i="3"/>
  <c r="BG136" i="3"/>
  <c r="BF136" i="3"/>
  <c r="T136" i="3"/>
  <c r="R136" i="3"/>
  <c r="P136" i="3"/>
  <c r="BI134" i="3"/>
  <c r="BH134" i="3"/>
  <c r="BG134" i="3"/>
  <c r="BF134" i="3"/>
  <c r="T134" i="3"/>
  <c r="R134" i="3"/>
  <c r="P134" i="3"/>
  <c r="BI132" i="3"/>
  <c r="BH132" i="3"/>
  <c r="BG132" i="3"/>
  <c r="BF132" i="3"/>
  <c r="T132" i="3"/>
  <c r="R132" i="3"/>
  <c r="P132" i="3"/>
  <c r="BI131" i="3"/>
  <c r="BH131" i="3"/>
  <c r="BG131" i="3"/>
  <c r="BF131" i="3"/>
  <c r="T131" i="3"/>
  <c r="R131" i="3"/>
  <c r="P131" i="3"/>
  <c r="BI130" i="3"/>
  <c r="BH130" i="3"/>
  <c r="BG130" i="3"/>
  <c r="BF130" i="3"/>
  <c r="T130" i="3"/>
  <c r="R130" i="3"/>
  <c r="P130" i="3"/>
  <c r="BI128" i="3"/>
  <c r="BH128" i="3"/>
  <c r="BG128" i="3"/>
  <c r="BF128" i="3"/>
  <c r="T128" i="3"/>
  <c r="R128" i="3"/>
  <c r="P128" i="3"/>
  <c r="BI127" i="3"/>
  <c r="BH127" i="3"/>
  <c r="BG127" i="3"/>
  <c r="BF127" i="3"/>
  <c r="T127" i="3"/>
  <c r="R127" i="3"/>
  <c r="P127" i="3"/>
  <c r="BI126" i="3"/>
  <c r="BH126" i="3"/>
  <c r="BG126" i="3"/>
  <c r="BF126" i="3"/>
  <c r="T126" i="3"/>
  <c r="R126" i="3"/>
  <c r="P126" i="3"/>
  <c r="BI125" i="3"/>
  <c r="BH125" i="3"/>
  <c r="BG125" i="3"/>
  <c r="BF125" i="3"/>
  <c r="T125" i="3"/>
  <c r="R125" i="3"/>
  <c r="P125" i="3"/>
  <c r="BI124" i="3"/>
  <c r="BH124" i="3"/>
  <c r="BG124" i="3"/>
  <c r="BF124" i="3"/>
  <c r="T124" i="3"/>
  <c r="R124" i="3"/>
  <c r="P124" i="3"/>
  <c r="BI121" i="3"/>
  <c r="BH121" i="3"/>
  <c r="BG121" i="3"/>
  <c r="BF121" i="3"/>
  <c r="T121" i="3"/>
  <c r="R121" i="3"/>
  <c r="P121" i="3"/>
  <c r="BI119" i="3"/>
  <c r="BH119" i="3"/>
  <c r="BG119" i="3"/>
  <c r="BF119" i="3"/>
  <c r="T119" i="3"/>
  <c r="R119" i="3"/>
  <c r="P119" i="3"/>
  <c r="BI115" i="3"/>
  <c r="BH115" i="3"/>
  <c r="BG115" i="3"/>
  <c r="BF115" i="3"/>
  <c r="T115" i="3"/>
  <c r="R115" i="3"/>
  <c r="P115" i="3"/>
  <c r="BI112" i="3"/>
  <c r="BH112" i="3"/>
  <c r="BG112" i="3"/>
  <c r="BF112" i="3"/>
  <c r="T112" i="3"/>
  <c r="R112" i="3"/>
  <c r="P112" i="3"/>
  <c r="BI110" i="3"/>
  <c r="BH110" i="3"/>
  <c r="BG110" i="3"/>
  <c r="BF110" i="3"/>
  <c r="T110" i="3"/>
  <c r="R110" i="3"/>
  <c r="P110" i="3"/>
  <c r="BI108" i="3"/>
  <c r="BH108" i="3"/>
  <c r="BG108" i="3"/>
  <c r="BF108" i="3"/>
  <c r="T108" i="3"/>
  <c r="R108" i="3"/>
  <c r="P108" i="3"/>
  <c r="BI103" i="3"/>
  <c r="BH103" i="3"/>
  <c r="BG103" i="3"/>
  <c r="BF103" i="3"/>
  <c r="T103" i="3"/>
  <c r="R103" i="3"/>
  <c r="P103" i="3"/>
  <c r="BI100" i="3"/>
  <c r="BH100" i="3"/>
  <c r="BG100" i="3"/>
  <c r="BF100" i="3"/>
  <c r="T100" i="3"/>
  <c r="R100" i="3"/>
  <c r="P100" i="3"/>
  <c r="BI93" i="3"/>
  <c r="BH93" i="3"/>
  <c r="BG93" i="3"/>
  <c r="BF93" i="3"/>
  <c r="T93" i="3"/>
  <c r="R93" i="3"/>
  <c r="P93" i="3"/>
  <c r="BI89" i="3"/>
  <c r="BH89" i="3"/>
  <c r="BG89" i="3"/>
  <c r="BF89" i="3"/>
  <c r="T89" i="3"/>
  <c r="R89" i="3"/>
  <c r="P89" i="3"/>
  <c r="J84" i="3"/>
  <c r="J83" i="3"/>
  <c r="F83" i="3"/>
  <c r="F81" i="3"/>
  <c r="E79" i="3"/>
  <c r="J55" i="3"/>
  <c r="J54" i="3"/>
  <c r="F54" i="3"/>
  <c r="F52" i="3"/>
  <c r="E50" i="3"/>
  <c r="J18" i="3"/>
  <c r="E18" i="3"/>
  <c r="F84" i="3" s="1"/>
  <c r="J17" i="3"/>
  <c r="J12" i="3"/>
  <c r="J81" i="3"/>
  <c r="E7" i="3"/>
  <c r="E48" i="3"/>
  <c r="J37" i="2"/>
  <c r="J36" i="2"/>
  <c r="AY55" i="1" s="1"/>
  <c r="J35" i="2"/>
  <c r="AX55" i="1"/>
  <c r="BI1438" i="2"/>
  <c r="BH1438" i="2"/>
  <c r="BG1438" i="2"/>
  <c r="BF1438" i="2"/>
  <c r="T1438" i="2"/>
  <c r="R1438" i="2"/>
  <c r="P1438" i="2"/>
  <c r="BI1427" i="2"/>
  <c r="BH1427" i="2"/>
  <c r="BG1427" i="2"/>
  <c r="BF1427" i="2"/>
  <c r="T1427" i="2"/>
  <c r="R1427" i="2"/>
  <c r="P1427" i="2"/>
  <c r="BI1416" i="2"/>
  <c r="BH1416" i="2"/>
  <c r="BG1416" i="2"/>
  <c r="BF1416" i="2"/>
  <c r="T1416" i="2"/>
  <c r="R1416" i="2"/>
  <c r="P1416" i="2"/>
  <c r="BI1390" i="2"/>
  <c r="BH1390" i="2"/>
  <c r="BG1390" i="2"/>
  <c r="BF1390" i="2"/>
  <c r="T1390" i="2"/>
  <c r="R1390" i="2"/>
  <c r="P1390" i="2"/>
  <c r="BI1365" i="2"/>
  <c r="BH1365" i="2"/>
  <c r="BG1365" i="2"/>
  <c r="BF1365" i="2"/>
  <c r="T1365" i="2"/>
  <c r="R1365" i="2"/>
  <c r="P1365" i="2"/>
  <c r="BI1361" i="2"/>
  <c r="BH1361" i="2"/>
  <c r="BG1361" i="2"/>
  <c r="BF1361" i="2"/>
  <c r="T1361" i="2"/>
  <c r="R1361" i="2"/>
  <c r="P1361" i="2"/>
  <c r="BI1358" i="2"/>
  <c r="BH1358" i="2"/>
  <c r="BG1358" i="2"/>
  <c r="BF1358" i="2"/>
  <c r="T1358" i="2"/>
  <c r="R1358" i="2"/>
  <c r="P1358" i="2"/>
  <c r="BI1356" i="2"/>
  <c r="BH1356" i="2"/>
  <c r="BG1356" i="2"/>
  <c r="BF1356" i="2"/>
  <c r="T1356" i="2"/>
  <c r="R1356" i="2"/>
  <c r="P1356" i="2"/>
  <c r="BI1352" i="2"/>
  <c r="BH1352" i="2"/>
  <c r="BG1352" i="2"/>
  <c r="BF1352" i="2"/>
  <c r="T1352" i="2"/>
  <c r="R1352" i="2"/>
  <c r="P1352" i="2"/>
  <c r="BI1349" i="2"/>
  <c r="BH1349" i="2"/>
  <c r="BG1349" i="2"/>
  <c r="BF1349" i="2"/>
  <c r="T1349" i="2"/>
  <c r="R1349" i="2"/>
  <c r="P1349" i="2"/>
  <c r="BI1343" i="2"/>
  <c r="BH1343" i="2"/>
  <c r="BG1343" i="2"/>
  <c r="BF1343" i="2"/>
  <c r="T1343" i="2"/>
  <c r="R1343" i="2"/>
  <c r="P1343" i="2"/>
  <c r="BI1330" i="2"/>
  <c r="BH1330" i="2"/>
  <c r="BG1330" i="2"/>
  <c r="BF1330" i="2"/>
  <c r="T1330" i="2"/>
  <c r="R1330" i="2"/>
  <c r="P1330" i="2"/>
  <c r="BI1323" i="2"/>
  <c r="BH1323" i="2"/>
  <c r="BG1323" i="2"/>
  <c r="BF1323" i="2"/>
  <c r="T1323" i="2"/>
  <c r="R1323" i="2"/>
  <c r="P1323" i="2"/>
  <c r="BI1313" i="2"/>
  <c r="BH1313" i="2"/>
  <c r="BG1313" i="2"/>
  <c r="BF1313" i="2"/>
  <c r="T1313" i="2"/>
  <c r="R1313" i="2"/>
  <c r="P1313" i="2"/>
  <c r="BI1310" i="2"/>
  <c r="BH1310" i="2"/>
  <c r="BG1310" i="2"/>
  <c r="BF1310" i="2"/>
  <c r="T1310" i="2"/>
  <c r="R1310" i="2"/>
  <c r="P1310" i="2"/>
  <c r="BI1303" i="2"/>
  <c r="BH1303" i="2"/>
  <c r="BG1303" i="2"/>
  <c r="BF1303" i="2"/>
  <c r="T1303" i="2"/>
  <c r="R1303" i="2"/>
  <c r="P1303" i="2"/>
  <c r="BI1296" i="2"/>
  <c r="BH1296" i="2"/>
  <c r="BG1296" i="2"/>
  <c r="BF1296" i="2"/>
  <c r="T1296" i="2"/>
  <c r="R1296" i="2"/>
  <c r="P1296" i="2"/>
  <c r="BI1289" i="2"/>
  <c r="BH1289" i="2"/>
  <c r="BG1289" i="2"/>
  <c r="BF1289" i="2"/>
  <c r="T1289" i="2"/>
  <c r="R1289" i="2"/>
  <c r="P1289" i="2"/>
  <c r="BI1286" i="2"/>
  <c r="BH1286" i="2"/>
  <c r="BG1286" i="2"/>
  <c r="BF1286" i="2"/>
  <c r="T1286" i="2"/>
  <c r="R1286" i="2"/>
  <c r="P1286" i="2"/>
  <c r="BI1282" i="2"/>
  <c r="BH1282" i="2"/>
  <c r="BG1282" i="2"/>
  <c r="BF1282" i="2"/>
  <c r="T1282" i="2"/>
  <c r="R1282" i="2"/>
  <c r="P1282" i="2"/>
  <c r="BI1280" i="2"/>
  <c r="BH1280" i="2"/>
  <c r="BG1280" i="2"/>
  <c r="BF1280" i="2"/>
  <c r="T1280" i="2"/>
  <c r="R1280" i="2"/>
  <c r="P1280" i="2"/>
  <c r="BI1260" i="2"/>
  <c r="BH1260" i="2"/>
  <c r="BG1260" i="2"/>
  <c r="BF1260" i="2"/>
  <c r="T1260" i="2"/>
  <c r="R1260" i="2"/>
  <c r="P1260" i="2"/>
  <c r="BI1242" i="2"/>
  <c r="BH1242" i="2"/>
  <c r="BG1242" i="2"/>
  <c r="BF1242" i="2"/>
  <c r="T1242" i="2"/>
  <c r="R1242" i="2"/>
  <c r="P1242" i="2"/>
  <c r="BI1231" i="2"/>
  <c r="BH1231" i="2"/>
  <c r="BG1231" i="2"/>
  <c r="BF1231" i="2"/>
  <c r="T1231" i="2"/>
  <c r="R1231" i="2"/>
  <c r="P1231" i="2"/>
  <c r="BI1228" i="2"/>
  <c r="BH1228" i="2"/>
  <c r="BG1228" i="2"/>
  <c r="BF1228" i="2"/>
  <c r="T1228" i="2"/>
  <c r="R1228" i="2"/>
  <c r="P1228" i="2"/>
  <c r="BI1218" i="2"/>
  <c r="BH1218" i="2"/>
  <c r="BG1218" i="2"/>
  <c r="BF1218" i="2"/>
  <c r="T1218" i="2"/>
  <c r="R1218" i="2"/>
  <c r="P1218" i="2"/>
  <c r="BI1215" i="2"/>
  <c r="BH1215" i="2"/>
  <c r="BG1215" i="2"/>
  <c r="BF1215" i="2"/>
  <c r="T1215" i="2"/>
  <c r="R1215" i="2"/>
  <c r="P1215" i="2"/>
  <c r="BI1214" i="2"/>
  <c r="BH1214" i="2"/>
  <c r="BG1214" i="2"/>
  <c r="BF1214" i="2"/>
  <c r="T1214" i="2"/>
  <c r="R1214" i="2"/>
  <c r="P1214" i="2"/>
  <c r="BI1212" i="2"/>
  <c r="BH1212" i="2"/>
  <c r="BG1212" i="2"/>
  <c r="BF1212" i="2"/>
  <c r="T1212" i="2"/>
  <c r="R1212" i="2"/>
  <c r="P1212" i="2"/>
  <c r="BI1209" i="2"/>
  <c r="BH1209" i="2"/>
  <c r="BG1209" i="2"/>
  <c r="BF1209" i="2"/>
  <c r="T1209" i="2"/>
  <c r="R1209" i="2"/>
  <c r="P1209" i="2"/>
  <c r="BI1206" i="2"/>
  <c r="BH1206" i="2"/>
  <c r="BG1206" i="2"/>
  <c r="BF1206" i="2"/>
  <c r="T1206" i="2"/>
  <c r="R1206" i="2"/>
  <c r="P1206" i="2"/>
  <c r="BI1188" i="2"/>
  <c r="BH1188" i="2"/>
  <c r="BG1188" i="2"/>
  <c r="BF1188" i="2"/>
  <c r="T1188" i="2"/>
  <c r="R1188" i="2"/>
  <c r="P1188" i="2"/>
  <c r="BI1179" i="2"/>
  <c r="BH1179" i="2"/>
  <c r="BG1179" i="2"/>
  <c r="BF1179" i="2"/>
  <c r="T1179" i="2"/>
  <c r="R1179" i="2"/>
  <c r="P1179" i="2"/>
  <c r="BI1169" i="2"/>
  <c r="BH1169" i="2"/>
  <c r="BG1169" i="2"/>
  <c r="BF1169" i="2"/>
  <c r="T1169" i="2"/>
  <c r="R1169" i="2"/>
  <c r="P1169" i="2"/>
  <c r="BI1159" i="2"/>
  <c r="BH1159" i="2"/>
  <c r="BG1159" i="2"/>
  <c r="BF1159" i="2"/>
  <c r="T1159" i="2"/>
  <c r="R1159" i="2"/>
  <c r="P1159" i="2"/>
  <c r="BI1148" i="2"/>
  <c r="BH1148" i="2"/>
  <c r="BG1148" i="2"/>
  <c r="BF1148" i="2"/>
  <c r="T1148" i="2"/>
  <c r="R1148" i="2"/>
  <c r="P1148" i="2"/>
  <c r="BI1143" i="2"/>
  <c r="BH1143" i="2"/>
  <c r="BG1143" i="2"/>
  <c r="BF1143" i="2"/>
  <c r="T1143" i="2"/>
  <c r="R1143" i="2"/>
  <c r="P1143" i="2"/>
  <c r="BI1139" i="2"/>
  <c r="BH1139" i="2"/>
  <c r="BG1139" i="2"/>
  <c r="BF1139" i="2"/>
  <c r="T1139" i="2"/>
  <c r="R1139" i="2"/>
  <c r="P1139" i="2"/>
  <c r="BI1136" i="2"/>
  <c r="BH1136" i="2"/>
  <c r="BG1136" i="2"/>
  <c r="BF1136" i="2"/>
  <c r="T1136" i="2"/>
  <c r="R1136" i="2"/>
  <c r="P1136" i="2"/>
  <c r="BI1132" i="2"/>
  <c r="BH1132" i="2"/>
  <c r="BG1132" i="2"/>
  <c r="BF1132" i="2"/>
  <c r="T1132" i="2"/>
  <c r="R1132" i="2"/>
  <c r="P1132" i="2"/>
  <c r="BI1129" i="2"/>
  <c r="BH1129" i="2"/>
  <c r="BG1129" i="2"/>
  <c r="BF1129" i="2"/>
  <c r="T1129" i="2"/>
  <c r="R1129" i="2"/>
  <c r="P1129" i="2"/>
  <c r="BI1126" i="2"/>
  <c r="BH1126" i="2"/>
  <c r="BG1126" i="2"/>
  <c r="BF1126" i="2"/>
  <c r="T1126" i="2"/>
  <c r="R1126" i="2"/>
  <c r="P1126" i="2"/>
  <c r="BI1123" i="2"/>
  <c r="BH1123" i="2"/>
  <c r="BG1123" i="2"/>
  <c r="BF1123" i="2"/>
  <c r="T1123" i="2"/>
  <c r="R1123" i="2"/>
  <c r="P1123" i="2"/>
  <c r="BI1121" i="2"/>
  <c r="BH1121" i="2"/>
  <c r="BG1121" i="2"/>
  <c r="BF1121" i="2"/>
  <c r="T1121" i="2"/>
  <c r="R1121" i="2"/>
  <c r="P1121" i="2"/>
  <c r="BI1117" i="2"/>
  <c r="BH1117" i="2"/>
  <c r="BG1117" i="2"/>
  <c r="BF1117" i="2"/>
  <c r="T1117" i="2"/>
  <c r="R1117" i="2"/>
  <c r="P1117" i="2"/>
  <c r="BI1113" i="2"/>
  <c r="BH1113" i="2"/>
  <c r="BG1113" i="2"/>
  <c r="BF1113" i="2"/>
  <c r="T1113" i="2"/>
  <c r="R1113" i="2"/>
  <c r="P1113" i="2"/>
  <c r="BI1109" i="2"/>
  <c r="BH1109" i="2"/>
  <c r="BG1109" i="2"/>
  <c r="BF1109" i="2"/>
  <c r="T1109" i="2"/>
  <c r="R1109" i="2"/>
  <c r="P1109" i="2"/>
  <c r="BI1108" i="2"/>
  <c r="BH1108" i="2"/>
  <c r="BG1108" i="2"/>
  <c r="BF1108" i="2"/>
  <c r="T1108" i="2"/>
  <c r="R1108" i="2"/>
  <c r="P1108" i="2"/>
  <c r="BI1105" i="2"/>
  <c r="BH1105" i="2"/>
  <c r="BG1105" i="2"/>
  <c r="BF1105" i="2"/>
  <c r="T1105" i="2"/>
  <c r="R1105" i="2"/>
  <c r="P1105" i="2"/>
  <c r="BI1104" i="2"/>
  <c r="BH1104" i="2"/>
  <c r="BG1104" i="2"/>
  <c r="BF1104" i="2"/>
  <c r="T1104" i="2"/>
  <c r="R1104" i="2"/>
  <c r="P1104" i="2"/>
  <c r="BI1101" i="2"/>
  <c r="BH1101" i="2"/>
  <c r="BG1101" i="2"/>
  <c r="BF1101" i="2"/>
  <c r="T1101" i="2"/>
  <c r="R1101" i="2"/>
  <c r="P1101" i="2"/>
  <c r="BI1098" i="2"/>
  <c r="BH1098" i="2"/>
  <c r="BG1098" i="2"/>
  <c r="BF1098" i="2"/>
  <c r="T1098" i="2"/>
  <c r="R1098" i="2"/>
  <c r="P1098" i="2"/>
  <c r="BI1095" i="2"/>
  <c r="BH1095" i="2"/>
  <c r="BG1095" i="2"/>
  <c r="BF1095" i="2"/>
  <c r="T1095" i="2"/>
  <c r="R1095" i="2"/>
  <c r="P1095" i="2"/>
  <c r="BI1092" i="2"/>
  <c r="BH1092" i="2"/>
  <c r="BG1092" i="2"/>
  <c r="BF1092" i="2"/>
  <c r="T1092" i="2"/>
  <c r="R1092" i="2"/>
  <c r="P1092" i="2"/>
  <c r="BI1089" i="2"/>
  <c r="BH1089" i="2"/>
  <c r="BG1089" i="2"/>
  <c r="BF1089" i="2"/>
  <c r="T1089" i="2"/>
  <c r="R1089" i="2"/>
  <c r="P1089" i="2"/>
  <c r="BI1086" i="2"/>
  <c r="BH1086" i="2"/>
  <c r="BG1086" i="2"/>
  <c r="BF1086" i="2"/>
  <c r="T1086" i="2"/>
  <c r="R1086" i="2"/>
  <c r="P1086" i="2"/>
  <c r="BI1081" i="2"/>
  <c r="BH1081" i="2"/>
  <c r="BG1081" i="2"/>
  <c r="BF1081" i="2"/>
  <c r="T1081" i="2"/>
  <c r="R1081" i="2"/>
  <c r="P1081" i="2"/>
  <c r="BI1080" i="2"/>
  <c r="BH1080" i="2"/>
  <c r="BG1080" i="2"/>
  <c r="BF1080" i="2"/>
  <c r="T1080" i="2"/>
  <c r="R1080" i="2"/>
  <c r="P1080" i="2"/>
  <c r="BI1075" i="2"/>
  <c r="BH1075" i="2"/>
  <c r="BG1075" i="2"/>
  <c r="BF1075" i="2"/>
  <c r="T1075" i="2"/>
  <c r="R1075" i="2"/>
  <c r="P1075" i="2"/>
  <c r="BI1074" i="2"/>
  <c r="BH1074" i="2"/>
  <c r="BG1074" i="2"/>
  <c r="BF1074" i="2"/>
  <c r="T1074" i="2"/>
  <c r="R1074" i="2"/>
  <c r="P1074" i="2"/>
  <c r="BI1070" i="2"/>
  <c r="BH1070" i="2"/>
  <c r="BG1070" i="2"/>
  <c r="BF1070" i="2"/>
  <c r="T1070" i="2"/>
  <c r="R1070" i="2"/>
  <c r="P1070" i="2"/>
  <c r="BI1066" i="2"/>
  <c r="BH1066" i="2"/>
  <c r="BG1066" i="2"/>
  <c r="BF1066" i="2"/>
  <c r="T1066" i="2"/>
  <c r="R1066" i="2"/>
  <c r="P1066" i="2"/>
  <c r="BI1062" i="2"/>
  <c r="BH1062" i="2"/>
  <c r="BG1062" i="2"/>
  <c r="BF1062" i="2"/>
  <c r="T1062" i="2"/>
  <c r="R1062" i="2"/>
  <c r="P1062" i="2"/>
  <c r="BI1058" i="2"/>
  <c r="BH1058" i="2"/>
  <c r="BG1058" i="2"/>
  <c r="BF1058" i="2"/>
  <c r="T1058" i="2"/>
  <c r="R1058" i="2"/>
  <c r="P1058" i="2"/>
  <c r="BI1054" i="2"/>
  <c r="BH1054" i="2"/>
  <c r="BG1054" i="2"/>
  <c r="BF1054" i="2"/>
  <c r="T1054" i="2"/>
  <c r="R1054" i="2"/>
  <c r="P1054" i="2"/>
  <c r="BI1050" i="2"/>
  <c r="BH1050" i="2"/>
  <c r="BG1050" i="2"/>
  <c r="BF1050" i="2"/>
  <c r="T1050" i="2"/>
  <c r="R1050" i="2"/>
  <c r="P1050" i="2"/>
  <c r="BI1046" i="2"/>
  <c r="BH1046" i="2"/>
  <c r="BG1046" i="2"/>
  <c r="BF1046" i="2"/>
  <c r="T1046" i="2"/>
  <c r="R1046" i="2"/>
  <c r="P1046" i="2"/>
  <c r="BI1043" i="2"/>
  <c r="BH1043" i="2"/>
  <c r="BG1043" i="2"/>
  <c r="BF1043" i="2"/>
  <c r="T1043" i="2"/>
  <c r="R1043" i="2"/>
  <c r="P1043" i="2"/>
  <c r="BI1042" i="2"/>
  <c r="BH1042" i="2"/>
  <c r="BG1042" i="2"/>
  <c r="BF1042" i="2"/>
  <c r="T1042" i="2"/>
  <c r="R1042" i="2"/>
  <c r="P1042" i="2"/>
  <c r="BI1041" i="2"/>
  <c r="BH1041" i="2"/>
  <c r="BG1041" i="2"/>
  <c r="BF1041" i="2"/>
  <c r="T1041" i="2"/>
  <c r="R1041" i="2"/>
  <c r="P1041" i="2"/>
  <c r="BI1040" i="2"/>
  <c r="BH1040" i="2"/>
  <c r="BG1040" i="2"/>
  <c r="BF1040" i="2"/>
  <c r="T1040" i="2"/>
  <c r="R1040" i="2"/>
  <c r="P1040" i="2"/>
  <c r="BI1039" i="2"/>
  <c r="BH1039" i="2"/>
  <c r="BG1039" i="2"/>
  <c r="BF1039" i="2"/>
  <c r="T1039" i="2"/>
  <c r="R1039" i="2"/>
  <c r="P1039" i="2"/>
  <c r="BI1038" i="2"/>
  <c r="BH1038" i="2"/>
  <c r="BG1038" i="2"/>
  <c r="BF1038" i="2"/>
  <c r="T1038" i="2"/>
  <c r="R1038" i="2"/>
  <c r="P1038" i="2"/>
  <c r="BI1033" i="2"/>
  <c r="BH1033" i="2"/>
  <c r="BG1033" i="2"/>
  <c r="BF1033" i="2"/>
  <c r="T1033" i="2"/>
  <c r="R1033" i="2"/>
  <c r="P1033" i="2"/>
  <c r="BI1030" i="2"/>
  <c r="BH1030" i="2"/>
  <c r="BG1030" i="2"/>
  <c r="BF1030" i="2"/>
  <c r="T1030" i="2"/>
  <c r="R1030" i="2"/>
  <c r="P1030" i="2"/>
  <c r="BI1026" i="2"/>
  <c r="BH1026" i="2"/>
  <c r="BG1026" i="2"/>
  <c r="BF1026" i="2"/>
  <c r="T1026" i="2"/>
  <c r="R1026" i="2"/>
  <c r="P1026" i="2"/>
  <c r="BI1022" i="2"/>
  <c r="BH1022" i="2"/>
  <c r="BG1022" i="2"/>
  <c r="BF1022" i="2"/>
  <c r="T1022" i="2"/>
  <c r="R1022" i="2"/>
  <c r="P1022" i="2"/>
  <c r="BI1018" i="2"/>
  <c r="BH1018" i="2"/>
  <c r="BG1018" i="2"/>
  <c r="BF1018" i="2"/>
  <c r="T1018" i="2"/>
  <c r="R1018" i="2"/>
  <c r="P1018" i="2"/>
  <c r="BI1014" i="2"/>
  <c r="BH1014" i="2"/>
  <c r="BG1014" i="2"/>
  <c r="BF1014" i="2"/>
  <c r="T1014" i="2"/>
  <c r="R1014" i="2"/>
  <c r="P1014" i="2"/>
  <c r="BI1010" i="2"/>
  <c r="BH1010" i="2"/>
  <c r="BG1010" i="2"/>
  <c r="BF1010" i="2"/>
  <c r="T1010" i="2"/>
  <c r="R1010" i="2"/>
  <c r="P1010" i="2"/>
  <c r="BI1006" i="2"/>
  <c r="BH1006" i="2"/>
  <c r="BG1006" i="2"/>
  <c r="BF1006" i="2"/>
  <c r="T1006" i="2"/>
  <c r="R1006" i="2"/>
  <c r="P1006" i="2"/>
  <c r="BI1002" i="2"/>
  <c r="BH1002" i="2"/>
  <c r="BG1002" i="2"/>
  <c r="BF1002" i="2"/>
  <c r="T1002" i="2"/>
  <c r="R1002" i="2"/>
  <c r="P1002" i="2"/>
  <c r="BI998" i="2"/>
  <c r="BH998" i="2"/>
  <c r="BG998" i="2"/>
  <c r="BF998" i="2"/>
  <c r="T998" i="2"/>
  <c r="R998" i="2"/>
  <c r="P998" i="2"/>
  <c r="BI995" i="2"/>
  <c r="BH995" i="2"/>
  <c r="BG995" i="2"/>
  <c r="BF995" i="2"/>
  <c r="T995" i="2"/>
  <c r="R995" i="2"/>
  <c r="P995" i="2"/>
  <c r="BI992" i="2"/>
  <c r="BH992" i="2"/>
  <c r="BG992" i="2"/>
  <c r="BF992" i="2"/>
  <c r="T992" i="2"/>
  <c r="R992" i="2"/>
  <c r="P992" i="2"/>
  <c r="BI991" i="2"/>
  <c r="BH991" i="2"/>
  <c r="BG991" i="2"/>
  <c r="BF991" i="2"/>
  <c r="T991" i="2"/>
  <c r="R991" i="2"/>
  <c r="P991" i="2"/>
  <c r="BI988" i="2"/>
  <c r="BH988" i="2"/>
  <c r="BG988" i="2"/>
  <c r="BF988" i="2"/>
  <c r="T988" i="2"/>
  <c r="R988" i="2"/>
  <c r="P988" i="2"/>
  <c r="BI987" i="2"/>
  <c r="BH987" i="2"/>
  <c r="BG987" i="2"/>
  <c r="BF987" i="2"/>
  <c r="T987" i="2"/>
  <c r="R987" i="2"/>
  <c r="P987" i="2"/>
  <c r="BI984" i="2"/>
  <c r="BH984" i="2"/>
  <c r="BG984" i="2"/>
  <c r="BF984" i="2"/>
  <c r="T984" i="2"/>
  <c r="R984" i="2"/>
  <c r="P984" i="2"/>
  <c r="BI981" i="2"/>
  <c r="BH981" i="2"/>
  <c r="BG981" i="2"/>
  <c r="BF981" i="2"/>
  <c r="T981" i="2"/>
  <c r="R981" i="2"/>
  <c r="P981" i="2"/>
  <c r="BI978" i="2"/>
  <c r="BH978" i="2"/>
  <c r="BG978" i="2"/>
  <c r="BF978" i="2"/>
  <c r="T978" i="2"/>
  <c r="R978" i="2"/>
  <c r="P978" i="2"/>
  <c r="BI975" i="2"/>
  <c r="BH975" i="2"/>
  <c r="BG975" i="2"/>
  <c r="BF975" i="2"/>
  <c r="T975" i="2"/>
  <c r="R975" i="2"/>
  <c r="P975" i="2"/>
  <c r="BI972" i="2"/>
  <c r="BH972" i="2"/>
  <c r="BG972" i="2"/>
  <c r="BF972" i="2"/>
  <c r="T972" i="2"/>
  <c r="R972" i="2"/>
  <c r="P972" i="2"/>
  <c r="BI969" i="2"/>
  <c r="BH969" i="2"/>
  <c r="BG969" i="2"/>
  <c r="BF969" i="2"/>
  <c r="T969" i="2"/>
  <c r="R969" i="2"/>
  <c r="P969" i="2"/>
  <c r="BI954" i="2"/>
  <c r="BH954" i="2"/>
  <c r="BG954" i="2"/>
  <c r="BF954" i="2"/>
  <c r="T954" i="2"/>
  <c r="R954" i="2"/>
  <c r="P954" i="2"/>
  <c r="BI943" i="2"/>
  <c r="BH943" i="2"/>
  <c r="BG943" i="2"/>
  <c r="BF943" i="2"/>
  <c r="T943" i="2"/>
  <c r="R943" i="2"/>
  <c r="P943" i="2"/>
  <c r="BI939" i="2"/>
  <c r="BH939" i="2"/>
  <c r="BG939" i="2"/>
  <c r="BF939" i="2"/>
  <c r="T939" i="2"/>
  <c r="R939" i="2"/>
  <c r="P939" i="2"/>
  <c r="BI935" i="2"/>
  <c r="BH935" i="2"/>
  <c r="BG935" i="2"/>
  <c r="BF935" i="2"/>
  <c r="T935" i="2"/>
  <c r="R935" i="2"/>
  <c r="P935" i="2"/>
  <c r="BI932" i="2"/>
  <c r="BH932" i="2"/>
  <c r="BG932" i="2"/>
  <c r="BF932" i="2"/>
  <c r="T932" i="2"/>
  <c r="R932" i="2"/>
  <c r="P932" i="2"/>
  <c r="BI928" i="2"/>
  <c r="BH928" i="2"/>
  <c r="BG928" i="2"/>
  <c r="BF928" i="2"/>
  <c r="T928" i="2"/>
  <c r="R928" i="2"/>
  <c r="P928" i="2"/>
  <c r="BI925" i="2"/>
  <c r="BH925" i="2"/>
  <c r="BG925" i="2"/>
  <c r="BF925" i="2"/>
  <c r="T925" i="2"/>
  <c r="R925" i="2"/>
  <c r="P925" i="2"/>
  <c r="BI921" i="2"/>
  <c r="BH921" i="2"/>
  <c r="BG921" i="2"/>
  <c r="BF921" i="2"/>
  <c r="T921" i="2"/>
  <c r="R921" i="2"/>
  <c r="P921" i="2"/>
  <c r="BI912" i="2"/>
  <c r="BH912" i="2"/>
  <c r="BG912" i="2"/>
  <c r="BF912" i="2"/>
  <c r="T912" i="2"/>
  <c r="R912" i="2"/>
  <c r="P912" i="2"/>
  <c r="BI908" i="2"/>
  <c r="BH908" i="2"/>
  <c r="BG908" i="2"/>
  <c r="BF908" i="2"/>
  <c r="T908" i="2"/>
  <c r="R908" i="2"/>
  <c r="P908" i="2"/>
  <c r="BI901" i="2"/>
  <c r="BH901" i="2"/>
  <c r="BG901" i="2"/>
  <c r="BF901" i="2"/>
  <c r="T901" i="2"/>
  <c r="R901" i="2"/>
  <c r="P901" i="2"/>
  <c r="BI897" i="2"/>
  <c r="BH897" i="2"/>
  <c r="BG897" i="2"/>
  <c r="BF897" i="2"/>
  <c r="T897" i="2"/>
  <c r="R897" i="2"/>
  <c r="P897" i="2"/>
  <c r="BI893" i="2"/>
  <c r="BH893" i="2"/>
  <c r="BG893" i="2"/>
  <c r="BF893" i="2"/>
  <c r="T893" i="2"/>
  <c r="R893" i="2"/>
  <c r="P893" i="2"/>
  <c r="BI888" i="2"/>
  <c r="BH888" i="2"/>
  <c r="BG888" i="2"/>
  <c r="BF888" i="2"/>
  <c r="T888" i="2"/>
  <c r="R888" i="2"/>
  <c r="P888" i="2"/>
  <c r="BI883" i="2"/>
  <c r="BH883" i="2"/>
  <c r="BG883" i="2"/>
  <c r="BF883" i="2"/>
  <c r="T883" i="2"/>
  <c r="R883" i="2"/>
  <c r="P883" i="2"/>
  <c r="BI874" i="2"/>
  <c r="BH874" i="2"/>
  <c r="BG874" i="2"/>
  <c r="BF874" i="2"/>
  <c r="T874" i="2"/>
  <c r="R874" i="2"/>
  <c r="P874" i="2"/>
  <c r="BI865" i="2"/>
  <c r="BH865" i="2"/>
  <c r="BG865" i="2"/>
  <c r="BF865" i="2"/>
  <c r="T865" i="2"/>
  <c r="R865" i="2"/>
  <c r="P865" i="2"/>
  <c r="BI860" i="2"/>
  <c r="BH860" i="2"/>
  <c r="BG860" i="2"/>
  <c r="BF860" i="2"/>
  <c r="T860" i="2"/>
  <c r="R860" i="2"/>
  <c r="P860" i="2"/>
  <c r="BI853" i="2"/>
  <c r="BH853" i="2"/>
  <c r="BG853" i="2"/>
  <c r="BF853" i="2"/>
  <c r="T853" i="2"/>
  <c r="R853" i="2"/>
  <c r="P853" i="2"/>
  <c r="BI848" i="2"/>
  <c r="BH848" i="2"/>
  <c r="BG848" i="2"/>
  <c r="BF848" i="2"/>
  <c r="T848" i="2"/>
  <c r="R848" i="2"/>
  <c r="P848" i="2"/>
  <c r="BI843" i="2"/>
  <c r="BH843" i="2"/>
  <c r="BG843" i="2"/>
  <c r="BF843" i="2"/>
  <c r="T843" i="2"/>
  <c r="R843" i="2"/>
  <c r="P843" i="2"/>
  <c r="BI839" i="2"/>
  <c r="BH839" i="2"/>
  <c r="BG839" i="2"/>
  <c r="BF839" i="2"/>
  <c r="T839" i="2"/>
  <c r="R839" i="2"/>
  <c r="P839" i="2"/>
  <c r="BI834" i="2"/>
  <c r="BH834" i="2"/>
  <c r="BG834" i="2"/>
  <c r="BF834" i="2"/>
  <c r="T834" i="2"/>
  <c r="R834" i="2"/>
  <c r="P834" i="2"/>
  <c r="BI830" i="2"/>
  <c r="BH830" i="2"/>
  <c r="BG830" i="2"/>
  <c r="BF830" i="2"/>
  <c r="T830" i="2"/>
  <c r="R830" i="2"/>
  <c r="P830" i="2"/>
  <c r="BI825" i="2"/>
  <c r="BH825" i="2"/>
  <c r="BG825" i="2"/>
  <c r="BF825" i="2"/>
  <c r="T825" i="2"/>
  <c r="R825" i="2"/>
  <c r="P825" i="2"/>
  <c r="BI821" i="2"/>
  <c r="BH821" i="2"/>
  <c r="BG821" i="2"/>
  <c r="BF821" i="2"/>
  <c r="T821" i="2"/>
  <c r="R821" i="2"/>
  <c r="P821" i="2"/>
  <c r="BI817" i="2"/>
  <c r="BH817" i="2"/>
  <c r="BG817" i="2"/>
  <c r="BF817" i="2"/>
  <c r="T817" i="2"/>
  <c r="R817" i="2"/>
  <c r="P817" i="2"/>
  <c r="BI813" i="2"/>
  <c r="BH813" i="2"/>
  <c r="BG813" i="2"/>
  <c r="BF813" i="2"/>
  <c r="T813" i="2"/>
  <c r="R813" i="2"/>
  <c r="P813" i="2"/>
  <c r="BI811" i="2"/>
  <c r="BH811" i="2"/>
  <c r="BG811" i="2"/>
  <c r="BF811" i="2"/>
  <c r="T811" i="2"/>
  <c r="R811" i="2"/>
  <c r="P811" i="2"/>
  <c r="BI809" i="2"/>
  <c r="BH809" i="2"/>
  <c r="BG809" i="2"/>
  <c r="BF809" i="2"/>
  <c r="T809" i="2"/>
  <c r="R809" i="2"/>
  <c r="P809" i="2"/>
  <c r="BI806" i="2"/>
  <c r="BH806" i="2"/>
  <c r="BG806" i="2"/>
  <c r="BF806" i="2"/>
  <c r="T806" i="2"/>
  <c r="R806" i="2"/>
  <c r="P806" i="2"/>
  <c r="BI803" i="2"/>
  <c r="BH803" i="2"/>
  <c r="BG803" i="2"/>
  <c r="BF803" i="2"/>
  <c r="T803" i="2"/>
  <c r="R803" i="2"/>
  <c r="P803" i="2"/>
  <c r="BI796" i="2"/>
  <c r="BH796" i="2"/>
  <c r="BG796" i="2"/>
  <c r="BF796" i="2"/>
  <c r="T796" i="2"/>
  <c r="R796" i="2"/>
  <c r="P796" i="2"/>
  <c r="BI784" i="2"/>
  <c r="BH784" i="2"/>
  <c r="BG784" i="2"/>
  <c r="BF784" i="2"/>
  <c r="T784" i="2"/>
  <c r="R784" i="2"/>
  <c r="P784" i="2"/>
  <c r="BI773" i="2"/>
  <c r="BH773" i="2"/>
  <c r="BG773" i="2"/>
  <c r="BF773" i="2"/>
  <c r="T773" i="2"/>
  <c r="R773" i="2"/>
  <c r="P773" i="2"/>
  <c r="BI771" i="2"/>
  <c r="BH771" i="2"/>
  <c r="BG771" i="2"/>
  <c r="BF771" i="2"/>
  <c r="T771" i="2"/>
  <c r="R771" i="2"/>
  <c r="P771" i="2"/>
  <c r="BI769" i="2"/>
  <c r="BH769" i="2"/>
  <c r="BG769" i="2"/>
  <c r="BF769" i="2"/>
  <c r="T769" i="2"/>
  <c r="R769" i="2"/>
  <c r="P769" i="2"/>
  <c r="BI767" i="2"/>
  <c r="BH767" i="2"/>
  <c r="BG767" i="2"/>
  <c r="BF767" i="2"/>
  <c r="T767" i="2"/>
  <c r="R767" i="2"/>
  <c r="P767" i="2"/>
  <c r="BI763" i="2"/>
  <c r="BH763" i="2"/>
  <c r="BG763" i="2"/>
  <c r="BF763" i="2"/>
  <c r="T763" i="2"/>
  <c r="R763" i="2"/>
  <c r="P763" i="2"/>
  <c r="BI754" i="2"/>
  <c r="BH754" i="2"/>
  <c r="BG754" i="2"/>
  <c r="BF754" i="2"/>
  <c r="T754" i="2"/>
  <c r="R754" i="2"/>
  <c r="P754" i="2"/>
  <c r="BI746" i="2"/>
  <c r="BH746" i="2"/>
  <c r="BG746" i="2"/>
  <c r="BF746" i="2"/>
  <c r="T746" i="2"/>
  <c r="R746" i="2"/>
  <c r="P746" i="2"/>
  <c r="BI737" i="2"/>
  <c r="BH737" i="2"/>
  <c r="BG737" i="2"/>
  <c r="BF737" i="2"/>
  <c r="T737" i="2"/>
  <c r="R737" i="2"/>
  <c r="P737" i="2"/>
  <c r="BI724" i="2"/>
  <c r="BH724" i="2"/>
  <c r="BG724" i="2"/>
  <c r="BF724" i="2"/>
  <c r="T724" i="2"/>
  <c r="R724" i="2"/>
  <c r="P724" i="2"/>
  <c r="BI718" i="2"/>
  <c r="BH718" i="2"/>
  <c r="BG718" i="2"/>
  <c r="BF718" i="2"/>
  <c r="T718" i="2"/>
  <c r="R718" i="2"/>
  <c r="P718" i="2"/>
  <c r="BI715" i="2"/>
  <c r="BH715" i="2"/>
  <c r="BG715" i="2"/>
  <c r="BF715" i="2"/>
  <c r="T715" i="2"/>
  <c r="R715" i="2"/>
  <c r="P715" i="2"/>
  <c r="BI714" i="2"/>
  <c r="BH714" i="2"/>
  <c r="BG714" i="2"/>
  <c r="BF714" i="2"/>
  <c r="T714" i="2"/>
  <c r="R714" i="2"/>
  <c r="P714" i="2"/>
  <c r="BI704" i="2"/>
  <c r="BH704" i="2"/>
  <c r="BG704" i="2"/>
  <c r="BF704" i="2"/>
  <c r="T704" i="2"/>
  <c r="R704" i="2"/>
  <c r="P704" i="2"/>
  <c r="BI693" i="2"/>
  <c r="BH693" i="2"/>
  <c r="BG693" i="2"/>
  <c r="BF693" i="2"/>
  <c r="T693" i="2"/>
  <c r="R693" i="2"/>
  <c r="P693" i="2"/>
  <c r="BI686" i="2"/>
  <c r="BH686" i="2"/>
  <c r="BG686" i="2"/>
  <c r="BF686" i="2"/>
  <c r="T686" i="2"/>
  <c r="R686" i="2"/>
  <c r="P686" i="2"/>
  <c r="BI679" i="2"/>
  <c r="BH679" i="2"/>
  <c r="BG679" i="2"/>
  <c r="BF679" i="2"/>
  <c r="T679" i="2"/>
  <c r="R679" i="2"/>
  <c r="P679" i="2"/>
  <c r="BI677" i="2"/>
  <c r="BH677" i="2"/>
  <c r="BG677" i="2"/>
  <c r="BF677" i="2"/>
  <c r="T677" i="2"/>
  <c r="R677" i="2"/>
  <c r="P677" i="2"/>
  <c r="BI675" i="2"/>
  <c r="BH675" i="2"/>
  <c r="BG675" i="2"/>
  <c r="BF675" i="2"/>
  <c r="T675" i="2"/>
  <c r="R675" i="2"/>
  <c r="P675" i="2"/>
  <c r="BI671" i="2"/>
  <c r="BH671" i="2"/>
  <c r="BG671" i="2"/>
  <c r="BF671" i="2"/>
  <c r="T671" i="2"/>
  <c r="R671" i="2"/>
  <c r="P671" i="2"/>
  <c r="BI660" i="2"/>
  <c r="BH660" i="2"/>
  <c r="BG660" i="2"/>
  <c r="BF660" i="2"/>
  <c r="T660" i="2"/>
  <c r="R660" i="2"/>
  <c r="P660" i="2"/>
  <c r="BI656" i="2"/>
  <c r="BH656" i="2"/>
  <c r="BG656" i="2"/>
  <c r="BF656" i="2"/>
  <c r="T656" i="2"/>
  <c r="R656" i="2"/>
  <c r="P656" i="2"/>
  <c r="BI652" i="2"/>
  <c r="BH652" i="2"/>
  <c r="BG652" i="2"/>
  <c r="BF652" i="2"/>
  <c r="T652" i="2"/>
  <c r="R652" i="2"/>
  <c r="P652" i="2"/>
  <c r="BI649" i="2"/>
  <c r="BH649" i="2"/>
  <c r="BG649" i="2"/>
  <c r="BF649" i="2"/>
  <c r="T649" i="2"/>
  <c r="R649" i="2"/>
  <c r="P649" i="2"/>
  <c r="BI647" i="2"/>
  <c r="BH647" i="2"/>
  <c r="BG647" i="2"/>
  <c r="BF647" i="2"/>
  <c r="T647" i="2"/>
  <c r="R647" i="2"/>
  <c r="P647" i="2"/>
  <c r="BI640" i="2"/>
  <c r="BH640" i="2"/>
  <c r="BG640" i="2"/>
  <c r="BF640" i="2"/>
  <c r="T640" i="2"/>
  <c r="R640" i="2"/>
  <c r="P640" i="2"/>
  <c r="BI629" i="2"/>
  <c r="BH629" i="2"/>
  <c r="BG629" i="2"/>
  <c r="BF629" i="2"/>
  <c r="T629" i="2"/>
  <c r="R629" i="2"/>
  <c r="P629" i="2"/>
  <c r="BI622" i="2"/>
  <c r="BH622" i="2"/>
  <c r="BG622" i="2"/>
  <c r="BF622" i="2"/>
  <c r="T622" i="2"/>
  <c r="R622" i="2"/>
  <c r="P622" i="2"/>
  <c r="BI619" i="2"/>
  <c r="BH619" i="2"/>
  <c r="BG619" i="2"/>
  <c r="BF619" i="2"/>
  <c r="T619" i="2"/>
  <c r="R619" i="2"/>
  <c r="P619" i="2"/>
  <c r="BI616" i="2"/>
  <c r="BH616" i="2"/>
  <c r="BG616" i="2"/>
  <c r="BF616" i="2"/>
  <c r="T616" i="2"/>
  <c r="R616" i="2"/>
  <c r="P616" i="2"/>
  <c r="BI614" i="2"/>
  <c r="BH614" i="2"/>
  <c r="BG614" i="2"/>
  <c r="BF614" i="2"/>
  <c r="T614" i="2"/>
  <c r="R614" i="2"/>
  <c r="P614" i="2"/>
  <c r="BI612" i="2"/>
  <c r="BH612" i="2"/>
  <c r="BG612" i="2"/>
  <c r="BF612" i="2"/>
  <c r="T612" i="2"/>
  <c r="R612" i="2"/>
  <c r="P612" i="2"/>
  <c r="BI610" i="2"/>
  <c r="BH610" i="2"/>
  <c r="BG610" i="2"/>
  <c r="BF610" i="2"/>
  <c r="T610" i="2"/>
  <c r="R610" i="2"/>
  <c r="P610" i="2"/>
  <c r="BI606" i="2"/>
  <c r="BH606" i="2"/>
  <c r="BG606" i="2"/>
  <c r="BF606" i="2"/>
  <c r="T606" i="2"/>
  <c r="R606" i="2"/>
  <c r="P606" i="2"/>
  <c r="BI604" i="2"/>
  <c r="BH604" i="2"/>
  <c r="BG604" i="2"/>
  <c r="BF604" i="2"/>
  <c r="T604" i="2"/>
  <c r="R604" i="2"/>
  <c r="P604" i="2"/>
  <c r="BI602" i="2"/>
  <c r="BH602" i="2"/>
  <c r="BG602" i="2"/>
  <c r="BF602" i="2"/>
  <c r="T602" i="2"/>
  <c r="R602" i="2"/>
  <c r="P602" i="2"/>
  <c r="BI597" i="2"/>
  <c r="BH597" i="2"/>
  <c r="BG597" i="2"/>
  <c r="BF597" i="2"/>
  <c r="T597" i="2"/>
  <c r="R597" i="2"/>
  <c r="P597" i="2"/>
  <c r="BI594" i="2"/>
  <c r="BH594" i="2"/>
  <c r="BG594" i="2"/>
  <c r="BF594" i="2"/>
  <c r="T594" i="2"/>
  <c r="R594" i="2"/>
  <c r="P594" i="2"/>
  <c r="BI590" i="2"/>
  <c r="BH590" i="2"/>
  <c r="BG590" i="2"/>
  <c r="BF590" i="2"/>
  <c r="T590" i="2"/>
  <c r="R590" i="2"/>
  <c r="P590" i="2"/>
  <c r="BI585" i="2"/>
  <c r="BH585" i="2"/>
  <c r="BG585" i="2"/>
  <c r="BF585" i="2"/>
  <c r="T585" i="2"/>
  <c r="R585" i="2"/>
  <c r="P585" i="2"/>
  <c r="BI580" i="2"/>
  <c r="BH580" i="2"/>
  <c r="BG580" i="2"/>
  <c r="BF580" i="2"/>
  <c r="T580" i="2"/>
  <c r="R580" i="2"/>
  <c r="P580" i="2"/>
  <c r="BI578" i="2"/>
  <c r="BH578" i="2"/>
  <c r="BG578" i="2"/>
  <c r="BF578" i="2"/>
  <c r="T578" i="2"/>
  <c r="R578" i="2"/>
  <c r="P578" i="2"/>
  <c r="BI573" i="2"/>
  <c r="BH573" i="2"/>
  <c r="BG573" i="2"/>
  <c r="BF573" i="2"/>
  <c r="T573" i="2"/>
  <c r="R573" i="2"/>
  <c r="P573" i="2"/>
  <c r="BI570" i="2"/>
  <c r="BH570" i="2"/>
  <c r="BG570" i="2"/>
  <c r="BF570" i="2"/>
  <c r="T570" i="2"/>
  <c r="R570" i="2"/>
  <c r="P570" i="2"/>
  <c r="BI568" i="2"/>
  <c r="BH568" i="2"/>
  <c r="BG568" i="2"/>
  <c r="BF568" i="2"/>
  <c r="T568" i="2"/>
  <c r="R568" i="2"/>
  <c r="P568" i="2"/>
  <c r="BI563" i="2"/>
  <c r="BH563" i="2"/>
  <c r="BG563" i="2"/>
  <c r="BF563" i="2"/>
  <c r="T563" i="2"/>
  <c r="R563" i="2"/>
  <c r="P563" i="2"/>
  <c r="BI560" i="2"/>
  <c r="BH560" i="2"/>
  <c r="BG560" i="2"/>
  <c r="BF560" i="2"/>
  <c r="T560" i="2"/>
  <c r="R560" i="2"/>
  <c r="P560" i="2"/>
  <c r="BI556" i="2"/>
  <c r="BH556" i="2"/>
  <c r="BG556" i="2"/>
  <c r="BF556" i="2"/>
  <c r="T556" i="2"/>
  <c r="R556" i="2"/>
  <c r="P556" i="2"/>
  <c r="BI551" i="2"/>
  <c r="BH551" i="2"/>
  <c r="BG551" i="2"/>
  <c r="BF551" i="2"/>
  <c r="T551" i="2"/>
  <c r="R551" i="2"/>
  <c r="P551" i="2"/>
  <c r="BI549" i="2"/>
  <c r="BH549" i="2"/>
  <c r="BG549" i="2"/>
  <c r="BF549" i="2"/>
  <c r="T549" i="2"/>
  <c r="R549" i="2"/>
  <c r="P549" i="2"/>
  <c r="BI547" i="2"/>
  <c r="BH547" i="2"/>
  <c r="BG547" i="2"/>
  <c r="BF547" i="2"/>
  <c r="T547" i="2"/>
  <c r="R547" i="2"/>
  <c r="P547" i="2"/>
  <c r="BI545" i="2"/>
  <c r="BH545" i="2"/>
  <c r="BG545" i="2"/>
  <c r="BF545" i="2"/>
  <c r="T545" i="2"/>
  <c r="R545" i="2"/>
  <c r="P545" i="2"/>
  <c r="BI540" i="2"/>
  <c r="BH540" i="2"/>
  <c r="BG540" i="2"/>
  <c r="BF540" i="2"/>
  <c r="T540" i="2"/>
  <c r="R540" i="2"/>
  <c r="P540" i="2"/>
  <c r="BI538" i="2"/>
  <c r="BH538" i="2"/>
  <c r="BG538" i="2"/>
  <c r="BF538" i="2"/>
  <c r="T538" i="2"/>
  <c r="R538" i="2"/>
  <c r="P538" i="2"/>
  <c r="BI534" i="2"/>
  <c r="BH534" i="2"/>
  <c r="BG534" i="2"/>
  <c r="BF534" i="2"/>
  <c r="T534" i="2"/>
  <c r="R534" i="2"/>
  <c r="P534" i="2"/>
  <c r="BI530" i="2"/>
  <c r="BH530" i="2"/>
  <c r="BG530" i="2"/>
  <c r="BF530" i="2"/>
  <c r="T530" i="2"/>
  <c r="T529" i="2" s="1"/>
  <c r="R530" i="2"/>
  <c r="R529" i="2" s="1"/>
  <c r="P530" i="2"/>
  <c r="P529" i="2"/>
  <c r="BI527" i="2"/>
  <c r="BH527" i="2"/>
  <c r="BG527" i="2"/>
  <c r="BF527" i="2"/>
  <c r="T527" i="2"/>
  <c r="R527" i="2"/>
  <c r="P527" i="2"/>
  <c r="BI524" i="2"/>
  <c r="BH524" i="2"/>
  <c r="BG524" i="2"/>
  <c r="BF524" i="2"/>
  <c r="T524" i="2"/>
  <c r="R524" i="2"/>
  <c r="P524" i="2"/>
  <c r="BI522" i="2"/>
  <c r="BH522" i="2"/>
  <c r="BG522" i="2"/>
  <c r="BF522" i="2"/>
  <c r="T522" i="2"/>
  <c r="R522" i="2"/>
  <c r="P522" i="2"/>
  <c r="BI520" i="2"/>
  <c r="BH520" i="2"/>
  <c r="BG520" i="2"/>
  <c r="BF520" i="2"/>
  <c r="T520" i="2"/>
  <c r="R520" i="2"/>
  <c r="P520" i="2"/>
  <c r="BI515" i="2"/>
  <c r="BH515" i="2"/>
  <c r="BG515" i="2"/>
  <c r="BF515" i="2"/>
  <c r="T515" i="2"/>
  <c r="R515" i="2"/>
  <c r="P515" i="2"/>
  <c r="BI499" i="2"/>
  <c r="BH499" i="2"/>
  <c r="BG499" i="2"/>
  <c r="BF499" i="2"/>
  <c r="T499" i="2"/>
  <c r="R499" i="2"/>
  <c r="P499" i="2"/>
  <c r="BI495" i="2"/>
  <c r="BH495" i="2"/>
  <c r="BG495" i="2"/>
  <c r="BF495" i="2"/>
  <c r="T495" i="2"/>
  <c r="R495" i="2"/>
  <c r="P495" i="2"/>
  <c r="BI490" i="2"/>
  <c r="BH490" i="2"/>
  <c r="BG490" i="2"/>
  <c r="BF490" i="2"/>
  <c r="T490" i="2"/>
  <c r="R490" i="2"/>
  <c r="P490" i="2"/>
  <c r="BI485" i="2"/>
  <c r="BH485" i="2"/>
  <c r="BG485" i="2"/>
  <c r="BF485" i="2"/>
  <c r="T485" i="2"/>
  <c r="R485" i="2"/>
  <c r="P485" i="2"/>
  <c r="BI481" i="2"/>
  <c r="BH481" i="2"/>
  <c r="BG481" i="2"/>
  <c r="BF481" i="2"/>
  <c r="T481" i="2"/>
  <c r="R481" i="2"/>
  <c r="P481" i="2"/>
  <c r="BI477" i="2"/>
  <c r="BH477" i="2"/>
  <c r="BG477" i="2"/>
  <c r="BF477" i="2"/>
  <c r="T477" i="2"/>
  <c r="R477" i="2"/>
  <c r="P477" i="2"/>
  <c r="BI471" i="2"/>
  <c r="BH471" i="2"/>
  <c r="BG471" i="2"/>
  <c r="BF471" i="2"/>
  <c r="T471" i="2"/>
  <c r="R471" i="2"/>
  <c r="P471" i="2"/>
  <c r="BI470" i="2"/>
  <c r="BH470" i="2"/>
  <c r="BG470" i="2"/>
  <c r="BF470" i="2"/>
  <c r="T470" i="2"/>
  <c r="R470" i="2"/>
  <c r="P470" i="2"/>
  <c r="BI467" i="2"/>
  <c r="BH467" i="2"/>
  <c r="BG467" i="2"/>
  <c r="BF467" i="2"/>
  <c r="T467" i="2"/>
  <c r="R467" i="2"/>
  <c r="P467" i="2"/>
  <c r="BI464" i="2"/>
  <c r="BH464" i="2"/>
  <c r="BG464" i="2"/>
  <c r="BF464" i="2"/>
  <c r="T464" i="2"/>
  <c r="R464" i="2"/>
  <c r="P464" i="2"/>
  <c r="BI445" i="2"/>
  <c r="BH445" i="2"/>
  <c r="BG445" i="2"/>
  <c r="BF445" i="2"/>
  <c r="T445" i="2"/>
  <c r="R445" i="2"/>
  <c r="P445" i="2"/>
  <c r="BI426" i="2"/>
  <c r="BH426" i="2"/>
  <c r="BG426" i="2"/>
  <c r="BF426" i="2"/>
  <c r="T426" i="2"/>
  <c r="R426" i="2"/>
  <c r="P426" i="2"/>
  <c r="BI422" i="2"/>
  <c r="BH422" i="2"/>
  <c r="BG422" i="2"/>
  <c r="BF422" i="2"/>
  <c r="T422" i="2"/>
  <c r="R422" i="2"/>
  <c r="P422" i="2"/>
  <c r="BI401" i="2"/>
  <c r="BH401" i="2"/>
  <c r="BG401" i="2"/>
  <c r="BF401" i="2"/>
  <c r="T401" i="2"/>
  <c r="R401" i="2"/>
  <c r="P401" i="2"/>
  <c r="BI396" i="2"/>
  <c r="BH396" i="2"/>
  <c r="BG396" i="2"/>
  <c r="BF396" i="2"/>
  <c r="T396" i="2"/>
  <c r="R396" i="2"/>
  <c r="P396" i="2"/>
  <c r="BI391" i="2"/>
  <c r="BH391" i="2"/>
  <c r="BG391" i="2"/>
  <c r="BF391" i="2"/>
  <c r="T391" i="2"/>
  <c r="R391" i="2"/>
  <c r="P391" i="2"/>
  <c r="BI386" i="2"/>
  <c r="BH386" i="2"/>
  <c r="BG386" i="2"/>
  <c r="BF386" i="2"/>
  <c r="T386" i="2"/>
  <c r="R386" i="2"/>
  <c r="P386" i="2"/>
  <c r="BI373" i="2"/>
  <c r="BH373" i="2"/>
  <c r="BG373" i="2"/>
  <c r="BF373" i="2"/>
  <c r="T373" i="2"/>
  <c r="R373" i="2"/>
  <c r="P373" i="2"/>
  <c r="BI370" i="2"/>
  <c r="BH370" i="2"/>
  <c r="BG370" i="2"/>
  <c r="BF370" i="2"/>
  <c r="T370" i="2"/>
  <c r="R370" i="2"/>
  <c r="P370" i="2"/>
  <c r="BI368" i="2"/>
  <c r="BH368" i="2"/>
  <c r="BG368" i="2"/>
  <c r="BF368" i="2"/>
  <c r="T368" i="2"/>
  <c r="R368" i="2"/>
  <c r="P368" i="2"/>
  <c r="BI367" i="2"/>
  <c r="BH367" i="2"/>
  <c r="BG367" i="2"/>
  <c r="BF367" i="2"/>
  <c r="T367" i="2"/>
  <c r="R367" i="2"/>
  <c r="P367" i="2"/>
  <c r="BI354" i="2"/>
  <c r="BH354" i="2"/>
  <c r="BG354" i="2"/>
  <c r="BF354" i="2"/>
  <c r="T354" i="2"/>
  <c r="R354" i="2"/>
  <c r="P354" i="2"/>
  <c r="BI352" i="2"/>
  <c r="BH352" i="2"/>
  <c r="BG352" i="2"/>
  <c r="BF352" i="2"/>
  <c r="T352" i="2"/>
  <c r="R352" i="2"/>
  <c r="P352" i="2"/>
  <c r="BI350" i="2"/>
  <c r="BH350" i="2"/>
  <c r="BG350" i="2"/>
  <c r="BF350" i="2"/>
  <c r="T350" i="2"/>
  <c r="R350" i="2"/>
  <c r="P350" i="2"/>
  <c r="BI347" i="2"/>
  <c r="BH347" i="2"/>
  <c r="BG347" i="2"/>
  <c r="BF347" i="2"/>
  <c r="T347" i="2"/>
  <c r="R347" i="2"/>
  <c r="P347" i="2"/>
  <c r="BI345" i="2"/>
  <c r="BH345" i="2"/>
  <c r="BG345" i="2"/>
  <c r="BF345" i="2"/>
  <c r="T345" i="2"/>
  <c r="R345" i="2"/>
  <c r="P345" i="2"/>
  <c r="BI343" i="2"/>
  <c r="BH343" i="2"/>
  <c r="BG343" i="2"/>
  <c r="BF343" i="2"/>
  <c r="T343" i="2"/>
  <c r="R343" i="2"/>
  <c r="P343" i="2"/>
  <c r="BI340" i="2"/>
  <c r="BH340" i="2"/>
  <c r="BG340" i="2"/>
  <c r="BF340" i="2"/>
  <c r="T340" i="2"/>
  <c r="R340" i="2"/>
  <c r="P340" i="2"/>
  <c r="BI331" i="2"/>
  <c r="BH331" i="2"/>
  <c r="BG331" i="2"/>
  <c r="BF331" i="2"/>
  <c r="T331" i="2"/>
  <c r="R331" i="2"/>
  <c r="P331" i="2"/>
  <c r="BI329" i="2"/>
  <c r="BH329" i="2"/>
  <c r="BG329" i="2"/>
  <c r="BF329" i="2"/>
  <c r="T329" i="2"/>
  <c r="R329" i="2"/>
  <c r="P329" i="2"/>
  <c r="BI327" i="2"/>
  <c r="BH327" i="2"/>
  <c r="BG327" i="2"/>
  <c r="BF327" i="2"/>
  <c r="T327" i="2"/>
  <c r="R327" i="2"/>
  <c r="P327" i="2"/>
  <c r="BI317" i="2"/>
  <c r="BH317" i="2"/>
  <c r="BG317" i="2"/>
  <c r="BF317" i="2"/>
  <c r="T317" i="2"/>
  <c r="R317" i="2"/>
  <c r="P317" i="2"/>
  <c r="BI315" i="2"/>
  <c r="BH315" i="2"/>
  <c r="BG315" i="2"/>
  <c r="BF315" i="2"/>
  <c r="T315" i="2"/>
  <c r="R315" i="2"/>
  <c r="P315" i="2"/>
  <c r="BI304" i="2"/>
  <c r="BH304" i="2"/>
  <c r="BG304" i="2"/>
  <c r="BF304" i="2"/>
  <c r="T304" i="2"/>
  <c r="R304" i="2"/>
  <c r="P304" i="2"/>
  <c r="BI300" i="2"/>
  <c r="BH300" i="2"/>
  <c r="BG300" i="2"/>
  <c r="BF300" i="2"/>
  <c r="T300" i="2"/>
  <c r="R300" i="2"/>
  <c r="P300" i="2"/>
  <c r="BI296" i="2"/>
  <c r="BH296" i="2"/>
  <c r="BG296" i="2"/>
  <c r="BF296" i="2"/>
  <c r="T296" i="2"/>
  <c r="R296" i="2"/>
  <c r="P296" i="2"/>
  <c r="BI291" i="2"/>
  <c r="BH291" i="2"/>
  <c r="BG291" i="2"/>
  <c r="BF291" i="2"/>
  <c r="T291" i="2"/>
  <c r="R291" i="2"/>
  <c r="P291" i="2"/>
  <c r="BI290" i="2"/>
  <c r="BH290" i="2"/>
  <c r="BG290" i="2"/>
  <c r="BF290" i="2"/>
  <c r="T290" i="2"/>
  <c r="R290" i="2"/>
  <c r="P290" i="2"/>
  <c r="BI286" i="2"/>
  <c r="BH286" i="2"/>
  <c r="BG286" i="2"/>
  <c r="BF286" i="2"/>
  <c r="T286" i="2"/>
  <c r="R286" i="2"/>
  <c r="P286" i="2"/>
  <c r="BI281" i="2"/>
  <c r="BH281" i="2"/>
  <c r="BG281" i="2"/>
  <c r="BF281" i="2"/>
  <c r="T281" i="2"/>
  <c r="R281" i="2"/>
  <c r="P281" i="2"/>
  <c r="BI276" i="2"/>
  <c r="BH276" i="2"/>
  <c r="BG276" i="2"/>
  <c r="BF276" i="2"/>
  <c r="T276" i="2"/>
  <c r="R276" i="2"/>
  <c r="P276" i="2"/>
  <c r="BI272" i="2"/>
  <c r="BH272" i="2"/>
  <c r="BG272" i="2"/>
  <c r="BF272" i="2"/>
  <c r="T272" i="2"/>
  <c r="R272" i="2"/>
  <c r="P272" i="2"/>
  <c r="BI269" i="2"/>
  <c r="BH269" i="2"/>
  <c r="BG269" i="2"/>
  <c r="BF269" i="2"/>
  <c r="T269" i="2"/>
  <c r="R269" i="2"/>
  <c r="P269" i="2"/>
  <c r="BI267" i="2"/>
  <c r="BH267" i="2"/>
  <c r="BG267" i="2"/>
  <c r="BF267" i="2"/>
  <c r="T267" i="2"/>
  <c r="R267" i="2"/>
  <c r="P267" i="2"/>
  <c r="BI259" i="2"/>
  <c r="BH259" i="2"/>
  <c r="BG259" i="2"/>
  <c r="BF259" i="2"/>
  <c r="T259" i="2"/>
  <c r="R259" i="2"/>
  <c r="P259" i="2"/>
  <c r="BI250" i="2"/>
  <c r="BH250" i="2"/>
  <c r="BG250" i="2"/>
  <c r="BF250" i="2"/>
  <c r="T250" i="2"/>
  <c r="R250" i="2"/>
  <c r="P250" i="2"/>
  <c r="BI245" i="2"/>
  <c r="BH245" i="2"/>
  <c r="BG245" i="2"/>
  <c r="BF245" i="2"/>
  <c r="T245" i="2"/>
  <c r="R245" i="2"/>
  <c r="P245" i="2"/>
  <c r="BI243" i="2"/>
  <c r="BH243" i="2"/>
  <c r="BG243" i="2"/>
  <c r="BF243" i="2"/>
  <c r="T243" i="2"/>
  <c r="R243" i="2"/>
  <c r="P243" i="2"/>
  <c r="BI226" i="2"/>
  <c r="BH226" i="2"/>
  <c r="BG226" i="2"/>
  <c r="BF226" i="2"/>
  <c r="T226" i="2"/>
  <c r="R226" i="2"/>
  <c r="P226" i="2"/>
  <c r="BI218" i="2"/>
  <c r="BH218" i="2"/>
  <c r="BG218" i="2"/>
  <c r="BF218" i="2"/>
  <c r="T218" i="2"/>
  <c r="R218" i="2"/>
  <c r="P218" i="2"/>
  <c r="BI215" i="2"/>
  <c r="BH215" i="2"/>
  <c r="BG215" i="2"/>
  <c r="BF215" i="2"/>
  <c r="T215" i="2"/>
  <c r="R215" i="2"/>
  <c r="P215" i="2"/>
  <c r="BI213" i="2"/>
  <c r="BH213" i="2"/>
  <c r="BG213" i="2"/>
  <c r="BF213" i="2"/>
  <c r="T213" i="2"/>
  <c r="R213" i="2"/>
  <c r="P213" i="2"/>
  <c r="BI208" i="2"/>
  <c r="BH208" i="2"/>
  <c r="BG208" i="2"/>
  <c r="BF208" i="2"/>
  <c r="T208" i="2"/>
  <c r="R208" i="2"/>
  <c r="P208" i="2"/>
  <c r="BI198" i="2"/>
  <c r="BH198" i="2"/>
  <c r="BG198" i="2"/>
  <c r="BF198" i="2"/>
  <c r="T198" i="2"/>
  <c r="R198" i="2"/>
  <c r="P198" i="2"/>
  <c r="BI189" i="2"/>
  <c r="BH189" i="2"/>
  <c r="BG189" i="2"/>
  <c r="BF189" i="2"/>
  <c r="T189" i="2"/>
  <c r="R189" i="2"/>
  <c r="P189" i="2"/>
  <c r="BI180" i="2"/>
  <c r="BH180" i="2"/>
  <c r="BG180" i="2"/>
  <c r="BF180" i="2"/>
  <c r="T180" i="2"/>
  <c r="R180" i="2"/>
  <c r="P180" i="2"/>
  <c r="BI171" i="2"/>
  <c r="BH171" i="2"/>
  <c r="BG171" i="2"/>
  <c r="BF171" i="2"/>
  <c r="T171" i="2"/>
  <c r="R171" i="2"/>
  <c r="P171" i="2"/>
  <c r="BI166" i="2"/>
  <c r="BH166" i="2"/>
  <c r="BG166" i="2"/>
  <c r="BF166" i="2"/>
  <c r="T166" i="2"/>
  <c r="R166" i="2"/>
  <c r="P166" i="2"/>
  <c r="BI162" i="2"/>
  <c r="BH162" i="2"/>
  <c r="BG162" i="2"/>
  <c r="BF162" i="2"/>
  <c r="T162" i="2"/>
  <c r="R162" i="2"/>
  <c r="P162" i="2"/>
  <c r="BI155" i="2"/>
  <c r="F37" i="2" s="1"/>
  <c r="BH155" i="2"/>
  <c r="BG155" i="2"/>
  <c r="BF155" i="2"/>
  <c r="T155" i="2"/>
  <c r="R155" i="2"/>
  <c r="P155" i="2"/>
  <c r="BI150" i="2"/>
  <c r="BH150" i="2"/>
  <c r="BG150" i="2"/>
  <c r="BF150" i="2"/>
  <c r="T150" i="2"/>
  <c r="R150" i="2"/>
  <c r="P150" i="2"/>
  <c r="BI145" i="2"/>
  <c r="BH145" i="2"/>
  <c r="BG145" i="2"/>
  <c r="BF145" i="2"/>
  <c r="T145" i="2"/>
  <c r="R145" i="2"/>
  <c r="P145" i="2"/>
  <c r="BI140" i="2"/>
  <c r="BH140" i="2"/>
  <c r="BG140" i="2"/>
  <c r="BF140" i="2"/>
  <c r="T140" i="2"/>
  <c r="R140" i="2"/>
  <c r="P140" i="2"/>
  <c r="BI135" i="2"/>
  <c r="BH135" i="2"/>
  <c r="BG135" i="2"/>
  <c r="BF135" i="2"/>
  <c r="T135" i="2"/>
  <c r="R135" i="2"/>
  <c r="P135" i="2"/>
  <c r="BI131" i="2"/>
  <c r="BH131" i="2"/>
  <c r="BG131" i="2"/>
  <c r="BF131" i="2"/>
  <c r="T131" i="2"/>
  <c r="R131" i="2"/>
  <c r="P131" i="2"/>
  <c r="BI126" i="2"/>
  <c r="BH126" i="2"/>
  <c r="BG126" i="2"/>
  <c r="F35" i="2" s="1"/>
  <c r="BF126" i="2"/>
  <c r="T126" i="2"/>
  <c r="R126" i="2"/>
  <c r="P126" i="2"/>
  <c r="BI122" i="2"/>
  <c r="BH122" i="2"/>
  <c r="F36" i="2" s="1"/>
  <c r="BG122" i="2"/>
  <c r="BF122" i="2"/>
  <c r="T122" i="2"/>
  <c r="R122" i="2"/>
  <c r="P122" i="2"/>
  <c r="BI112" i="2"/>
  <c r="BH112" i="2"/>
  <c r="BG112" i="2"/>
  <c r="BF112" i="2"/>
  <c r="F34" i="2" s="1"/>
  <c r="BA55" i="1" s="1"/>
  <c r="T112" i="2"/>
  <c r="T111" i="2" s="1"/>
  <c r="R112" i="2"/>
  <c r="R111" i="2" s="1"/>
  <c r="P112" i="2"/>
  <c r="P111" i="2" s="1"/>
  <c r="J106" i="2"/>
  <c r="J105" i="2"/>
  <c r="F105" i="2"/>
  <c r="F103" i="2"/>
  <c r="E101" i="2"/>
  <c r="J55" i="2"/>
  <c r="J54" i="2"/>
  <c r="F54" i="2"/>
  <c r="F52" i="2"/>
  <c r="E50" i="2"/>
  <c r="J18" i="2"/>
  <c r="E18" i="2"/>
  <c r="F106" i="2" s="1"/>
  <c r="J17" i="2"/>
  <c r="J12" i="2"/>
  <c r="J52" i="2" s="1"/>
  <c r="E7" i="2"/>
  <c r="E99" i="2"/>
  <c r="L50" i="1"/>
  <c r="AM50" i="1"/>
  <c r="AM49" i="1"/>
  <c r="L49" i="1"/>
  <c r="AM47" i="1"/>
  <c r="L47" i="1"/>
  <c r="L45" i="1"/>
  <c r="L44" i="1"/>
  <c r="J556" i="2"/>
  <c r="BK1058" i="2"/>
  <c r="BK140" i="2"/>
  <c r="BK865" i="2"/>
  <c r="BK1310" i="2"/>
  <c r="J773" i="2"/>
  <c r="BK1323" i="2"/>
  <c r="J304" i="2"/>
  <c r="BK467" i="2"/>
  <c r="BK767" i="2"/>
  <c r="J912" i="2"/>
  <c r="J209" i="3"/>
  <c r="J223" i="3"/>
  <c r="J148" i="3"/>
  <c r="BK131" i="5"/>
  <c r="J142" i="5"/>
  <c r="J100" i="5"/>
  <c r="BK125" i="5"/>
  <c r="J95" i="5"/>
  <c r="J116" i="6"/>
  <c r="J105" i="6"/>
  <c r="BK179" i="7"/>
  <c r="J157" i="7"/>
  <c r="J96" i="7"/>
  <c r="J695" i="8"/>
  <c r="BK787" i="8"/>
  <c r="BK603" i="8"/>
  <c r="J105" i="8"/>
  <c r="BK706" i="8"/>
  <c r="J93" i="8"/>
  <c r="BK673" i="8"/>
  <c r="BK235" i="8"/>
  <c r="J478" i="8"/>
  <c r="J218" i="8"/>
  <c r="BK321" i="8"/>
  <c r="BK334" i="8"/>
  <c r="J164" i="8"/>
  <c r="BK95" i="9"/>
  <c r="J1075" i="2"/>
  <c r="BK1206" i="2"/>
  <c r="BK817" i="2"/>
  <c r="J602" i="2"/>
  <c r="J291" i="2"/>
  <c r="BK1129" i="2"/>
  <c r="J1006" i="2"/>
  <c r="J724" i="2"/>
  <c r="BK992" i="2"/>
  <c r="BK490" i="2"/>
  <c r="BK166" i="2"/>
  <c r="BK921" i="2"/>
  <c r="BK1113" i="2"/>
  <c r="BK530" i="2"/>
  <c r="J281" i="2"/>
  <c r="BK1075" i="2"/>
  <c r="BK893" i="2"/>
  <c r="J1390" i="2"/>
  <c r="J1136" i="2"/>
  <c r="BK1352" i="2"/>
  <c r="BK888" i="2"/>
  <c r="J485" i="2"/>
  <c r="BK640" i="2"/>
  <c r="BK198" i="2"/>
  <c r="J1104" i="2"/>
  <c r="BK675" i="2"/>
  <c r="J471" i="2"/>
  <c r="BK203" i="3"/>
  <c r="J156" i="3"/>
  <c r="BK229" i="3"/>
  <c r="J194" i="3"/>
  <c r="J161" i="3"/>
  <c r="J125" i="4"/>
  <c r="BK117" i="4"/>
  <c r="BK163" i="5"/>
  <c r="BK109" i="5"/>
  <c r="BK136" i="5"/>
  <c r="J97" i="5"/>
  <c r="BK141" i="6"/>
  <c r="BK140" i="7"/>
  <c r="J197" i="7"/>
  <c r="BK104" i="7"/>
  <c r="J822" i="8"/>
  <c r="J784" i="8"/>
  <c r="J812" i="8"/>
  <c r="BK618" i="8"/>
  <c r="BK722" i="8"/>
  <c r="BK494" i="8"/>
  <c r="J641" i="8"/>
  <c r="J617" i="8"/>
  <c r="BK318" i="8"/>
  <c r="BK148" i="8"/>
  <c r="BK1117" i="2"/>
  <c r="J1310" i="2"/>
  <c r="BK981" i="2"/>
  <c r="J215" i="2"/>
  <c r="BK1108" i="2"/>
  <c r="BK485" i="2"/>
  <c r="J112" i="2"/>
  <c r="J619" i="2"/>
  <c r="J208" i="2"/>
  <c r="BK545" i="2"/>
  <c r="J1427" i="2"/>
  <c r="BK939" i="2"/>
  <c r="J515" i="2"/>
  <c r="J1280" i="2"/>
  <c r="J1349" i="2"/>
  <c r="J343" i="2"/>
  <c r="BK671" i="2"/>
  <c r="J704" i="2"/>
  <c r="J1323" i="2"/>
  <c r="BK1014" i="2"/>
  <c r="BK988" i="2"/>
  <c r="J547" i="2"/>
  <c r="BK126" i="2"/>
  <c r="BK159" i="3"/>
  <c r="BK167" i="3"/>
  <c r="J189" i="3"/>
  <c r="J175" i="3"/>
  <c r="J136" i="3"/>
  <c r="J129" i="4"/>
  <c r="BK110" i="5"/>
  <c r="J128" i="5"/>
  <c r="BK151" i="5"/>
  <c r="BK121" i="5"/>
  <c r="BK137" i="6"/>
  <c r="BK133" i="6"/>
  <c r="BK109" i="6"/>
  <c r="BK201" i="7"/>
  <c r="BK169" i="7"/>
  <c r="BK128" i="7"/>
  <c r="J136" i="7"/>
  <c r="J828" i="8"/>
  <c r="J808" i="8"/>
  <c r="BK858" i="8"/>
  <c r="BK694" i="8"/>
  <c r="BK188" i="8"/>
  <c r="BK768" i="8"/>
  <c r="J319" i="8"/>
  <c r="J615" i="8"/>
  <c r="BK734" i="8"/>
  <c r="J603" i="8"/>
  <c r="BK792" i="8"/>
  <c r="BK219" i="8"/>
  <c r="BK732" i="8"/>
  <c r="J586" i="8"/>
  <c r="J303" i="8"/>
  <c r="BK434" i="8"/>
  <c r="J251" i="8"/>
  <c r="J118" i="8"/>
  <c r="J1215" i="2"/>
  <c r="BK1041" i="2"/>
  <c r="BK1215" i="2"/>
  <c r="J991" i="2"/>
  <c r="BK746" i="2"/>
  <c r="J652" i="2"/>
  <c r="BK315" i="2"/>
  <c r="BK1214" i="2"/>
  <c r="J1026" i="2"/>
  <c r="J981" i="2"/>
  <c r="J1218" i="2"/>
  <c r="BK171" i="3"/>
  <c r="J211" i="3"/>
  <c r="J127" i="3"/>
  <c r="BK125" i="3"/>
  <c r="J167" i="3"/>
  <c r="J146" i="4"/>
  <c r="BK147" i="4"/>
  <c r="BK129" i="4"/>
  <c r="J165" i="5"/>
  <c r="J105" i="5"/>
  <c r="BK156" i="5"/>
  <c r="BK116" i="5"/>
  <c r="J123" i="5"/>
  <c r="J127" i="5"/>
  <c r="J125" i="5"/>
  <c r="BK91" i="6"/>
  <c r="J90" i="6"/>
  <c r="BK197" i="7"/>
  <c r="J164" i="7"/>
  <c r="J189" i="7"/>
  <c r="BK666" i="8"/>
  <c r="J267" i="8"/>
  <c r="J755" i="8"/>
  <c r="J679" i="8"/>
  <c r="BK822" i="8"/>
  <c r="J620" i="8"/>
  <c r="J834" i="8"/>
  <c r="J318" i="8"/>
  <c r="J355" i="8"/>
  <c r="J193" i="8"/>
  <c r="BK93" i="8"/>
  <c r="J1038" i="2"/>
  <c r="J213" i="2"/>
  <c r="BK250" i="2"/>
  <c r="J1139" i="2"/>
  <c r="J245" i="2"/>
  <c r="J340" i="2"/>
  <c r="BK367" i="2"/>
  <c r="BK839" i="2"/>
  <c r="BK1313" i="2"/>
  <c r="J888" i="2"/>
  <c r="J250" i="2"/>
  <c r="J1129" i="2"/>
  <c r="J549" i="2"/>
  <c r="BK660" i="2"/>
  <c r="BK499" i="2"/>
  <c r="AS54" i="1"/>
  <c r="BK140" i="6"/>
  <c r="J131" i="6"/>
  <c r="BK129" i="6"/>
  <c r="BK119" i="6"/>
  <c r="BK105" i="6"/>
  <c r="BK199" i="7"/>
  <c r="BK211" i="7"/>
  <c r="BK224" i="7"/>
  <c r="J104" i="7"/>
  <c r="BK145" i="7"/>
  <c r="BK157" i="7"/>
  <c r="BK513" i="8"/>
  <c r="BK218" i="8"/>
  <c r="BK320" i="8"/>
  <c r="BK730" i="8"/>
  <c r="BK441" i="8"/>
  <c r="J217" i="8"/>
  <c r="BK679" i="8"/>
  <c r="J265" i="8"/>
  <c r="J119" i="8"/>
  <c r="J154" i="8"/>
  <c r="BK1438" i="2"/>
  <c r="BK1148" i="2"/>
  <c r="BK975" i="2"/>
  <c r="J921" i="2"/>
  <c r="J686" i="2"/>
  <c r="J614" i="2"/>
  <c r="BK1081" i="2"/>
  <c r="J610" i="2"/>
  <c r="BK391" i="2"/>
  <c r="J155" i="2"/>
  <c r="BK215" i="3"/>
  <c r="BK232" i="3"/>
  <c r="BK157" i="3"/>
  <c r="J234" i="3"/>
  <c r="J220" i="3"/>
  <c r="BK194" i="3"/>
  <c r="BK165" i="3"/>
  <c r="J154" i="3"/>
  <c r="J159" i="3"/>
  <c r="BK140" i="3"/>
  <c r="BK132" i="3"/>
  <c r="J125" i="3"/>
  <c r="J110" i="3"/>
  <c r="J100" i="3"/>
  <c r="BK128" i="3"/>
  <c r="J115" i="3"/>
  <c r="BK103" i="3"/>
  <c r="J147" i="4"/>
  <c r="J138" i="4"/>
  <c r="BK128" i="4"/>
  <c r="BK96" i="4"/>
  <c r="J138" i="5"/>
  <c r="BK128" i="5"/>
  <c r="J137" i="6"/>
  <c r="J119" i="6"/>
  <c r="J121" i="6"/>
  <c r="BK118" i="6"/>
  <c r="J224" i="7"/>
  <c r="J109" i="7"/>
  <c r="J226" i="7"/>
  <c r="J201" i="7"/>
  <c r="BK153" i="7"/>
  <c r="J112" i="7"/>
  <c r="BK849" i="8"/>
  <c r="BK793" i="8"/>
  <c r="J710" i="8"/>
  <c r="J849" i="8"/>
  <c r="J722" i="8"/>
  <c r="J435" i="8"/>
  <c r="BK140" i="8"/>
  <c r="J648" i="8"/>
  <c r="J132" i="8"/>
  <c r="BK670" i="8"/>
  <c r="J351" i="8"/>
  <c r="BK355" i="8"/>
  <c r="BK840" i="8"/>
  <c r="J494" i="8"/>
  <c r="BK217" i="8"/>
  <c r="BK641" i="8"/>
  <c r="BK384" i="8"/>
  <c r="BK367" i="8"/>
  <c r="J186" i="8"/>
  <c r="J227" i="3"/>
  <c r="BK196" i="3"/>
  <c r="BK191" i="3"/>
  <c r="BK189" i="3"/>
  <c r="BK177" i="3"/>
  <c r="BK146" i="4"/>
  <c r="J134" i="4"/>
  <c r="J131" i="4"/>
  <c r="BK119" i="5"/>
  <c r="BK161" i="5"/>
  <c r="J117" i="5"/>
  <c r="J146" i="5"/>
  <c r="J124" i="5"/>
  <c r="J101" i="5"/>
  <c r="BK95" i="5"/>
  <c r="J136" i="6"/>
  <c r="J128" i="6"/>
  <c r="BK121" i="6"/>
  <c r="BK86" i="6"/>
  <c r="BK178" i="7"/>
  <c r="J159" i="7"/>
  <c r="J169" i="7"/>
  <c r="BK874" i="8"/>
  <c r="J858" i="8"/>
  <c r="BK837" i="8"/>
  <c r="J805" i="8"/>
  <c r="J658" i="8"/>
  <c r="BK119" i="8"/>
  <c r="J707" i="8"/>
  <c r="BK514" i="8"/>
  <c r="J288" i="8"/>
  <c r="J660" i="8"/>
  <c r="J741" i="8"/>
  <c r="J367" i="8"/>
  <c r="BK91" i="8"/>
  <c r="J654" i="8"/>
  <c r="J733" i="8"/>
  <c r="BK611" i="8"/>
  <c r="J464" i="8"/>
  <c r="BK303" i="8"/>
  <c r="J162" i="8"/>
  <c r="BK90" i="9"/>
  <c r="J131" i="2"/>
  <c r="BK445" i="2"/>
  <c r="BK368" i="2"/>
  <c r="BK481" i="2"/>
  <c r="BK1080" i="2"/>
  <c r="J422" i="2"/>
  <c r="J796" i="2"/>
  <c r="J987" i="2"/>
  <c r="J527" i="2"/>
  <c r="J1074" i="2"/>
  <c r="BK290" i="2"/>
  <c r="BK135" i="2"/>
  <c r="J163" i="3"/>
  <c r="J181" i="3"/>
  <c r="J126" i="4"/>
  <c r="J166" i="5"/>
  <c r="J162" i="5"/>
  <c r="J136" i="5"/>
  <c r="BK167" i="5"/>
  <c r="J111" i="5"/>
  <c r="BK132" i="6"/>
  <c r="BK87" i="6"/>
  <c r="BK124" i="7"/>
  <c r="BK205" i="7"/>
  <c r="J783" i="8"/>
  <c r="J728" i="8"/>
  <c r="BK681" i="8"/>
  <c r="BK201" i="8"/>
  <c r="BK693" i="8"/>
  <c r="BK280" i="8"/>
  <c r="BK566" i="8"/>
  <c r="BK709" i="8"/>
  <c r="BK94" i="8"/>
  <c r="BK608" i="8"/>
  <c r="J623" i="8"/>
  <c r="BK428" i="8"/>
  <c r="J250" i="8"/>
  <c r="J94" i="8"/>
  <c r="BK1126" i="2"/>
  <c r="BK1260" i="2"/>
  <c r="BK928" i="2"/>
  <c r="BK180" i="2"/>
  <c r="BK570" i="2"/>
  <c r="J1416" i="2"/>
  <c r="J1080" i="2"/>
  <c r="J978" i="2"/>
  <c r="BK286" i="2"/>
  <c r="J1066" i="2"/>
  <c r="BK773" i="2"/>
  <c r="BK471" i="2"/>
  <c r="BK122" i="2"/>
  <c r="BK386" i="2"/>
  <c r="BK737" i="2"/>
  <c r="BK396" i="2"/>
  <c r="J1365" i="2"/>
  <c r="BK897" i="2"/>
  <c r="J606" i="2"/>
  <c r="J1356" i="2"/>
  <c r="BK991" i="2"/>
  <c r="J763" i="2"/>
  <c r="J396" i="2"/>
  <c r="J954" i="2"/>
  <c r="J386" i="2"/>
  <c r="J198" i="2"/>
  <c r="BK352" i="2"/>
  <c r="BK1098" i="2"/>
  <c r="J616" i="2"/>
  <c r="BK883" i="2"/>
  <c r="J629" i="2"/>
  <c r="J140" i="2"/>
  <c r="J225" i="3"/>
  <c r="BK221" i="3"/>
  <c r="J183" i="3"/>
  <c r="BK156" i="3"/>
  <c r="BK140" i="4"/>
  <c r="BK138" i="4"/>
  <c r="BK127" i="5"/>
  <c r="BK152" i="5"/>
  <c r="BK150" i="5"/>
  <c r="J154" i="5"/>
  <c r="BK102" i="5"/>
  <c r="BK127" i="6"/>
  <c r="BK90" i="6"/>
  <c r="J149" i="7"/>
  <c r="BK160" i="7"/>
  <c r="J709" i="8"/>
  <c r="BK831" i="8"/>
  <c r="J280" i="8"/>
  <c r="J649" i="8"/>
  <c r="BK351" i="8"/>
  <c r="J172" i="8"/>
  <c r="J507" i="8"/>
  <c r="BK264" i="8"/>
  <c r="J92" i="9"/>
  <c r="J1042" i="2"/>
  <c r="J296" i="2"/>
  <c r="BK269" i="2"/>
  <c r="BK1042" i="2"/>
  <c r="BK470" i="2"/>
  <c r="J171" i="2"/>
  <c r="J622" i="2"/>
  <c r="J218" i="2"/>
  <c r="BK556" i="2"/>
  <c r="BK296" i="2"/>
  <c r="J1086" i="2"/>
  <c r="BK754" i="2"/>
  <c r="BK1365" i="2"/>
  <c r="J1228" i="2"/>
  <c r="J1296" i="2"/>
  <c r="J401" i="2"/>
  <c r="BK1030" i="2"/>
  <c r="J490" i="2"/>
  <c r="BK693" i="2"/>
  <c r="J1188" i="2"/>
  <c r="BK1033" i="2"/>
  <c r="J286" i="2"/>
  <c r="BK652" i="2"/>
  <c r="J315" i="2"/>
  <c r="BK218" i="3"/>
  <c r="J193" i="3"/>
  <c r="J218" i="3"/>
  <c r="BK205" i="3"/>
  <c r="BK179" i="3"/>
  <c r="BK161" i="3"/>
  <c r="J120" i="4"/>
  <c r="J130" i="5"/>
  <c r="J150" i="5"/>
  <c r="BK99" i="5"/>
  <c r="J103" i="5"/>
  <c r="BK107" i="5"/>
  <c r="BK139" i="6"/>
  <c r="J126" i="6"/>
  <c r="J109" i="6"/>
  <c r="J107" i="7"/>
  <c r="BK164" i="7"/>
  <c r="BK304" i="8"/>
  <c r="BK464" i="8"/>
  <c r="J237" i="8"/>
  <c r="J99" i="9"/>
  <c r="BK972" i="2"/>
  <c r="BK540" i="2"/>
  <c r="BK987" i="2"/>
  <c r="J1159" i="2"/>
  <c r="BK568" i="2"/>
  <c r="BK811" i="2"/>
  <c r="BK860" i="2"/>
  <c r="J811" i="2"/>
  <c r="BK803" i="2"/>
  <c r="BK656" i="2"/>
  <c r="BK551" i="2"/>
  <c r="J467" i="2"/>
  <c r="BK267" i="2"/>
  <c r="J140" i="3"/>
  <c r="BK199" i="3"/>
  <c r="J236" i="3"/>
  <c r="J213" i="3"/>
  <c r="J196" i="3"/>
  <c r="BK115" i="3"/>
  <c r="J134" i="3"/>
  <c r="BK119" i="3"/>
  <c r="BK152" i="4"/>
  <c r="J150" i="4"/>
  <c r="J115" i="4"/>
  <c r="BK118" i="4"/>
  <c r="BK162" i="5"/>
  <c r="BK111" i="5"/>
  <c r="BK142" i="6"/>
  <c r="J122" i="6"/>
  <c r="J87" i="6"/>
  <c r="J142" i="7"/>
  <c r="BK215" i="7"/>
  <c r="BK219" i="7"/>
  <c r="J174" i="7"/>
  <c r="BK101" i="7"/>
  <c r="BK96" i="7"/>
  <c r="BK767" i="8"/>
  <c r="BK632" i="8"/>
  <c r="J792" i="8"/>
  <c r="J501" i="8"/>
  <c r="J219" i="8"/>
  <c r="BK695" i="8"/>
  <c r="BK427" i="8"/>
  <c r="J91" i="8"/>
  <c r="BK610" i="8"/>
  <c r="J819" i="8"/>
  <c r="J508" i="8"/>
  <c r="J188" i="8"/>
  <c r="J235" i="8"/>
  <c r="BK739" i="8"/>
  <c r="BK476" i="8"/>
  <c r="BK287" i="8"/>
  <c r="BK99" i="8"/>
  <c r="BK86" i="9"/>
  <c r="J1105" i="2"/>
  <c r="BK629" i="2"/>
  <c r="J481" i="2"/>
  <c r="J649" i="2"/>
  <c r="BK834" i="2"/>
  <c r="BK1282" i="2"/>
  <c r="BK1349" i="2"/>
  <c r="J1070" i="2"/>
  <c r="BK769" i="2"/>
  <c r="BK821" i="2"/>
  <c r="BK1286" i="2"/>
  <c r="BK616" i="2"/>
  <c r="BK228" i="3"/>
  <c r="BK152" i="3"/>
  <c r="BK175" i="3"/>
  <c r="J108" i="4"/>
  <c r="J168" i="5"/>
  <c r="BK124" i="5"/>
  <c r="J107" i="5"/>
  <c r="BK139" i="5"/>
  <c r="J141" i="6"/>
  <c r="BK98" i="6"/>
  <c r="BK227" i="7"/>
  <c r="J118" i="7"/>
  <c r="BK105" i="7"/>
  <c r="BK860" i="8"/>
  <c r="BK819" i="8"/>
  <c r="J305" i="8"/>
  <c r="J631" i="8"/>
  <c r="BK501" i="8"/>
  <c r="BK649" i="8"/>
  <c r="J831" i="8"/>
  <c r="BK368" i="8"/>
  <c r="BK236" i="8"/>
  <c r="BK154" i="8"/>
  <c r="J463" i="8"/>
  <c r="J138" i="8"/>
  <c r="J1343" i="2"/>
  <c r="BK1390" i="2"/>
  <c r="J737" i="2"/>
  <c r="BK560" i="2"/>
  <c r="J1206" i="2"/>
  <c r="J1109" i="2"/>
  <c r="J597" i="2"/>
  <c r="J1113" i="2"/>
  <c r="J928" i="2"/>
  <c r="J329" i="2"/>
  <c r="BK1228" i="2"/>
  <c r="J272" i="2"/>
  <c r="BK604" i="2"/>
  <c r="J540" i="2"/>
  <c r="BK347" i="2"/>
  <c r="BK1089" i="2"/>
  <c r="BK843" i="2"/>
  <c r="J520" i="2"/>
  <c r="BK1123" i="2"/>
  <c r="J1089" i="2"/>
  <c r="BK647" i="2"/>
  <c r="J1014" i="2"/>
  <c r="J370" i="2"/>
  <c r="BK520" i="2"/>
  <c r="J1231" i="2"/>
  <c r="J1101" i="2"/>
  <c r="BK718" i="2"/>
  <c r="J522" i="2"/>
  <c r="J806" i="2"/>
  <c r="BK464" i="2"/>
  <c r="J205" i="3"/>
  <c r="BK127" i="3"/>
  <c r="BK197" i="3"/>
  <c r="BK121" i="3"/>
  <c r="BK110" i="4"/>
  <c r="J135" i="5"/>
  <c r="J119" i="5"/>
  <c r="J110" i="5"/>
  <c r="J113" i="5"/>
  <c r="BK136" i="6"/>
  <c r="BK128" i="6"/>
  <c r="J179" i="7"/>
  <c r="J105" i="7"/>
  <c r="BK132" i="7"/>
  <c r="BK775" i="8"/>
  <c r="BK354" i="8"/>
  <c r="BK642" i="8"/>
  <c r="BK108" i="8"/>
  <c r="BK648" i="8"/>
  <c r="BK463" i="8"/>
  <c r="BK172" i="8"/>
  <c r="BK954" i="2"/>
  <c r="BK1109" i="2"/>
  <c r="BK724" i="2"/>
  <c r="J1352" i="2"/>
  <c r="J495" i="2"/>
  <c r="BK145" i="2"/>
  <c r="J354" i="2"/>
  <c r="J679" i="2"/>
  <c r="BK345" i="2"/>
  <c r="J368" i="2"/>
  <c r="J1209" i="2"/>
  <c r="J1108" i="2"/>
  <c r="BK155" i="2"/>
  <c r="BK619" i="2"/>
  <c r="BK677" i="2"/>
  <c r="J1260" i="2"/>
  <c r="BK925" i="2"/>
  <c r="BK901" i="2"/>
  <c r="BK527" i="2"/>
  <c r="BK231" i="3"/>
  <c r="BK227" i="3"/>
  <c r="J119" i="3"/>
  <c r="J197" i="3"/>
  <c r="J93" i="3"/>
  <c r="BK132" i="4"/>
  <c r="J167" i="5"/>
  <c r="BK138" i="5"/>
  <c r="J131" i="5"/>
  <c r="BK129" i="5"/>
  <c r="BK123" i="5"/>
  <c r="BK138" i="6"/>
  <c r="BK123" i="6"/>
  <c r="J160" i="7"/>
  <c r="J219" i="7"/>
  <c r="BK166" i="7"/>
  <c r="J103" i="7"/>
  <c r="BK747" i="8"/>
  <c r="BK660" i="8"/>
  <c r="J793" i="8"/>
  <c r="BK249" i="8"/>
  <c r="BK654" i="8"/>
  <c r="J352" i="8"/>
  <c r="J732" i="8"/>
  <c r="J327" i="8"/>
  <c r="J370" i="8"/>
  <c r="BK128" i="8"/>
  <c r="J493" i="8"/>
  <c r="BK710" i="8"/>
  <c r="BK333" i="8"/>
  <c r="J453" i="8"/>
  <c r="BK327" i="8"/>
  <c r="J156" i="8"/>
  <c r="J86" i="9"/>
  <c r="J925" i="2"/>
  <c r="J1126" i="2"/>
  <c r="BK796" i="2"/>
  <c r="J693" i="2"/>
  <c r="BK547" i="2"/>
  <c r="BK1416" i="2"/>
  <c r="J1054" i="2"/>
  <c r="J834" i="2"/>
  <c r="BK276" i="2"/>
  <c r="J1081" i="2"/>
  <c r="BK211" i="3"/>
  <c r="J229" i="3"/>
  <c r="J199" i="3"/>
  <c r="BK193" i="3"/>
  <c r="J165" i="3"/>
  <c r="J128" i="3"/>
  <c r="BK131" i="4"/>
  <c r="BK134" i="4"/>
  <c r="J148" i="5"/>
  <c r="J151" i="5"/>
  <c r="BK137" i="5"/>
  <c r="J104" i="5"/>
  <c r="J115" i="5"/>
  <c r="BK101" i="5"/>
  <c r="BK143" i="6"/>
  <c r="J130" i="6"/>
  <c r="BK116" i="6"/>
  <c r="J166" i="7"/>
  <c r="J153" i="7"/>
  <c r="BK174" i="7"/>
  <c r="J526" i="8"/>
  <c r="BK101" i="8"/>
  <c r="J668" i="8"/>
  <c r="BK615" i="8"/>
  <c r="J112" i="8"/>
  <c r="J264" i="8"/>
  <c r="BK658" i="8"/>
  <c r="BK281" i="8"/>
  <c r="BK164" i="8"/>
  <c r="J97" i="9"/>
  <c r="BK1242" i="2"/>
  <c r="J839" i="2"/>
  <c r="BK580" i="2"/>
  <c r="J1043" i="2"/>
  <c r="BK1105" i="2"/>
  <c r="J464" i="2"/>
  <c r="J373" i="2"/>
  <c r="J932" i="2"/>
  <c r="BK1358" i="2"/>
  <c r="J1123" i="2"/>
  <c r="J897" i="2"/>
  <c r="BK679" i="2"/>
  <c r="BK597" i="2"/>
  <c r="J825" i="2"/>
  <c r="J524" i="2"/>
  <c r="BK103" i="5"/>
  <c r="J144" i="6"/>
  <c r="BK135" i="6"/>
  <c r="J102" i="6"/>
  <c r="J334" i="8"/>
  <c r="BK186" i="8"/>
  <c r="J538" i="2"/>
  <c r="BK549" i="2"/>
  <c r="BK122" i="4"/>
  <c r="BK144" i="5"/>
  <c r="BK115" i="5"/>
  <c r="BK117" i="5"/>
  <c r="BK96" i="5"/>
  <c r="J127" i="6"/>
  <c r="BK213" i="7"/>
  <c r="BK226" i="7"/>
  <c r="J145" i="7"/>
  <c r="BK778" i="8"/>
  <c r="BK852" i="8"/>
  <c r="BK662" i="8"/>
  <c r="BK828" i="8"/>
  <c r="BK350" i="8"/>
  <c r="J777" i="8"/>
  <c r="J249" i="8"/>
  <c r="BK170" i="8"/>
  <c r="BK370" i="8"/>
  <c r="BK652" i="8"/>
  <c r="J409" i="8"/>
  <c r="J302" i="8"/>
  <c r="J101" i="9"/>
  <c r="BK830" i="2"/>
  <c r="J1092" i="2"/>
  <c r="J771" i="2"/>
  <c r="J585" i="2"/>
  <c r="J1438" i="2"/>
  <c r="J1050" i="2"/>
  <c r="BK848" i="2"/>
  <c r="J122" i="2"/>
  <c r="BK225" i="3"/>
  <c r="J232" i="3"/>
  <c r="J173" i="3"/>
  <c r="BK209" i="3"/>
  <c r="J126" i="3"/>
  <c r="J146" i="3"/>
  <c r="J140" i="4"/>
  <c r="J117" i="4"/>
  <c r="BK154" i="5"/>
  <c r="BK135" i="5"/>
  <c r="J129" i="5"/>
  <c r="J140" i="6"/>
  <c r="BK111" i="6"/>
  <c r="J209" i="7"/>
  <c r="BK155" i="7"/>
  <c r="J868" i="8"/>
  <c r="J652" i="8"/>
  <c r="BK707" i="8"/>
  <c r="BK193" i="8"/>
  <c r="BK816" i="8"/>
  <c r="J321" i="8"/>
  <c r="BK452" i="8"/>
  <c r="J566" i="8"/>
  <c r="J420" i="8"/>
  <c r="J236" i="8"/>
  <c r="BK1303" i="2"/>
  <c r="J908" i="2"/>
  <c r="J1117" i="2"/>
  <c r="J901" i="2"/>
  <c r="J671" i="2"/>
  <c r="J943" i="2"/>
  <c r="J754" i="2"/>
  <c r="J327" i="2"/>
  <c r="J769" i="2"/>
  <c r="J573" i="2"/>
  <c r="BK853" i="2"/>
  <c r="J367" i="2"/>
  <c r="BK1043" i="2"/>
  <c r="J935" i="2"/>
  <c r="BK245" i="2"/>
  <c r="J267" i="2"/>
  <c r="J893" i="2"/>
  <c r="J445" i="2"/>
  <c r="J530" i="2"/>
  <c r="J715" i="2"/>
  <c r="J817" i="2"/>
  <c r="BK538" i="2"/>
  <c r="BK234" i="3"/>
  <c r="J621" i="8"/>
  <c r="BK95" i="8"/>
  <c r="J642" i="8"/>
  <c r="BK205" i="8"/>
  <c r="J656" i="8"/>
  <c r="BK233" i="8"/>
  <c r="BK319" i="8"/>
  <c r="J350" i="8"/>
  <c r="J396" i="8"/>
  <c r="J487" i="8"/>
  <c r="BK382" i="8"/>
  <c r="BK156" i="8"/>
  <c r="BK1296" i="2"/>
  <c r="J1330" i="2"/>
  <c r="J883" i="2"/>
  <c r="J189" i="2"/>
  <c r="BK590" i="2"/>
  <c r="BK171" i="2"/>
  <c r="BK1143" i="2"/>
  <c r="J1098" i="2"/>
  <c r="J969" i="2"/>
  <c r="J290" i="2"/>
  <c r="BK1139" i="2"/>
  <c r="J810" i="8"/>
  <c r="J816" i="8"/>
  <c r="J664" i="8"/>
  <c r="J843" i="8"/>
  <c r="J333" i="8"/>
  <c r="BK749" i="8"/>
  <c r="BK692" i="8"/>
  <c r="J233" i="8"/>
  <c r="BK352" i="8"/>
  <c r="J320" i="8"/>
  <c r="J666" i="8"/>
  <c r="J339" i="8"/>
  <c r="BK279" i="8"/>
  <c r="J180" i="8"/>
  <c r="BK99" i="9"/>
  <c r="J1242" i="2"/>
  <c r="BK1039" i="2"/>
  <c r="J231" i="3"/>
  <c r="J203" i="3"/>
  <c r="J215" i="3"/>
  <c r="J164" i="3"/>
  <c r="J131" i="3"/>
  <c r="J108" i="3"/>
  <c r="J142" i="3"/>
  <c r="J128" i="4"/>
  <c r="BK85" i="4"/>
  <c r="J157" i="5"/>
  <c r="J109" i="5"/>
  <c r="BK148" i="5"/>
  <c r="J112" i="5"/>
  <c r="BK118" i="5"/>
  <c r="J137" i="5"/>
  <c r="BK100" i="5"/>
  <c r="J138" i="6"/>
  <c r="BK112" i="6"/>
  <c r="BK130" i="6"/>
  <c r="J95" i="6"/>
  <c r="BK149" i="7"/>
  <c r="J211" i="7"/>
  <c r="J120" i="7"/>
  <c r="J128" i="7"/>
  <c r="BK733" i="8"/>
  <c r="J670" i="8"/>
  <c r="J803" i="8"/>
  <c r="BK486" i="8"/>
  <c r="J840" i="8"/>
  <c r="BK807" i="8"/>
  <c r="BK339" i="8"/>
  <c r="J774" i="8"/>
  <c r="J368" i="8"/>
  <c r="BK442" i="8"/>
  <c r="J148" i="8"/>
  <c r="J304" i="8"/>
  <c r="BK265" i="8"/>
  <c r="BK650" i="8"/>
  <c r="J434" i="8"/>
  <c r="J477" i="8"/>
  <c r="BK410" i="8"/>
  <c r="BK180" i="8"/>
  <c r="J88" i="9"/>
  <c r="J95" i="9"/>
  <c r="BK1002" i="2"/>
  <c r="BK912" i="2"/>
  <c r="BK331" i="2"/>
  <c r="BK259" i="2"/>
  <c r="J331" i="2"/>
  <c r="J1361" i="2"/>
  <c r="J1313" i="2"/>
  <c r="J259" i="2"/>
  <c r="BK686" i="2"/>
  <c r="BK1006" i="2"/>
  <c r="BK495" i="2"/>
  <c r="J177" i="3"/>
  <c r="BK163" i="3"/>
  <c r="BK125" i="4"/>
  <c r="J152" i="5"/>
  <c r="BK140" i="5"/>
  <c r="BK108" i="5"/>
  <c r="J139" i="6"/>
  <c r="J123" i="6"/>
  <c r="BK159" i="7"/>
  <c r="J213" i="7"/>
  <c r="BK843" i="8"/>
  <c r="J804" i="8"/>
  <c r="J874" i="8"/>
  <c r="BK774" i="8"/>
  <c r="J279" i="8"/>
  <c r="J747" i="8"/>
  <c r="J197" i="8"/>
  <c r="J354" i="8"/>
  <c r="BK453" i="8"/>
  <c r="J731" i="8"/>
  <c r="BK397" i="8"/>
  <c r="BK613" i="8"/>
  <c r="J397" i="8"/>
  <c r="BK162" i="8"/>
  <c r="BK97" i="9"/>
  <c r="BK1280" i="2"/>
  <c r="BK998" i="2"/>
  <c r="J243" i="2"/>
  <c r="BK327" i="2"/>
  <c r="J226" i="2"/>
  <c r="BK1018" i="2"/>
  <c r="J570" i="2"/>
  <c r="J1148" i="2"/>
  <c r="BK522" i="2"/>
  <c r="J426" i="2"/>
  <c r="BK978" i="2"/>
  <c r="J352" i="2"/>
  <c r="J166" i="2"/>
  <c r="J560" i="2"/>
  <c r="BK340" i="2"/>
  <c r="J1303" i="2"/>
  <c r="J803" i="2"/>
  <c r="BK291" i="2"/>
  <c r="BK1132" i="2"/>
  <c r="J1030" i="2"/>
  <c r="BK131" i="2"/>
  <c r="J865" i="2"/>
  <c r="J853" i="2"/>
  <c r="J317" i="2"/>
  <c r="BK908" i="2"/>
  <c r="J604" i="2"/>
  <c r="J813" i="2"/>
  <c r="BK534" i="2"/>
  <c r="BK243" i="2"/>
  <c r="J179" i="3"/>
  <c r="BK223" i="3"/>
  <c r="J191" i="3"/>
  <c r="BK110" i="3"/>
  <c r="J132" i="4"/>
  <c r="J159" i="5"/>
  <c r="J160" i="5"/>
  <c r="J161" i="5"/>
  <c r="J163" i="5"/>
  <c r="J102" i="5"/>
  <c r="J112" i="6"/>
  <c r="BK95" i="6"/>
  <c r="J203" i="7"/>
  <c r="BK109" i="7"/>
  <c r="J852" i="8"/>
  <c r="BK729" i="8"/>
  <c r="BK846" i="8"/>
  <c r="BK500" i="8"/>
  <c r="BK834" i="8"/>
  <c r="BK741" i="8"/>
  <c r="J786" i="8"/>
  <c r="J673" i="8"/>
  <c r="BK326" i="8"/>
  <c r="BK305" i="8"/>
  <c r="BK88" i="9"/>
  <c r="J1358" i="2"/>
  <c r="J1002" i="2"/>
  <c r="BK809" i="2"/>
  <c r="J135" i="2"/>
  <c r="J1132" i="2"/>
  <c r="BK806" i="2"/>
  <c r="BK373" i="2"/>
  <c r="J1143" i="2"/>
  <c r="J391" i="2"/>
  <c r="BK1074" i="2"/>
  <c r="J534" i="2"/>
  <c r="BK162" i="2"/>
  <c r="BK1026" i="2"/>
  <c r="BK610" i="2"/>
  <c r="J1282" i="2"/>
  <c r="BK1179" i="2"/>
  <c r="BK771" i="2"/>
  <c r="J988" i="2"/>
  <c r="BK515" i="2"/>
  <c r="J714" i="2"/>
  <c r="BK208" i="2"/>
  <c r="BK1136" i="2"/>
  <c r="J998" i="2"/>
  <c r="J1062" i="2"/>
  <c r="J568" i="2"/>
  <c r="BK401" i="2"/>
  <c r="J198" i="3"/>
  <c r="BK138" i="3"/>
  <c r="BK198" i="3"/>
  <c r="BK158" i="3"/>
  <c r="BK93" i="3"/>
  <c r="J121" i="4"/>
  <c r="J144" i="5"/>
  <c r="BK158" i="5"/>
  <c r="BK120" i="5"/>
  <c r="BK112" i="5"/>
  <c r="BK98" i="5"/>
  <c r="BK97" i="5"/>
  <c r="J98" i="6"/>
  <c r="BK107" i="7"/>
  <c r="BK142" i="7"/>
  <c r="BK868" i="8"/>
  <c r="J866" i="8"/>
  <c r="BK721" i="8"/>
  <c r="BK825" i="8"/>
  <c r="BK783" i="8"/>
  <c r="J514" i="8"/>
  <c r="J739" i="8"/>
  <c r="BK508" i="8"/>
  <c r="BK784" i="8"/>
  <c r="BK477" i="8"/>
  <c r="BK664" i="8"/>
  <c r="J527" i="8"/>
  <c r="BK251" i="8"/>
  <c r="BK668" i="8"/>
  <c r="BK420" i="8"/>
  <c r="BK266" i="8"/>
  <c r="J178" i="8"/>
  <c r="BK92" i="9"/>
  <c r="J809" i="2"/>
  <c r="BK1101" i="2"/>
  <c r="BK943" i="2"/>
  <c r="BK563" i="2"/>
  <c r="BK578" i="2"/>
  <c r="BK272" i="2"/>
  <c r="J1179" i="2"/>
  <c r="J995" i="2"/>
  <c r="BK763" i="2"/>
  <c r="J145" i="2"/>
  <c r="J1033" i="2"/>
  <c r="J155" i="3"/>
  <c r="J157" i="3"/>
  <c r="BK187" i="3"/>
  <c r="BK142" i="3"/>
  <c r="J89" i="3"/>
  <c r="J136" i="4"/>
  <c r="J142" i="4"/>
  <c r="BK115" i="4"/>
  <c r="BK142" i="5"/>
  <c r="BK166" i="5"/>
  <c r="BK132" i="5"/>
  <c r="BK159" i="5"/>
  <c r="J134" i="5"/>
  <c r="J142" i="6"/>
  <c r="J134" i="6"/>
  <c r="J125" i="6"/>
  <c r="J86" i="6"/>
  <c r="J227" i="7"/>
  <c r="BK193" i="7"/>
  <c r="J806" i="8"/>
  <c r="J301" i="8"/>
  <c r="J825" i="8"/>
  <c r="J632" i="8"/>
  <c r="J410" i="8"/>
  <c r="J662" i="8"/>
  <c r="J369" i="8"/>
  <c r="BK383" i="8"/>
  <c r="J427" i="8"/>
  <c r="BK112" i="8"/>
  <c r="BK1289" i="2"/>
  <c r="BK1095" i="2"/>
  <c r="J612" i="2"/>
  <c r="BK1209" i="2"/>
  <c r="BK1086" i="2"/>
  <c r="J578" i="2"/>
  <c r="BK995" i="2"/>
  <c r="BK150" i="2"/>
  <c r="J300" i="2"/>
  <c r="BK329" i="2"/>
  <c r="J746" i="2"/>
  <c r="BK984" i="2"/>
  <c r="BK1062" i="2"/>
  <c r="J499" i="2"/>
  <c r="BK350" i="2"/>
  <c r="BK1040" i="2"/>
  <c r="BK602" i="2"/>
  <c r="BK215" i="2"/>
  <c r="J94" i="5"/>
  <c r="J135" i="6"/>
  <c r="J118" i="6"/>
  <c r="J124" i="6"/>
  <c r="BK115" i="6"/>
  <c r="J91" i="6"/>
  <c r="J155" i="7"/>
  <c r="BK118" i="7"/>
  <c r="BK203" i="7"/>
  <c r="BK187" i="7"/>
  <c r="J187" i="7"/>
  <c r="BK181" i="7"/>
  <c r="J610" i="8"/>
  <c r="BK369" i="8"/>
  <c r="J281" i="8"/>
  <c r="BK138" i="8"/>
  <c r="J837" i="8"/>
  <c r="BK656" i="8"/>
  <c r="BK527" i="8"/>
  <c r="BK250" i="8"/>
  <c r="BK132" i="8"/>
  <c r="J382" i="8"/>
  <c r="BK146" i="8"/>
  <c r="BK130" i="8"/>
  <c r="BK1231" i="2"/>
  <c r="J1095" i="2"/>
  <c r="J1022" i="2"/>
  <c r="J660" i="2"/>
  <c r="J590" i="2"/>
  <c r="J1058" i="2"/>
  <c r="J477" i="2"/>
  <c r="BK213" i="2"/>
  <c r="BK207" i="3"/>
  <c r="BK236" i="3"/>
  <c r="J221" i="3"/>
  <c r="J152" i="3"/>
  <c r="J207" i="3"/>
  <c r="J103" i="3"/>
  <c r="BK124" i="3"/>
  <c r="J171" i="3"/>
  <c r="BK183" i="3"/>
  <c r="BK164" i="3"/>
  <c r="J138" i="3"/>
  <c r="J124" i="3"/>
  <c r="J112" i="3"/>
  <c r="BK108" i="3"/>
  <c r="BK89" i="3"/>
  <c r="J130" i="3"/>
  <c r="J121" i="3"/>
  <c r="BK112" i="3"/>
  <c r="BK100" i="3"/>
  <c r="BK120" i="4"/>
  <c r="BK142" i="4"/>
  <c r="J118" i="4"/>
  <c r="J123" i="4"/>
  <c r="BK147" i="5"/>
  <c r="BK146" i="5"/>
  <c r="J133" i="6"/>
  <c r="BK102" i="6"/>
  <c r="BK126" i="6"/>
  <c r="J120" i="6"/>
  <c r="J178" i="7"/>
  <c r="BK185" i="7"/>
  <c r="J199" i="7"/>
  <c r="J132" i="7"/>
  <c r="J106" i="7"/>
  <c r="BK808" i="8"/>
  <c r="J877" i="8"/>
  <c r="J761" i="8"/>
  <c r="BK805" i="8"/>
  <c r="BK614" i="8"/>
  <c r="J287" i="8"/>
  <c r="BK806" i="8"/>
  <c r="BK623" i="8"/>
  <c r="BK267" i="8"/>
  <c r="BK396" i="8"/>
  <c r="BK877" i="8"/>
  <c r="J624" i="8"/>
  <c r="J630" i="8"/>
  <c r="BK118" i="8"/>
  <c r="J708" i="8"/>
  <c r="J608" i="8"/>
  <c r="BK435" i="8"/>
  <c r="J234" i="8"/>
  <c r="J140" i="8"/>
  <c r="BK101" i="9"/>
  <c r="BK1188" i="2"/>
  <c r="J860" i="2"/>
  <c r="J201" i="3"/>
  <c r="J228" i="3"/>
  <c r="BK220" i="3"/>
  <c r="BK136" i="3"/>
  <c r="BK185" i="3"/>
  <c r="BK144" i="3"/>
  <c r="BK131" i="3"/>
  <c r="BK150" i="4"/>
  <c r="J152" i="4"/>
  <c r="BK168" i="5"/>
  <c r="BK145" i="5"/>
  <c r="J139" i="5"/>
  <c r="J96" i="5"/>
  <c r="J108" i="5"/>
  <c r="J116" i="5"/>
  <c r="J117" i="6"/>
  <c r="BK120" i="7"/>
  <c r="BK209" i="7"/>
  <c r="J140" i="7"/>
  <c r="J846" i="8"/>
  <c r="J787" i="8"/>
  <c r="J860" i="8"/>
  <c r="BK866" i="8"/>
  <c r="BK302" i="8"/>
  <c r="BK786" i="8"/>
  <c r="BK708" i="8"/>
  <c r="J486" i="8"/>
  <c r="J101" i="8"/>
  <c r="J611" i="8"/>
  <c r="J681" i="8"/>
  <c r="J252" i="8"/>
  <c r="BK421" i="8"/>
  <c r="J476" i="8"/>
  <c r="J694" i="8"/>
  <c r="J500" i="8"/>
  <c r="BK237" i="8"/>
  <c r="BK105" i="8"/>
  <c r="J1121" i="2"/>
  <c r="J647" i="2"/>
  <c r="BK1038" i="2"/>
  <c r="BK112" i="2"/>
  <c r="BK426" i="2"/>
  <c r="BK714" i="2"/>
  <c r="J1041" i="2"/>
  <c r="J545" i="2"/>
  <c r="J677" i="2"/>
  <c r="J269" i="2"/>
  <c r="J640" i="2"/>
  <c r="BK300" i="2"/>
  <c r="BK130" i="3"/>
  <c r="J185" i="3"/>
  <c r="BK126" i="4"/>
  <c r="J143" i="5"/>
  <c r="BK157" i="5"/>
  <c r="BK160" i="5"/>
  <c r="BK122" i="5"/>
  <c r="BK144" i="6"/>
  <c r="BK131" i="6"/>
  <c r="BK122" i="6"/>
  <c r="J181" i="7"/>
  <c r="BK106" i="7"/>
  <c r="J734" i="8"/>
  <c r="J640" i="8"/>
  <c r="J807" i="8"/>
  <c r="BK487" i="8"/>
  <c r="BK761" i="8"/>
  <c r="J614" i="8"/>
  <c r="BK731" i="8"/>
  <c r="J384" i="8"/>
  <c r="BK621" i="8"/>
  <c r="J130" i="8"/>
  <c r="BK728" i="8"/>
  <c r="BK526" i="8"/>
  <c r="J452" i="8"/>
  <c r="J201" i="8"/>
  <c r="BK1218" i="2"/>
  <c r="J939" i="2"/>
  <c r="J975" i="2"/>
  <c r="BK612" i="2"/>
  <c r="J656" i="2"/>
  <c r="BK218" i="2"/>
  <c r="BK1159" i="2"/>
  <c r="J984" i="2"/>
  <c r="BK226" i="2"/>
  <c r="J821" i="2"/>
  <c r="J345" i="2"/>
  <c r="J1169" i="2"/>
  <c r="J350" i="2"/>
  <c r="J848" i="2"/>
  <c r="J551" i="2"/>
  <c r="BK1427" i="2"/>
  <c r="J1039" i="2"/>
  <c r="BK704" i="2"/>
  <c r="BK1361" i="2"/>
  <c r="J1046" i="2"/>
  <c r="BK1046" i="2"/>
  <c r="BK422" i="2"/>
  <c r="J1018" i="2"/>
  <c r="BK524" i="2"/>
  <c r="J276" i="2"/>
  <c r="J470" i="2"/>
  <c r="BK1169" i="2"/>
  <c r="BK1050" i="2"/>
  <c r="J675" i="2"/>
  <c r="BK1070" i="2"/>
  <c r="BK573" i="2"/>
  <c r="BK317" i="2"/>
  <c r="BK201" i="3"/>
  <c r="BK148" i="3"/>
  <c r="J132" i="3"/>
  <c r="BK181" i="3"/>
  <c r="BK146" i="3"/>
  <c r="J85" i="4"/>
  <c r="BK108" i="4"/>
  <c r="J147" i="5"/>
  <c r="J140" i="5"/>
  <c r="J120" i="5"/>
  <c r="BK105" i="5"/>
  <c r="BK124" i="6"/>
  <c r="BK120" i="6"/>
  <c r="BK103" i="7"/>
  <c r="BK112" i="7"/>
  <c r="J101" i="7"/>
  <c r="BK812" i="8"/>
  <c r="BK624" i="8"/>
  <c r="BK777" i="8"/>
  <c r="BK234" i="8"/>
  <c r="J513" i="8"/>
  <c r="BK252" i="8"/>
  <c r="J730" i="8"/>
  <c r="J428" i="8"/>
  <c r="BK353" i="8"/>
  <c r="J95" i="8"/>
  <c r="J1212" i="2"/>
  <c r="BK1212" i="2"/>
  <c r="BK935" i="2"/>
  <c r="J767" i="2"/>
  <c r="J1214" i="2"/>
  <c r="BK1022" i="2"/>
  <c r="BK784" i="2"/>
  <c r="BK343" i="2"/>
  <c r="BK932" i="2"/>
  <c r="BK304" i="2"/>
  <c r="J843" i="2"/>
  <c r="BK477" i="2"/>
  <c r="BK1092" i="2"/>
  <c r="J972" i="2"/>
  <c r="J718" i="2"/>
  <c r="J1286" i="2"/>
  <c r="J1040" i="2"/>
  <c r="BK585" i="2"/>
  <c r="J874" i="2"/>
  <c r="BK354" i="2"/>
  <c r="J594" i="2"/>
  <c r="J180" i="2"/>
  <c r="BK1054" i="2"/>
  <c r="BK606" i="2"/>
  <c r="BK622" i="2"/>
  <c r="J162" i="2"/>
  <c r="BK213" i="3"/>
  <c r="BK155" i="3"/>
  <c r="BK126" i="3"/>
  <c r="BK154" i="3"/>
  <c r="BK121" i="4"/>
  <c r="BK153" i="5"/>
  <c r="J153" i="5"/>
  <c r="BK113" i="5"/>
  <c r="J121" i="5"/>
  <c r="J158" i="5"/>
  <c r="BK94" i="5"/>
  <c r="J129" i="6"/>
  <c r="J111" i="6"/>
  <c r="J93" i="7"/>
  <c r="J193" i="7"/>
  <c r="BK93" i="7"/>
  <c r="BK803" i="8"/>
  <c r="J768" i="8"/>
  <c r="BK630" i="8"/>
  <c r="BK810" i="8"/>
  <c r="J353" i="8"/>
  <c r="BK804" i="8"/>
  <c r="BK617" i="8"/>
  <c r="BK103" i="8"/>
  <c r="J383" i="8"/>
  <c r="J729" i="8"/>
  <c r="BK197" i="8"/>
  <c r="J128" i="8"/>
  <c r="BK620" i="8"/>
  <c r="J441" i="8"/>
  <c r="J326" i="8"/>
  <c r="J108" i="8"/>
  <c r="J90" i="9"/>
  <c r="BK1104" i="2"/>
  <c r="BK1356" i="2"/>
  <c r="BK1010" i="2"/>
  <c r="J830" i="2"/>
  <c r="BK281" i="2"/>
  <c r="J563" i="2"/>
  <c r="BK189" i="2"/>
  <c r="BK1121" i="2"/>
  <c r="J1010" i="2"/>
  <c r="J580" i="2"/>
  <c r="BK969" i="2"/>
  <c r="BK134" i="3"/>
  <c r="J187" i="3"/>
  <c r="BK173" i="3"/>
  <c r="J158" i="3"/>
  <c r="J144" i="3"/>
  <c r="J110" i="4"/>
  <c r="BK123" i="4"/>
  <c r="J122" i="4"/>
  <c r="J118" i="5"/>
  <c r="J132" i="5"/>
  <c r="J122" i="5"/>
  <c r="BK143" i="5"/>
  <c r="BK104" i="5"/>
  <c r="J98" i="5"/>
  <c r="BK134" i="6"/>
  <c r="J115" i="6"/>
  <c r="BK117" i="6"/>
  <c r="BK136" i="7"/>
  <c r="J215" i="7"/>
  <c r="J767" i="8"/>
  <c r="BK493" i="8"/>
  <c r="J205" i="8"/>
  <c r="BK755" i="8"/>
  <c r="BK507" i="8"/>
  <c r="J775" i="8"/>
  <c r="J421" i="8"/>
  <c r="J693" i="8"/>
  <c r="BK478" i="8"/>
  <c r="BK288" i="8"/>
  <c r="J99" i="8"/>
  <c r="BK1343" i="2"/>
  <c r="BK614" i="2"/>
  <c r="J126" i="2"/>
  <c r="BK825" i="2"/>
  <c r="BK813" i="2"/>
  <c r="BK1066" i="2"/>
  <c r="J150" i="2"/>
  <c r="BK594" i="2"/>
  <c r="J1289" i="2"/>
  <c r="BK649" i="2"/>
  <c r="BK1330" i="2"/>
  <c r="J992" i="2"/>
  <c r="BK715" i="2"/>
  <c r="J347" i="2"/>
  <c r="BK874" i="2"/>
  <c r="J784" i="2"/>
  <c r="BK370" i="2"/>
  <c r="J96" i="4"/>
  <c r="BK136" i="4"/>
  <c r="J145" i="5"/>
  <c r="BK165" i="5"/>
  <c r="BK130" i="5"/>
  <c r="J156" i="5"/>
  <c r="BK134" i="5"/>
  <c r="J99" i="5"/>
  <c r="J143" i="6"/>
  <c r="J132" i="6"/>
  <c r="BK125" i="6"/>
  <c r="BK189" i="7"/>
  <c r="J205" i="7"/>
  <c r="J185" i="7"/>
  <c r="J124" i="7"/>
  <c r="J778" i="8"/>
  <c r="J749" i="8"/>
  <c r="BK631" i="8"/>
  <c r="J692" i="8"/>
  <c r="BK586" i="8"/>
  <c r="BK220" i="8"/>
  <c r="J650" i="8"/>
  <c r="J618" i="8"/>
  <c r="J146" i="8"/>
  <c r="BK409" i="8"/>
  <c r="J721" i="8"/>
  <c r="J613" i="8"/>
  <c r="J220" i="8"/>
  <c r="J706" i="8"/>
  <c r="J170" i="8"/>
  <c r="BK178" i="8"/>
  <c r="BK640" i="8"/>
  <c r="BK301" i="8"/>
  <c r="J442" i="8"/>
  <c r="J266" i="8"/>
  <c r="J103" i="8"/>
  <c r="BK114" i="3" l="1"/>
  <c r="J114" i="3"/>
  <c r="J62" i="3"/>
  <c r="R170" i="3"/>
  <c r="BK230" i="3"/>
  <c r="J230" i="3" s="1"/>
  <c r="J67" i="3" s="1"/>
  <c r="R93" i="5"/>
  <c r="P126" i="5"/>
  <c r="T133" i="5"/>
  <c r="T149" i="5"/>
  <c r="P89" i="6"/>
  <c r="P88" i="6" s="1"/>
  <c r="T130" i="2"/>
  <c r="R161" i="2"/>
  <c r="P207" i="2"/>
  <c r="T217" i="2"/>
  <c r="P519" i="2"/>
  <c r="P572" i="2"/>
  <c r="P621" i="2"/>
  <c r="BK717" i="2"/>
  <c r="J717" i="2" s="1"/>
  <c r="J76" i="2" s="1"/>
  <c r="R808" i="2"/>
  <c r="BK927" i="2"/>
  <c r="J927" i="2"/>
  <c r="J78" i="2"/>
  <c r="T927" i="2"/>
  <c r="R1045" i="2"/>
  <c r="P1211" i="2"/>
  <c r="T1211" i="2"/>
  <c r="BK1217" i="2"/>
  <c r="J1217" i="2"/>
  <c r="J83" i="2" s="1"/>
  <c r="T1217" i="2"/>
  <c r="T1312" i="2"/>
  <c r="P1360" i="2"/>
  <c r="R107" i="3"/>
  <c r="R88" i="3"/>
  <c r="R114" i="3"/>
  <c r="T114" i="3"/>
  <c r="T106" i="5"/>
  <c r="BK126" i="5"/>
  <c r="J126" i="5"/>
  <c r="J65" i="5"/>
  <c r="BK141" i="5"/>
  <c r="J141" i="5"/>
  <c r="J67" i="5"/>
  <c r="BK155" i="5"/>
  <c r="J155" i="5"/>
  <c r="J69" i="5"/>
  <c r="T89" i="6"/>
  <c r="T88" i="6"/>
  <c r="P95" i="7"/>
  <c r="R223" i="7"/>
  <c r="BK173" i="7"/>
  <c r="J173" i="7"/>
  <c r="J67" i="7" s="1"/>
  <c r="BK223" i="7"/>
  <c r="J223" i="7"/>
  <c r="J70" i="7" s="1"/>
  <c r="P114" i="5"/>
  <c r="P164" i="5"/>
  <c r="BK95" i="7"/>
  <c r="J95" i="7"/>
  <c r="J63" i="7" s="1"/>
  <c r="BK130" i="2"/>
  <c r="J130" i="2"/>
  <c r="J63" i="2"/>
  <c r="R326" i="2"/>
  <c r="P533" i="2"/>
  <c r="T572" i="2"/>
  <c r="T621" i="2"/>
  <c r="R717" i="2"/>
  <c r="P934" i="2"/>
  <c r="R1142" i="2"/>
  <c r="T1230" i="2"/>
  <c r="T1288" i="2"/>
  <c r="BK1351" i="2"/>
  <c r="J1351" i="2"/>
  <c r="J87" i="2"/>
  <c r="T1360" i="2"/>
  <c r="P107" i="3"/>
  <c r="P88" i="3"/>
  <c r="P114" i="3"/>
  <c r="P170" i="3"/>
  <c r="R217" i="3"/>
  <c r="T84" i="4"/>
  <c r="T95" i="7"/>
  <c r="T173" i="7"/>
  <c r="R121" i="2"/>
  <c r="P326" i="2"/>
  <c r="BK562" i="2"/>
  <c r="J562" i="2"/>
  <c r="J72" i="2" s="1"/>
  <c r="BK808" i="2"/>
  <c r="J808" i="2" s="1"/>
  <c r="J77" i="2" s="1"/>
  <c r="BK1045" i="2"/>
  <c r="J1045" i="2" s="1"/>
  <c r="J80" i="2" s="1"/>
  <c r="R1211" i="2"/>
  <c r="BK1288" i="2"/>
  <c r="J1288" i="2" s="1"/>
  <c r="J85" i="2" s="1"/>
  <c r="BK1360" i="2"/>
  <c r="J1360" i="2" s="1"/>
  <c r="J88" i="2" s="1"/>
  <c r="P123" i="3"/>
  <c r="P217" i="3"/>
  <c r="T149" i="4"/>
  <c r="T83" i="4" s="1"/>
  <c r="T82" i="4" s="1"/>
  <c r="P93" i="5"/>
  <c r="R155" i="5"/>
  <c r="T111" i="7"/>
  <c r="BK144" i="7"/>
  <c r="BK94" i="7" s="1"/>
  <c r="J94" i="7" s="1"/>
  <c r="J62" i="7" s="1"/>
  <c r="P223" i="7"/>
  <c r="P130" i="2"/>
  <c r="T326" i="2"/>
  <c r="R533" i="2"/>
  <c r="P562" i="2"/>
  <c r="T562" i="2"/>
  <c r="P651" i="2"/>
  <c r="P717" i="2"/>
  <c r="R934" i="2"/>
  <c r="P1142" i="2"/>
  <c r="BK1230" i="2"/>
  <c r="J1230" i="2"/>
  <c r="J84" i="2"/>
  <c r="R1312" i="2"/>
  <c r="T1351" i="2"/>
  <c r="R1415" i="2"/>
  <c r="BK107" i="3"/>
  <c r="BK88" i="3"/>
  <c r="T107" i="3"/>
  <c r="T88" i="3"/>
  <c r="BK170" i="3"/>
  <c r="J170" i="3"/>
  <c r="J65" i="3" s="1"/>
  <c r="T217" i="3"/>
  <c r="P84" i="4"/>
  <c r="P83" i="4" s="1"/>
  <c r="P82" i="4" s="1"/>
  <c r="AU57" i="1" s="1"/>
  <c r="P149" i="4"/>
  <c r="P106" i="5"/>
  <c r="R126" i="5"/>
  <c r="R133" i="5"/>
  <c r="BK149" i="5"/>
  <c r="J149" i="5"/>
  <c r="J68" i="5" s="1"/>
  <c r="BK164" i="5"/>
  <c r="J164" i="5"/>
  <c r="J70" i="5" s="1"/>
  <c r="BK85" i="6"/>
  <c r="J85" i="6"/>
  <c r="J61" i="6" s="1"/>
  <c r="R85" i="6"/>
  <c r="R84" i="6" s="1"/>
  <c r="R83" i="6" s="1"/>
  <c r="BK161" i="2"/>
  <c r="J161" i="2"/>
  <c r="J64" i="2"/>
  <c r="T161" i="2"/>
  <c r="R207" i="2"/>
  <c r="P217" i="2"/>
  <c r="BK519" i="2"/>
  <c r="J519" i="2"/>
  <c r="J68" i="2"/>
  <c r="R519" i="2"/>
  <c r="BK572" i="2"/>
  <c r="J572" i="2" s="1"/>
  <c r="J73" i="2" s="1"/>
  <c r="R621" i="2"/>
  <c r="T651" i="2"/>
  <c r="T808" i="2"/>
  <c r="P927" i="2"/>
  <c r="R927" i="2"/>
  <c r="T1045" i="2"/>
  <c r="P1230" i="2"/>
  <c r="P1312" i="2"/>
  <c r="R1351" i="2"/>
  <c r="T1415" i="2"/>
  <c r="R123" i="3"/>
  <c r="R122" i="3" s="1"/>
  <c r="BK217" i="3"/>
  <c r="J217" i="3"/>
  <c r="J66" i="3" s="1"/>
  <c r="R230" i="3"/>
  <c r="BK149" i="4"/>
  <c r="J149" i="4" s="1"/>
  <c r="J62" i="4" s="1"/>
  <c r="BK106" i="5"/>
  <c r="J106" i="5" s="1"/>
  <c r="J63" i="5" s="1"/>
  <c r="BK133" i="5"/>
  <c r="J133" i="5" s="1"/>
  <c r="J66" i="5" s="1"/>
  <c r="T85" i="6"/>
  <c r="T84" i="6" s="1"/>
  <c r="BK111" i="7"/>
  <c r="J111" i="7"/>
  <c r="J64" i="7" s="1"/>
  <c r="P85" i="6"/>
  <c r="P84" i="6"/>
  <c r="P83" i="6" s="1"/>
  <c r="AU59" i="1" s="1"/>
  <c r="P173" i="7"/>
  <c r="BK114" i="5"/>
  <c r="J114" i="5"/>
  <c r="J64" i="5"/>
  <c r="P149" i="5"/>
  <c r="T144" i="7"/>
  <c r="R144" i="7"/>
  <c r="BK121" i="2"/>
  <c r="J121" i="2"/>
  <c r="J62" i="2"/>
  <c r="P121" i="2"/>
  <c r="T121" i="2"/>
  <c r="P161" i="2"/>
  <c r="P110" i="2" s="1"/>
  <c r="BK207" i="2"/>
  <c r="J207" i="2"/>
  <c r="J65" i="2" s="1"/>
  <c r="T207" i="2"/>
  <c r="R217" i="2"/>
  <c r="T519" i="2"/>
  <c r="R572" i="2"/>
  <c r="BK651" i="2"/>
  <c r="J651" i="2" s="1"/>
  <c r="J75" i="2" s="1"/>
  <c r="T717" i="2"/>
  <c r="T934" i="2"/>
  <c r="BK1142" i="2"/>
  <c r="J1142" i="2"/>
  <c r="J81" i="2" s="1"/>
  <c r="R1230" i="2"/>
  <c r="BK1312" i="2"/>
  <c r="J1312" i="2" s="1"/>
  <c r="J86" i="2" s="1"/>
  <c r="P1351" i="2"/>
  <c r="R1360" i="2"/>
  <c r="BK123" i="3"/>
  <c r="J123" i="3" s="1"/>
  <c r="J64" i="3" s="1"/>
  <c r="R84" i="4"/>
  <c r="R83" i="4" s="1"/>
  <c r="R82" i="4" s="1"/>
  <c r="R149" i="4"/>
  <c r="T93" i="5"/>
  <c r="T126" i="5"/>
  <c r="P141" i="5"/>
  <c r="R149" i="5"/>
  <c r="T164" i="5"/>
  <c r="BK89" i="6"/>
  <c r="J89" i="6"/>
  <c r="J63" i="6"/>
  <c r="P90" i="8"/>
  <c r="T90" i="8"/>
  <c r="P98" i="8"/>
  <c r="BK672" i="8"/>
  <c r="J672" i="8" s="1"/>
  <c r="J65" i="8" s="1"/>
  <c r="P144" i="7"/>
  <c r="T223" i="7"/>
  <c r="P111" i="8"/>
  <c r="P110" i="8" s="1"/>
  <c r="T672" i="8"/>
  <c r="T111" i="8"/>
  <c r="T110" i="8"/>
  <c r="T815" i="8"/>
  <c r="T814" i="8"/>
  <c r="R111" i="8"/>
  <c r="R110" i="8" s="1"/>
  <c r="P815" i="8"/>
  <c r="P814" i="8"/>
  <c r="BK326" i="2"/>
  <c r="J326" i="2"/>
  <c r="J67" i="2" s="1"/>
  <c r="T533" i="2"/>
  <c r="BK621" i="2"/>
  <c r="BK532" i="2" s="1"/>
  <c r="J532" i="2" s="1"/>
  <c r="J70" i="2" s="1"/>
  <c r="J621" i="2"/>
  <c r="J74" i="2" s="1"/>
  <c r="P808" i="2"/>
  <c r="P1045" i="2"/>
  <c r="BK1211" i="2"/>
  <c r="J1211" i="2"/>
  <c r="J82" i="2"/>
  <c r="R1217" i="2"/>
  <c r="P1288" i="2"/>
  <c r="P1415" i="2"/>
  <c r="T170" i="3"/>
  <c r="T230" i="3"/>
  <c r="R114" i="5"/>
  <c r="T155" i="5"/>
  <c r="R111" i="7"/>
  <c r="R94" i="7" s="1"/>
  <c r="R90" i="7" s="1"/>
  <c r="BK111" i="8"/>
  <c r="BK110" i="8" s="1"/>
  <c r="J110" i="8" s="1"/>
  <c r="J63" i="8" s="1"/>
  <c r="P672" i="8"/>
  <c r="BK815" i="8"/>
  <c r="J815" i="8" s="1"/>
  <c r="J67" i="8" s="1"/>
  <c r="R130" i="2"/>
  <c r="BK217" i="2"/>
  <c r="J217" i="2"/>
  <c r="J66" i="2"/>
  <c r="BK533" i="2"/>
  <c r="J533" i="2"/>
  <c r="J71" i="2" s="1"/>
  <c r="R562" i="2"/>
  <c r="R651" i="2"/>
  <c r="BK934" i="2"/>
  <c r="J934" i="2"/>
  <c r="J79" i="2"/>
  <c r="T1142" i="2"/>
  <c r="P1217" i="2"/>
  <c r="R1288" i="2"/>
  <c r="BK1415" i="2"/>
  <c r="J1415" i="2" s="1"/>
  <c r="J89" i="2" s="1"/>
  <c r="T123" i="3"/>
  <c r="T122" i="3" s="1"/>
  <c r="P230" i="3"/>
  <c r="BK84" i="4"/>
  <c r="R106" i="5"/>
  <c r="T141" i="5"/>
  <c r="P111" i="7"/>
  <c r="BK90" i="8"/>
  <c r="J90" i="8"/>
  <c r="J61" i="8" s="1"/>
  <c r="R90" i="8"/>
  <c r="BK98" i="8"/>
  <c r="J98" i="8" s="1"/>
  <c r="J62" i="8" s="1"/>
  <c r="R98" i="8"/>
  <c r="T98" i="8"/>
  <c r="R672" i="8"/>
  <c r="R815" i="8"/>
  <c r="R814" i="8" s="1"/>
  <c r="BK89" i="9"/>
  <c r="J89" i="9"/>
  <c r="J62" i="9" s="1"/>
  <c r="BK93" i="5"/>
  <c r="BK92" i="5" s="1"/>
  <c r="J92" i="5" s="1"/>
  <c r="J61" i="5" s="1"/>
  <c r="J93" i="5"/>
  <c r="J62" i="5" s="1"/>
  <c r="T114" i="5"/>
  <c r="P133" i="5"/>
  <c r="R141" i="5"/>
  <c r="P155" i="5"/>
  <c r="R164" i="5"/>
  <c r="R89" i="6"/>
  <c r="R88" i="6"/>
  <c r="R95" i="7"/>
  <c r="R173" i="7"/>
  <c r="BK85" i="9"/>
  <c r="J85" i="9" s="1"/>
  <c r="J61" i="9" s="1"/>
  <c r="P85" i="9"/>
  <c r="R85" i="9"/>
  <c r="T85" i="9"/>
  <c r="P89" i="9"/>
  <c r="R89" i="9"/>
  <c r="T89" i="9"/>
  <c r="BK94" i="9"/>
  <c r="J94" i="9"/>
  <c r="J63" i="9" s="1"/>
  <c r="P94" i="9"/>
  <c r="R94" i="9"/>
  <c r="T94" i="9"/>
  <c r="BK168" i="7"/>
  <c r="J168" i="7"/>
  <c r="J66" i="7" s="1"/>
  <c r="BK529" i="2"/>
  <c r="J529" i="2"/>
  <c r="J69" i="2" s="1"/>
  <c r="BK92" i="7"/>
  <c r="J92" i="7"/>
  <c r="J61" i="7" s="1"/>
  <c r="BK111" i="2"/>
  <c r="J111" i="2" s="1"/>
  <c r="J61" i="2" s="1"/>
  <c r="BK876" i="8"/>
  <c r="J876" i="8"/>
  <c r="J68" i="8" s="1"/>
  <c r="BK218" i="7"/>
  <c r="J218" i="7"/>
  <c r="J69" i="7" s="1"/>
  <c r="E48" i="9"/>
  <c r="BE90" i="9"/>
  <c r="J52" i="9"/>
  <c r="F55" i="9"/>
  <c r="BE95" i="9"/>
  <c r="BE99" i="9"/>
  <c r="BE86" i="9"/>
  <c r="BE88" i="9"/>
  <c r="BE92" i="9"/>
  <c r="BE97" i="9"/>
  <c r="BE101" i="9"/>
  <c r="J52" i="8"/>
  <c r="F55" i="8"/>
  <c r="BE91" i="8"/>
  <c r="BE95" i="8"/>
  <c r="BE103" i="8"/>
  <c r="BE112" i="8"/>
  <c r="BE132" i="8"/>
  <c r="BE180" i="8"/>
  <c r="BE108" i="8"/>
  <c r="BE118" i="8"/>
  <c r="BE138" i="8"/>
  <c r="BE178" i="8"/>
  <c r="BE188" i="8"/>
  <c r="BE146" i="8"/>
  <c r="BE162" i="8"/>
  <c r="BE170" i="8"/>
  <c r="BE205" i="8"/>
  <c r="BE218" i="8"/>
  <c r="BE233" i="8"/>
  <c r="BE235" i="8"/>
  <c r="BE249" i="8"/>
  <c r="BE250" i="8"/>
  <c r="BE264" i="8"/>
  <c r="BE265" i="8"/>
  <c r="BE319" i="8"/>
  <c r="BE326" i="8"/>
  <c r="BE267" i="8"/>
  <c r="BE333" i="8"/>
  <c r="BE334" i="8"/>
  <c r="BE351" i="8"/>
  <c r="BE370" i="8"/>
  <c r="BE383" i="8"/>
  <c r="BE396" i="8"/>
  <c r="BE409" i="8"/>
  <c r="BE476" i="8"/>
  <c r="BE477" i="8"/>
  <c r="BE428" i="8"/>
  <c r="BE434" i="8"/>
  <c r="BE463" i="8"/>
  <c r="BE478" i="8"/>
  <c r="BE397" i="8"/>
  <c r="BE410" i="8"/>
  <c r="BE421" i="8"/>
  <c r="BE464" i="8"/>
  <c r="BE304" i="8"/>
  <c r="BE320" i="8"/>
  <c r="BE382" i="8"/>
  <c r="BE384" i="8"/>
  <c r="BE452" i="8"/>
  <c r="BE486" i="8"/>
  <c r="BE501" i="8"/>
  <c r="BE615" i="8"/>
  <c r="BE618" i="8"/>
  <c r="BE621" i="8"/>
  <c r="BE624" i="8"/>
  <c r="BE640" i="8"/>
  <c r="BE656" i="8"/>
  <c r="BE660" i="8"/>
  <c r="BE662" i="8"/>
  <c r="BE707" i="8"/>
  <c r="BE709" i="8"/>
  <c r="BE749" i="8"/>
  <c r="BE101" i="8"/>
  <c r="BE105" i="8"/>
  <c r="BE156" i="8"/>
  <c r="BE193" i="8"/>
  <c r="BE219" i="8"/>
  <c r="BE234" i="8"/>
  <c r="BE236" i="8"/>
  <c r="BE280" i="8"/>
  <c r="BE302" i="8"/>
  <c r="BE350" i="8"/>
  <c r="BE500" i="8"/>
  <c r="BE649" i="8"/>
  <c r="BE721" i="8"/>
  <c r="BE768" i="8"/>
  <c r="BE93" i="8"/>
  <c r="BE148" i="8"/>
  <c r="BE172" i="8"/>
  <c r="BE266" i="8"/>
  <c r="BE321" i="8"/>
  <c r="BE435" i="8"/>
  <c r="BE442" i="8"/>
  <c r="BE493" i="8"/>
  <c r="BE494" i="8"/>
  <c r="BE513" i="8"/>
  <c r="BE514" i="8"/>
  <c r="BE586" i="8"/>
  <c r="BE611" i="8"/>
  <c r="BE722" i="8"/>
  <c r="BE767" i="8"/>
  <c r="BE804" i="8"/>
  <c r="BE849" i="8"/>
  <c r="E78" i="8"/>
  <c r="BE140" i="8"/>
  <c r="BE164" i="8"/>
  <c r="BE303" i="8"/>
  <c r="BE318" i="8"/>
  <c r="BE353" i="8"/>
  <c r="BE354" i="8"/>
  <c r="BE369" i="8"/>
  <c r="BE508" i="8"/>
  <c r="BE526" i="8"/>
  <c r="BE603" i="8"/>
  <c r="BE654" i="8"/>
  <c r="BE670" i="8"/>
  <c r="BE706" i="8"/>
  <c r="BE708" i="8"/>
  <c r="BE733" i="8"/>
  <c r="BE747" i="8"/>
  <c r="BE786" i="8"/>
  <c r="BE805" i="8"/>
  <c r="BE825" i="8"/>
  <c r="BE874" i="8"/>
  <c r="BE201" i="8"/>
  <c r="BE220" i="8"/>
  <c r="BE237" i="8"/>
  <c r="BE251" i="8"/>
  <c r="BE279" i="8"/>
  <c r="BE352" i="8"/>
  <c r="BE355" i="8"/>
  <c r="BE367" i="8"/>
  <c r="BE368" i="8"/>
  <c r="BE427" i="8"/>
  <c r="BE527" i="8"/>
  <c r="BE648" i="8"/>
  <c r="BE664" i="8"/>
  <c r="BE666" i="8"/>
  <c r="BE668" i="8"/>
  <c r="BE755" i="8"/>
  <c r="BE778" i="8"/>
  <c r="BE837" i="8"/>
  <c r="BE94" i="8"/>
  <c r="BE99" i="8"/>
  <c r="BE119" i="8"/>
  <c r="BE128" i="8"/>
  <c r="BE130" i="8"/>
  <c r="BE154" i="8"/>
  <c r="BE217" i="8"/>
  <c r="BE287" i="8"/>
  <c r="BE288" i="8"/>
  <c r="BE301" i="8"/>
  <c r="BE305" i="8"/>
  <c r="BE327" i="8"/>
  <c r="BE420" i="8"/>
  <c r="BE487" i="8"/>
  <c r="BE610" i="8"/>
  <c r="BE620" i="8"/>
  <c r="BE681" i="8"/>
  <c r="BE692" i="8"/>
  <c r="BE695" i="8"/>
  <c r="BE734" i="8"/>
  <c r="BE739" i="8"/>
  <c r="BE631" i="8"/>
  <c r="BE641" i="8"/>
  <c r="BE652" i="8"/>
  <c r="BE658" i="8"/>
  <c r="BE694" i="8"/>
  <c r="BE729" i="8"/>
  <c r="BE731" i="8"/>
  <c r="BE775" i="8"/>
  <c r="BE787" i="8"/>
  <c r="BE803" i="8"/>
  <c r="BE186" i="8"/>
  <c r="BE197" i="8"/>
  <c r="BE252" i="8"/>
  <c r="BE281" i="8"/>
  <c r="BE339" i="8"/>
  <c r="BE441" i="8"/>
  <c r="BE453" i="8"/>
  <c r="BE507" i="8"/>
  <c r="BE566" i="8"/>
  <c r="BE613" i="8"/>
  <c r="BE710" i="8"/>
  <c r="BE728" i="8"/>
  <c r="BE793" i="8"/>
  <c r="BE812" i="8"/>
  <c r="BE828" i="8"/>
  <c r="BE868" i="8"/>
  <c r="BE808" i="8"/>
  <c r="BE822" i="8"/>
  <c r="BE831" i="8"/>
  <c r="BE852" i="8"/>
  <c r="BE866" i="8"/>
  <c r="BE877" i="8"/>
  <c r="BE608" i="8"/>
  <c r="BE614" i="8"/>
  <c r="BE617" i="8"/>
  <c r="BE623" i="8"/>
  <c r="BE630" i="8"/>
  <c r="BE632" i="8"/>
  <c r="BE642" i="8"/>
  <c r="BE650" i="8"/>
  <c r="BE673" i="8"/>
  <c r="BE679" i="8"/>
  <c r="BE693" i="8"/>
  <c r="BE783" i="8"/>
  <c r="BE784" i="8"/>
  <c r="BE792" i="8"/>
  <c r="BE810" i="8"/>
  <c r="BE834" i="8"/>
  <c r="BE840" i="8"/>
  <c r="BE843" i="8"/>
  <c r="BE858" i="8"/>
  <c r="BE730" i="8"/>
  <c r="BE732" i="8"/>
  <c r="BE741" i="8"/>
  <c r="BE761" i="8"/>
  <c r="BE774" i="8"/>
  <c r="BE777" i="8"/>
  <c r="BE806" i="8"/>
  <c r="BE807" i="8"/>
  <c r="BE816" i="8"/>
  <c r="BE819" i="8"/>
  <c r="BE846" i="8"/>
  <c r="BE860" i="8"/>
  <c r="E80" i="7"/>
  <c r="F87" i="7"/>
  <c r="BE101" i="7"/>
  <c r="BE109" i="7"/>
  <c r="BE128" i="7"/>
  <c r="J84" i="7"/>
  <c r="BE93" i="7"/>
  <c r="BE96" i="7"/>
  <c r="BE103" i="7"/>
  <c r="BE107" i="7"/>
  <c r="BE124" i="7"/>
  <c r="BE105" i="7"/>
  <c r="BE112" i="7"/>
  <c r="BE120" i="7"/>
  <c r="BE136" i="7"/>
  <c r="BE149" i="7"/>
  <c r="BE164" i="7"/>
  <c r="BE106" i="7"/>
  <c r="BE142" i="7"/>
  <c r="BE169" i="7"/>
  <c r="BE179" i="7"/>
  <c r="BE213" i="7"/>
  <c r="BE215" i="7"/>
  <c r="BE185" i="7"/>
  <c r="BE189" i="7"/>
  <c r="BE197" i="7"/>
  <c r="BE209" i="7"/>
  <c r="BE227" i="7"/>
  <c r="BE145" i="7"/>
  <c r="BE155" i="7"/>
  <c r="BE157" i="7"/>
  <c r="BE159" i="7"/>
  <c r="BE166" i="7"/>
  <c r="BE178" i="7"/>
  <c r="BE199" i="7"/>
  <c r="BE211" i="7"/>
  <c r="BE219" i="7"/>
  <c r="BE224" i="7"/>
  <c r="BK88" i="6"/>
  <c r="BE140" i="7"/>
  <c r="BE181" i="7"/>
  <c r="BE193" i="7"/>
  <c r="BE201" i="7"/>
  <c r="BE203" i="7"/>
  <c r="BE205" i="7"/>
  <c r="BE226" i="7"/>
  <c r="BE104" i="7"/>
  <c r="BE118" i="7"/>
  <c r="BE132" i="7"/>
  <c r="BE153" i="7"/>
  <c r="BE160" i="7"/>
  <c r="BE174" i="7"/>
  <c r="BE187" i="7"/>
  <c r="E48" i="6"/>
  <c r="F80" i="6"/>
  <c r="BE87" i="6"/>
  <c r="BE116" i="6"/>
  <c r="BE112" i="6"/>
  <c r="BE118" i="6"/>
  <c r="BE124" i="6"/>
  <c r="BE111" i="6"/>
  <c r="BE123" i="6"/>
  <c r="BE90" i="6"/>
  <c r="BE98" i="6"/>
  <c r="BE102" i="6"/>
  <c r="BE115" i="6"/>
  <c r="J52" i="6"/>
  <c r="BE91" i="6"/>
  <c r="BE121" i="6"/>
  <c r="BE127" i="6"/>
  <c r="BE86" i="6"/>
  <c r="BE105" i="6"/>
  <c r="BE117" i="6"/>
  <c r="BE119" i="6"/>
  <c r="BE120" i="6"/>
  <c r="BE122" i="6"/>
  <c r="BE128" i="6"/>
  <c r="BE95" i="6"/>
  <c r="BE109" i="6"/>
  <c r="BE125" i="6"/>
  <c r="BE126" i="6"/>
  <c r="BE129" i="6"/>
  <c r="BE130" i="6"/>
  <c r="BE131" i="6"/>
  <c r="BE132" i="6"/>
  <c r="BE133" i="6"/>
  <c r="BE134" i="6"/>
  <c r="BE135" i="6"/>
  <c r="BE137" i="6"/>
  <c r="BE140" i="6"/>
  <c r="BE141" i="6"/>
  <c r="BE136" i="6"/>
  <c r="BE139" i="6"/>
  <c r="BE138" i="6"/>
  <c r="BE142" i="6"/>
  <c r="BE143" i="6"/>
  <c r="BE144" i="6"/>
  <c r="BE94" i="5"/>
  <c r="E80" i="5"/>
  <c r="F87" i="5"/>
  <c r="BE98" i="5"/>
  <c r="BE103" i="5"/>
  <c r="J84" i="4"/>
  <c r="J61" i="4" s="1"/>
  <c r="BE96" i="5"/>
  <c r="BE102" i="5"/>
  <c r="BE99" i="5"/>
  <c r="BE100" i="5"/>
  <c r="BE110" i="5"/>
  <c r="BE112" i="5"/>
  <c r="J52" i="5"/>
  <c r="BE111" i="5"/>
  <c r="BE120" i="5"/>
  <c r="BE139" i="5"/>
  <c r="BE95" i="5"/>
  <c r="BE97" i="5"/>
  <c r="BE104" i="5"/>
  <c r="BE113" i="5"/>
  <c r="BE115" i="5"/>
  <c r="BE116" i="5"/>
  <c r="BE118" i="5"/>
  <c r="BE153" i="5"/>
  <c r="BE121" i="5"/>
  <c r="BE122" i="5"/>
  <c r="BE132" i="5"/>
  <c r="BE136" i="5"/>
  <c r="BE109" i="5"/>
  <c r="BE119" i="5"/>
  <c r="BE127" i="5"/>
  <c r="BE128" i="5"/>
  <c r="BE130" i="5"/>
  <c r="BE138" i="5"/>
  <c r="BE142" i="5"/>
  <c r="BE161" i="5"/>
  <c r="BE166" i="5"/>
  <c r="BE101" i="5"/>
  <c r="BE105" i="5"/>
  <c r="BE123" i="5"/>
  <c r="BE129" i="5"/>
  <c r="BE134" i="5"/>
  <c r="BE143" i="5"/>
  <c r="BE151" i="5"/>
  <c r="BE159" i="5"/>
  <c r="BE165" i="5"/>
  <c r="BE167" i="5"/>
  <c r="BE168" i="5"/>
  <c r="BE125" i="5"/>
  <c r="BE131" i="5"/>
  <c r="BE137" i="5"/>
  <c r="BE145" i="5"/>
  <c r="BE147" i="5"/>
  <c r="BE107" i="5"/>
  <c r="BE108" i="5"/>
  <c r="BE117" i="5"/>
  <c r="BE124" i="5"/>
  <c r="BE135" i="5"/>
  <c r="BE140" i="5"/>
  <c r="BE144" i="5"/>
  <c r="BE146" i="5"/>
  <c r="BE148" i="5"/>
  <c r="BE150" i="5"/>
  <c r="BE152" i="5"/>
  <c r="BE154" i="5"/>
  <c r="BE156" i="5"/>
  <c r="BE157" i="5"/>
  <c r="BE158" i="5"/>
  <c r="BE160" i="5"/>
  <c r="BE162" i="5"/>
  <c r="BE163" i="5"/>
  <c r="J107" i="3"/>
  <c r="J61" i="3"/>
  <c r="J88" i="3"/>
  <c r="J60" i="3"/>
  <c r="BE85" i="4"/>
  <c r="BE129" i="4"/>
  <c r="E48" i="4"/>
  <c r="BE120" i="4"/>
  <c r="BE136" i="4"/>
  <c r="F55" i="4"/>
  <c r="J76" i="4"/>
  <c r="BE96" i="4"/>
  <c r="BE115" i="4"/>
  <c r="BE117" i="4"/>
  <c r="BE125" i="4"/>
  <c r="BE108" i="4"/>
  <c r="BE110" i="4"/>
  <c r="BE122" i="4"/>
  <c r="BE118" i="4"/>
  <c r="BE123" i="4"/>
  <c r="BE128" i="4"/>
  <c r="BE131" i="4"/>
  <c r="BE132" i="4"/>
  <c r="BE134" i="4"/>
  <c r="BE138" i="4"/>
  <c r="BE146" i="4"/>
  <c r="BE140" i="4"/>
  <c r="BE150" i="4"/>
  <c r="BE121" i="4"/>
  <c r="BE126" i="4"/>
  <c r="BE142" i="4"/>
  <c r="BE147" i="4"/>
  <c r="BE152" i="4"/>
  <c r="E77" i="3"/>
  <c r="BE124" i="3"/>
  <c r="BE125" i="3"/>
  <c r="BE127" i="3"/>
  <c r="J52" i="3"/>
  <c r="F55" i="3"/>
  <c r="BE100" i="3"/>
  <c r="BE121" i="3"/>
  <c r="BE159" i="3"/>
  <c r="BE112" i="3"/>
  <c r="BE115" i="3"/>
  <c r="BE119" i="3"/>
  <c r="BE144" i="3"/>
  <c r="BE161" i="3"/>
  <c r="BE163" i="3"/>
  <c r="BE167" i="3"/>
  <c r="BE130" i="3"/>
  <c r="BE136" i="3"/>
  <c r="BE157" i="3"/>
  <c r="BE173" i="3"/>
  <c r="BE110" i="3"/>
  <c r="BE185" i="3"/>
  <c r="BE103" i="3"/>
  <c r="BE154" i="3"/>
  <c r="BE156" i="3"/>
  <c r="BE177" i="3"/>
  <c r="BE179" i="3"/>
  <c r="BE181" i="3"/>
  <c r="BE201" i="3"/>
  <c r="BE207" i="3"/>
  <c r="BE93" i="3"/>
  <c r="BE108" i="3"/>
  <c r="BE193" i="3"/>
  <c r="BE194" i="3"/>
  <c r="BE196" i="3"/>
  <c r="BE198" i="3"/>
  <c r="BE211" i="3"/>
  <c r="BE220" i="3"/>
  <c r="BE221" i="3"/>
  <c r="BE126" i="3"/>
  <c r="BE128" i="3"/>
  <c r="BE134" i="3"/>
  <c r="BE138" i="3"/>
  <c r="BE148" i="3"/>
  <c r="BE152" i="3"/>
  <c r="BE165" i="3"/>
  <c r="BE171" i="3"/>
  <c r="BE183" i="3"/>
  <c r="BE189" i="3"/>
  <c r="BE199" i="3"/>
  <c r="BE209" i="3"/>
  <c r="BE213" i="3"/>
  <c r="BE218" i="3"/>
  <c r="BE225" i="3"/>
  <c r="BE227" i="3"/>
  <c r="BE228" i="3"/>
  <c r="BE232" i="3"/>
  <c r="BE132" i="3"/>
  <c r="BE140" i="3"/>
  <c r="BE146" i="3"/>
  <c r="BE158" i="3"/>
  <c r="BE164" i="3"/>
  <c r="BE175" i="3"/>
  <c r="BE187" i="3"/>
  <c r="BE191" i="3"/>
  <c r="BE215" i="3"/>
  <c r="BE236" i="3"/>
  <c r="BE231" i="3"/>
  <c r="BE234" i="3"/>
  <c r="BE197" i="3"/>
  <c r="BE203" i="3"/>
  <c r="BE223" i="3"/>
  <c r="BE89" i="3"/>
  <c r="BE131" i="3"/>
  <c r="BE142" i="3"/>
  <c r="BE155" i="3"/>
  <c r="BE205" i="3"/>
  <c r="BE229" i="3"/>
  <c r="E48" i="2"/>
  <c r="BE112" i="2"/>
  <c r="BE180" i="2"/>
  <c r="BE198" i="2"/>
  <c r="BE208" i="2"/>
  <c r="BE281" i="2"/>
  <c r="BE290" i="2"/>
  <c r="BE354" i="2"/>
  <c r="BE367" i="2"/>
  <c r="BE470" i="2"/>
  <c r="BE471" i="2"/>
  <c r="BE485" i="2"/>
  <c r="BE490" i="2"/>
  <c r="BE580" i="2"/>
  <c r="BE585" i="2"/>
  <c r="BE594" i="2"/>
  <c r="BE834" i="2"/>
  <c r="BE978" i="2"/>
  <c r="BE1010" i="2"/>
  <c r="BE1038" i="2"/>
  <c r="BE1041" i="2"/>
  <c r="BE1074" i="2"/>
  <c r="BE1427" i="2"/>
  <c r="BE527" i="2"/>
  <c r="BE547" i="2"/>
  <c r="BE549" i="2"/>
  <c r="BE622" i="2"/>
  <c r="BE647" i="2"/>
  <c r="BE737" i="2"/>
  <c r="BE746" i="2"/>
  <c r="BE754" i="2"/>
  <c r="BE893" i="2"/>
  <c r="BE897" i="2"/>
  <c r="BE928" i="2"/>
  <c r="BE1039" i="2"/>
  <c r="BE1040" i="2"/>
  <c r="BE1081" i="2"/>
  <c r="BE1092" i="2"/>
  <c r="BE1296" i="2"/>
  <c r="BE1310" i="2"/>
  <c r="BE1330" i="2"/>
  <c r="BE1343" i="2"/>
  <c r="BE1358" i="2"/>
  <c r="BE166" i="2"/>
  <c r="BE272" i="2"/>
  <c r="BE291" i="2"/>
  <c r="BE391" i="2"/>
  <c r="BE481" i="2"/>
  <c r="BE515" i="2"/>
  <c r="BE551" i="2"/>
  <c r="BE568" i="2"/>
  <c r="BE573" i="2"/>
  <c r="BE597" i="2"/>
  <c r="BE656" i="2"/>
  <c r="BE715" i="2"/>
  <c r="BE773" i="2"/>
  <c r="BE839" i="2"/>
  <c r="BE135" i="2"/>
  <c r="BE140" i="2"/>
  <c r="BE368" i="2"/>
  <c r="BE373" i="2"/>
  <c r="BE426" i="2"/>
  <c r="BE477" i="2"/>
  <c r="BE495" i="2"/>
  <c r="BE520" i="2"/>
  <c r="BE538" i="2"/>
  <c r="BE616" i="2"/>
  <c r="BE652" i="2"/>
  <c r="BE675" i="2"/>
  <c r="BE693" i="2"/>
  <c r="BE714" i="2"/>
  <c r="BE724" i="2"/>
  <c r="BE767" i="2"/>
  <c r="BE796" i="2"/>
  <c r="BE860" i="2"/>
  <c r="BE984" i="2"/>
  <c r="BE171" i="2"/>
  <c r="BE243" i="2"/>
  <c r="BE315" i="2"/>
  <c r="BE350" i="2"/>
  <c r="BE499" i="2"/>
  <c r="BE522" i="2"/>
  <c r="BE530" i="2"/>
  <c r="BE560" i="2"/>
  <c r="BE578" i="2"/>
  <c r="BE604" i="2"/>
  <c r="BE660" i="2"/>
  <c r="BE995" i="2"/>
  <c r="BE1006" i="2"/>
  <c r="BE1075" i="2"/>
  <c r="BE1098" i="2"/>
  <c r="BE1356" i="2"/>
  <c r="BE988" i="2"/>
  <c r="BE1043" i="2"/>
  <c r="BE1050" i="2"/>
  <c r="BE1121" i="2"/>
  <c r="BE1159" i="2"/>
  <c r="BE1169" i="2"/>
  <c r="BE1214" i="2"/>
  <c r="BE1218" i="2"/>
  <c r="BE1313" i="2"/>
  <c r="BE1352" i="2"/>
  <c r="BE1438" i="2"/>
  <c r="BE269" i="2"/>
  <c r="BE340" i="2"/>
  <c r="BE345" i="2"/>
  <c r="BE370" i="2"/>
  <c r="BE386" i="2"/>
  <c r="BE396" i="2"/>
  <c r="BE540" i="2"/>
  <c r="BE556" i="2"/>
  <c r="BE602" i="2"/>
  <c r="BE612" i="2"/>
  <c r="BE677" i="2"/>
  <c r="BE848" i="2"/>
  <c r="BE865" i="2"/>
  <c r="BE921" i="2"/>
  <c r="BE975" i="2"/>
  <c r="BE987" i="2"/>
  <c r="BE998" i="2"/>
  <c r="BE1095" i="2"/>
  <c r="BE1349" i="2"/>
  <c r="BE155" i="2"/>
  <c r="BE327" i="2"/>
  <c r="BE331" i="2"/>
  <c r="BE343" i="2"/>
  <c r="BE352" i="2"/>
  <c r="BE401" i="2"/>
  <c r="BE445" i="2"/>
  <c r="BE467" i="2"/>
  <c r="BE524" i="2"/>
  <c r="BE534" i="2"/>
  <c r="BE590" i="2"/>
  <c r="BE803" i="2"/>
  <c r="BE935" i="2"/>
  <c r="BE969" i="2"/>
  <c r="BE1058" i="2"/>
  <c r="BE1080" i="2"/>
  <c r="BE1089" i="2"/>
  <c r="F55" i="2"/>
  <c r="BE122" i="2"/>
  <c r="BE189" i="2"/>
  <c r="BE213" i="2"/>
  <c r="BE267" i="2"/>
  <c r="BE276" i="2"/>
  <c r="BE286" i="2"/>
  <c r="BE606" i="2"/>
  <c r="BE614" i="2"/>
  <c r="BE629" i="2"/>
  <c r="BE671" i="2"/>
  <c r="BE686" i="2"/>
  <c r="BE771" i="2"/>
  <c r="BE784" i="2"/>
  <c r="BE813" i="2"/>
  <c r="BE830" i="2"/>
  <c r="BE908" i="2"/>
  <c r="BE1002" i="2"/>
  <c r="BE1105" i="2"/>
  <c r="BE1123" i="2"/>
  <c r="BE1126" i="2"/>
  <c r="BE1179" i="2"/>
  <c r="BE1206" i="2"/>
  <c r="BE1212" i="2"/>
  <c r="BE1215" i="2"/>
  <c r="J103" i="2"/>
  <c r="BE131" i="2"/>
  <c r="BE300" i="2"/>
  <c r="BE347" i="2"/>
  <c r="BE422" i="2"/>
  <c r="BE464" i="2"/>
  <c r="BE570" i="2"/>
  <c r="BE769" i="2"/>
  <c r="BE809" i="2"/>
  <c r="BE811" i="2"/>
  <c r="BE925" i="2"/>
  <c r="BE883" i="2"/>
  <c r="BE888" i="2"/>
  <c r="BC55" i="1"/>
  <c r="BE1030" i="2"/>
  <c r="BE1101" i="2"/>
  <c r="BE1104" i="2"/>
  <c r="BE1129" i="2"/>
  <c r="BE1136" i="2"/>
  <c r="BE1209" i="2"/>
  <c r="BE1260" i="2"/>
  <c r="BE1289" i="2"/>
  <c r="BE162" i="2"/>
  <c r="BE218" i="2"/>
  <c r="BE250" i="2"/>
  <c r="BE259" i="2"/>
  <c r="BE296" i="2"/>
  <c r="BE563" i="2"/>
  <c r="BE817" i="2"/>
  <c r="BE821" i="2"/>
  <c r="BE843" i="2"/>
  <c r="BE954" i="2"/>
  <c r="BE972" i="2"/>
  <c r="BE991" i="2"/>
  <c r="BE1014" i="2"/>
  <c r="BE1033" i="2"/>
  <c r="BE1042" i="2"/>
  <c r="BE1046" i="2"/>
  <c r="BE1062" i="2"/>
  <c r="BE1066" i="2"/>
  <c r="BE1113" i="2"/>
  <c r="BE1117" i="2"/>
  <c r="BE1148" i="2"/>
  <c r="BE1188" i="2"/>
  <c r="BE1228" i="2"/>
  <c r="BE1231" i="2"/>
  <c r="BE1242" i="2"/>
  <c r="BB55" i="1"/>
  <c r="BE245" i="2"/>
  <c r="BE304" i="2"/>
  <c r="BE317" i="2"/>
  <c r="BE329" i="2"/>
  <c r="BE545" i="2"/>
  <c r="BE619" i="2"/>
  <c r="BE640" i="2"/>
  <c r="BE649" i="2"/>
  <c r="BE679" i="2"/>
  <c r="BE126" i="2"/>
  <c r="BE145" i="2"/>
  <c r="BE150" i="2"/>
  <c r="BE215" i="2"/>
  <c r="BE226" i="2"/>
  <c r="BE610" i="2"/>
  <c r="BE704" i="2"/>
  <c r="BE718" i="2"/>
  <c r="BE763" i="2"/>
  <c r="BE806" i="2"/>
  <c r="BE939" i="2"/>
  <c r="BE992" i="2"/>
  <c r="BE1018" i="2"/>
  <c r="BE1022" i="2"/>
  <c r="BE1070" i="2"/>
  <c r="BE1108" i="2"/>
  <c r="BE1139" i="2"/>
  <c r="BE1303" i="2"/>
  <c r="BE1323" i="2"/>
  <c r="BE1361" i="2"/>
  <c r="BE1365" i="2"/>
  <c r="BE1390" i="2"/>
  <c r="BE825" i="2"/>
  <c r="BE853" i="2"/>
  <c r="BE874" i="2"/>
  <c r="BE901" i="2"/>
  <c r="BE912" i="2"/>
  <c r="BE932" i="2"/>
  <c r="BE943" i="2"/>
  <c r="BE981" i="2"/>
  <c r="BE1026" i="2"/>
  <c r="BE1054" i="2"/>
  <c r="BE1086" i="2"/>
  <c r="BE1109" i="2"/>
  <c r="BE1132" i="2"/>
  <c r="BE1143" i="2"/>
  <c r="BE1280" i="2"/>
  <c r="BE1282" i="2"/>
  <c r="BE1286" i="2"/>
  <c r="BE1416" i="2"/>
  <c r="BD55" i="1"/>
  <c r="F36" i="6"/>
  <c r="BC59" i="1"/>
  <c r="J34" i="7"/>
  <c r="AW60" i="1"/>
  <c r="F36" i="3"/>
  <c r="BC56" i="1"/>
  <c r="F34" i="7"/>
  <c r="BA60" i="1" s="1"/>
  <c r="F36" i="7"/>
  <c r="BC60" i="1" s="1"/>
  <c r="F36" i="5"/>
  <c r="BC58" i="1"/>
  <c r="F37" i="4"/>
  <c r="BD57" i="1" s="1"/>
  <c r="F36" i="8"/>
  <c r="BC61" i="1"/>
  <c r="F34" i="3"/>
  <c r="BA56" i="1"/>
  <c r="F35" i="8"/>
  <c r="BB61" i="1" s="1"/>
  <c r="F36" i="9"/>
  <c r="BC62" i="1" s="1"/>
  <c r="J34" i="8"/>
  <c r="AW61" i="1"/>
  <c r="F34" i="9"/>
  <c r="BA62" i="1" s="1"/>
  <c r="F37" i="6"/>
  <c r="BD59" i="1"/>
  <c r="F35" i="5"/>
  <c r="BB58" i="1"/>
  <c r="F37" i="5"/>
  <c r="BD58" i="1" s="1"/>
  <c r="F34" i="5"/>
  <c r="BA58" i="1" s="1"/>
  <c r="J34" i="5"/>
  <c r="AW58" i="1"/>
  <c r="J34" i="9"/>
  <c r="AW62" i="1" s="1"/>
  <c r="F35" i="9"/>
  <c r="BB62" i="1"/>
  <c r="J34" i="6"/>
  <c r="AW59" i="1"/>
  <c r="F35" i="4"/>
  <c r="BB57" i="1" s="1"/>
  <c r="F37" i="3"/>
  <c r="BD56" i="1" s="1"/>
  <c r="F36" i="4"/>
  <c r="BC57" i="1"/>
  <c r="J34" i="3"/>
  <c r="AW56" i="1" s="1"/>
  <c r="F35" i="3"/>
  <c r="BB56" i="1"/>
  <c r="F34" i="4"/>
  <c r="BA57" i="1"/>
  <c r="F35" i="6"/>
  <c r="BB59" i="1" s="1"/>
  <c r="F37" i="8"/>
  <c r="BD61" i="1" s="1"/>
  <c r="F34" i="6"/>
  <c r="BA59" i="1"/>
  <c r="F35" i="7"/>
  <c r="BB60" i="1" s="1"/>
  <c r="F37" i="7"/>
  <c r="BD60" i="1"/>
  <c r="F34" i="8"/>
  <c r="BA61" i="1"/>
  <c r="F37" i="9"/>
  <c r="BD62" i="1" s="1"/>
  <c r="J34" i="4"/>
  <c r="AW57" i="1" s="1"/>
  <c r="J34" i="2"/>
  <c r="AW55" i="1"/>
  <c r="J144" i="7" l="1"/>
  <c r="J65" i="7" s="1"/>
  <c r="BK814" i="8"/>
  <c r="J814" i="8" s="1"/>
  <c r="J66" i="8" s="1"/>
  <c r="BK122" i="3"/>
  <c r="J122" i="3" s="1"/>
  <c r="J63" i="3" s="1"/>
  <c r="BK83" i="4"/>
  <c r="T87" i="3"/>
  <c r="R87" i="3"/>
  <c r="R84" i="9"/>
  <c r="R83" i="9"/>
  <c r="T84" i="9"/>
  <c r="T83" i="9" s="1"/>
  <c r="P532" i="2"/>
  <c r="P109" i="2"/>
  <c r="AU55" i="1" s="1"/>
  <c r="T532" i="2"/>
  <c r="BK87" i="3"/>
  <c r="J87" i="3" s="1"/>
  <c r="J30" i="3" s="1"/>
  <c r="AG56" i="1" s="1"/>
  <c r="AN56" i="1" s="1"/>
  <c r="T83" i="6"/>
  <c r="BK89" i="8"/>
  <c r="J89" i="8"/>
  <c r="J60" i="8"/>
  <c r="T92" i="5"/>
  <c r="T90" i="5" s="1"/>
  <c r="R532" i="2"/>
  <c r="R110" i="2"/>
  <c r="R109" i="2" s="1"/>
  <c r="T110" i="2"/>
  <c r="T109" i="2"/>
  <c r="P122" i="3"/>
  <c r="P87" i="3"/>
  <c r="AU56" i="1"/>
  <c r="P94" i="7"/>
  <c r="P90" i="7"/>
  <c r="AU60" i="1"/>
  <c r="T89" i="8"/>
  <c r="T88" i="8"/>
  <c r="P89" i="8"/>
  <c r="P88" i="8" s="1"/>
  <c r="AU61" i="1" s="1"/>
  <c r="T94" i="7"/>
  <c r="T90" i="7" s="1"/>
  <c r="R92" i="5"/>
  <c r="R90" i="5"/>
  <c r="P84" i="9"/>
  <c r="P83" i="9"/>
  <c r="AU62" i="1"/>
  <c r="R89" i="8"/>
  <c r="R88" i="8"/>
  <c r="P92" i="5"/>
  <c r="P90" i="5" s="1"/>
  <c r="AU58" i="1" s="1"/>
  <c r="J111" i="8"/>
  <c r="J64" i="8" s="1"/>
  <c r="BK110" i="2"/>
  <c r="J110" i="2"/>
  <c r="J60" i="2"/>
  <c r="BK84" i="6"/>
  <c r="J84" i="6"/>
  <c r="J60" i="6" s="1"/>
  <c r="BK217" i="7"/>
  <c r="J217" i="7"/>
  <c r="J68" i="7" s="1"/>
  <c r="BK91" i="7"/>
  <c r="J91" i="7" s="1"/>
  <c r="J60" i="7" s="1"/>
  <c r="BK84" i="9"/>
  <c r="J84" i="9"/>
  <c r="J60" i="9"/>
  <c r="J88" i="6"/>
  <c r="J62" i="6"/>
  <c r="BK90" i="5"/>
  <c r="J90" i="5"/>
  <c r="J59" i="5" s="1"/>
  <c r="BK109" i="2"/>
  <c r="J109" i="2" s="1"/>
  <c r="J30" i="2" s="1"/>
  <c r="AG55" i="1" s="1"/>
  <c r="BA54" i="1"/>
  <c r="W30" i="1" s="1"/>
  <c r="F33" i="6"/>
  <c r="AZ59" i="1"/>
  <c r="F33" i="7"/>
  <c r="AZ60" i="1" s="1"/>
  <c r="F33" i="3"/>
  <c r="AZ56" i="1" s="1"/>
  <c r="J33" i="6"/>
  <c r="AV59" i="1"/>
  <c r="AT59" i="1"/>
  <c r="J33" i="7"/>
  <c r="AV60" i="1"/>
  <c r="AT60" i="1"/>
  <c r="BD54" i="1"/>
  <c r="W33" i="1"/>
  <c r="J33" i="8"/>
  <c r="AV61" i="1" s="1"/>
  <c r="AT61" i="1" s="1"/>
  <c r="F33" i="8"/>
  <c r="AZ61" i="1" s="1"/>
  <c r="F33" i="5"/>
  <c r="AZ58" i="1"/>
  <c r="J33" i="2"/>
  <c r="AV55" i="1" s="1"/>
  <c r="AT55" i="1" s="1"/>
  <c r="F33" i="4"/>
  <c r="AZ57" i="1" s="1"/>
  <c r="J33" i="9"/>
  <c r="AV62" i="1" s="1"/>
  <c r="AT62" i="1" s="1"/>
  <c r="BB54" i="1"/>
  <c r="AX54" i="1" s="1"/>
  <c r="BC54" i="1"/>
  <c r="W32" i="1"/>
  <c r="J33" i="3"/>
  <c r="AV56" i="1"/>
  <c r="AT56" i="1"/>
  <c r="J33" i="4"/>
  <c r="AV57" i="1"/>
  <c r="AT57" i="1" s="1"/>
  <c r="F33" i="9"/>
  <c r="AZ62" i="1"/>
  <c r="F33" i="2"/>
  <c r="AZ55" i="1" s="1"/>
  <c r="J33" i="5"/>
  <c r="AV58" i="1"/>
  <c r="AT58" i="1"/>
  <c r="BK82" i="4" l="1"/>
  <c r="J82" i="4" s="1"/>
  <c r="J83" i="4"/>
  <c r="J60" i="4" s="1"/>
  <c r="BK90" i="7"/>
  <c r="J90" i="7"/>
  <c r="J59" i="7" s="1"/>
  <c r="J59" i="3"/>
  <c r="BK83" i="6"/>
  <c r="J83" i="6"/>
  <c r="BK83" i="9"/>
  <c r="J83" i="9"/>
  <c r="J59" i="9" s="1"/>
  <c r="BK88" i="8"/>
  <c r="J88" i="8" s="1"/>
  <c r="J59" i="8" s="1"/>
  <c r="AN55" i="1"/>
  <c r="J39" i="3"/>
  <c r="J59" i="2"/>
  <c r="J39" i="2"/>
  <c r="AU54" i="1"/>
  <c r="J30" i="6"/>
  <c r="AG59" i="1" s="1"/>
  <c r="AY54" i="1"/>
  <c r="J30" i="7"/>
  <c r="AG60" i="1" s="1"/>
  <c r="AN60" i="1" s="1"/>
  <c r="W31" i="1"/>
  <c r="AW54" i="1"/>
  <c r="AK30" i="1"/>
  <c r="AZ54" i="1"/>
  <c r="W29" i="1" s="1"/>
  <c r="J30" i="5"/>
  <c r="AG58" i="1"/>
  <c r="J30" i="4" l="1"/>
  <c r="J59" i="4"/>
  <c r="J39" i="6"/>
  <c r="J59" i="6"/>
  <c r="J39" i="7"/>
  <c r="J39" i="5"/>
  <c r="AN58" i="1"/>
  <c r="AN59" i="1"/>
  <c r="AV54" i="1"/>
  <c r="AK29" i="1" s="1"/>
  <c r="J30" i="8"/>
  <c r="AG61" i="1"/>
  <c r="AN61" i="1" s="1"/>
  <c r="J30" i="9"/>
  <c r="AG62" i="1" s="1"/>
  <c r="AG57" i="1" l="1"/>
  <c r="AN57" i="1" s="1"/>
  <c r="J39" i="4"/>
  <c r="J39" i="8"/>
  <c r="J39" i="9"/>
  <c r="AN62" i="1"/>
  <c r="AG54" i="1"/>
  <c r="AK26" i="1" s="1"/>
  <c r="AK35" i="1" s="1"/>
  <c r="AT54" i="1"/>
  <c r="AN54" i="1" l="1"/>
</calcChain>
</file>

<file path=xl/sharedStrings.xml><?xml version="1.0" encoding="utf-8"?>
<sst xmlns="http://schemas.openxmlformats.org/spreadsheetml/2006/main" count="28142" uniqueCount="3648">
  <si>
    <t>Export Komplet</t>
  </si>
  <si>
    <t>VZ</t>
  </si>
  <si>
    <t>2.0</t>
  </si>
  <si>
    <t>ZAMOK</t>
  </si>
  <si>
    <t>False</t>
  </si>
  <si>
    <t>{37d4741c-85e2-4f89-b43f-a66d31730311}</t>
  </si>
  <si>
    <t>0,01</t>
  </si>
  <si>
    <t>21</t>
  </si>
  <si>
    <t>12</t>
  </si>
  <si>
    <t>REKAPITULACE STAVBY</t>
  </si>
  <si>
    <t>v ---  níže se nacházejí doplnkové a pomocné údaje k sestavám  --- v</t>
  </si>
  <si>
    <t>Návod na vyplnění</t>
  </si>
  <si>
    <t>0,001</t>
  </si>
  <si>
    <t>Kód:</t>
  </si>
  <si>
    <t>241025</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</si>
  <si>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</si>
  <si>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</si>
  <si>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DN11_rozpocet</t>
  </si>
  <si>
    <t>KSO:</t>
  </si>
  <si>
    <t/>
  </si>
  <si>
    <t>CC-CZ:</t>
  </si>
  <si>
    <t>Místo:</t>
  </si>
  <si>
    <t>Dominikánské nám. 195/11</t>
  </si>
  <si>
    <t>Datum:</t>
  </si>
  <si>
    <t>28. 10. 2024</t>
  </si>
  <si>
    <t>Zadavatel:</t>
  </si>
  <si>
    <t>IČ:</t>
  </si>
  <si>
    <t>44992785</t>
  </si>
  <si>
    <t>Statutární město Brno, ÚMČ Brno Střed</t>
  </si>
  <si>
    <t>DIČ:</t>
  </si>
  <si>
    <t>Účastník:</t>
  </si>
  <si>
    <t>Vyplň údaj</t>
  </si>
  <si>
    <t>Projektant:</t>
  </si>
  <si>
    <t>07587295</t>
  </si>
  <si>
    <t>Múčka Veselý architekti s.r.o.</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</si>
  <si>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</si>
  <si>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</si>
  <si>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</si>
  <si>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</si>
  <si>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</si>
  <si>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</si>
  <si>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</si>
  <si>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</si>
  <si>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</si>
  <si>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</si>
  <si>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</si>
  <si>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</si>
  <si>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</si>
  <si>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</si>
  <si>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</si>
  <si>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</si>
  <si>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</si>
  <si>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</si>
  <si>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</si>
  <si>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</si>
  <si>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</si>
  <si>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</si>
  <si>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</si>
  <si>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</si>
  <si>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</si>
  <si>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</si>
  <si>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</si>
  <si>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</si>
  <si>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</si>
  <si>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</si>
  <si>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</si>
  <si>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</si>
  <si>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</si>
  <si>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</si>
  <si>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</si>
  <si>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</si>
  <si>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</si>
  <si>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</si>
  <si>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</si>
  <si>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</si>
  <si>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</si>
  <si>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</si>
  <si>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</si>
  <si>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SO01</t>
  </si>
  <si>
    <t>Architektonicko stavební řešení</t>
  </si>
  <si>
    <t>STA</t>
  </si>
  <si>
    <t>1</t>
  </si>
  <si>
    <t>{896ddd2d-7a55-4dcc-a5df-0f0c5565562b}</t>
  </si>
  <si>
    <t>2</t>
  </si>
  <si>
    <t>SO02</t>
  </si>
  <si>
    <t>Zdravotechnické instalace</t>
  </si>
  <si>
    <t>{9ac30ec4-08be-439a-9ec2-0b8d006d8d15}</t>
  </si>
  <si>
    <t>SO03</t>
  </si>
  <si>
    <t>Zařizovací předměty</t>
  </si>
  <si>
    <t>{3adb83d9-7fcc-40dd-a42a-d105354e8abc}</t>
  </si>
  <si>
    <t>SO04</t>
  </si>
  <si>
    <t>Výměníková stanice</t>
  </si>
  <si>
    <t>{c350bae6-73d3-47a0-9006-66cf994077de}</t>
  </si>
  <si>
    <t>SO05</t>
  </si>
  <si>
    <t>Vzduchotechnika</t>
  </si>
  <si>
    <t>{2fa08506-9ddd-4789-906c-6e2b5acfa292}</t>
  </si>
  <si>
    <t>SO06</t>
  </si>
  <si>
    <t xml:space="preserve">Vytápění </t>
  </si>
  <si>
    <t>{99a46ece-3017-4a45-b28f-df2266f4b8bd}</t>
  </si>
  <si>
    <t>SO07</t>
  </si>
  <si>
    <t>ELEKTROINSTALACE</t>
  </si>
  <si>
    <t>{8f1c55cc-361f-4f54-a533-b354b1802be3}</t>
  </si>
  <si>
    <t>VRN</t>
  </si>
  <si>
    <t>{f6b2175f-b1db-403c-babb-2b143ed1975f}</t>
  </si>
  <si>
    <t>KRYCÍ LIST SOUPISU PRACÍ</t>
  </si>
  <si>
    <t>Objekt:</t>
  </si>
  <si>
    <t>SO01 - Architektonicko stavební řešení</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</si>
  <si>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</si>
  <si>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</si>
  <si>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</si>
  <si>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</si>
  <si>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</si>
  <si>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</si>
  <si>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</si>
  <si>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</si>
  <si>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</si>
  <si>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</si>
  <si>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</si>
  <si>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</si>
  <si>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</si>
  <si>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</si>
  <si>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</si>
  <si>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</si>
  <si>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</si>
  <si>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</si>
  <si>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725 - Zdravotechnika - zařizovací předměty</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</si>
  <si>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</si>
  <si>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</si>
  <si>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</si>
  <si>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</si>
  <si>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</si>
  <si>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</si>
  <si>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771 - Podlahy z dlaždic</t>
  </si>
  <si>
    <t xml:space="preserve">    772 - Podlahy z kamene</t>
  </si>
  <si>
    <t xml:space="preserve">    775 - Podlahy skládané</t>
  </si>
  <si>
    <t xml:space="preserve">    776 - Podlahy povlakové</t>
  </si>
  <si>
    <t xml:space="preserve">    777 - Podlahy lité</t>
  </si>
  <si>
    <t xml:space="preserve">    781 - Dokončovací práce - obklady</t>
  </si>
  <si>
    <t xml:space="preserve">    782 - Dokončovací práce - obklady z kamene</t>
  </si>
  <si>
    <t xml:space="preserve">    784 - Dokončovací práce - malby a tapety</t>
  </si>
  <si>
    <t xml:space="preserve">    786 - Dokončovací práce - čalounické úpravy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</si>
  <si>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</si>
  <si>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</si>
  <si>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</si>
  <si>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</si>
  <si>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</si>
  <si>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</si>
  <si>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</si>
  <si>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</si>
  <si>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</si>
  <si>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</si>
  <si>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</si>
  <si>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</si>
  <si>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</si>
  <si>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</si>
  <si>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</si>
  <si>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</si>
  <si>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</si>
  <si>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</si>
  <si>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113106421</t>
  </si>
  <si>
    <t>Rozebrání dlažeb a dílců při překopech inženýrských sítí s přemístěním hmot na skládku na vzdálenost do 3 m nebo s naložením na dopravní prostředek strojně plochy jednotlivě přes 15 m2 komunikací pro pěší s ložem z kameniva nebo živice a s výplní spár z betonových nebo kameninových dlaždic, desek nebo tvarovek</t>
  </si>
  <si>
    <t>m2</t>
  </si>
  <si>
    <t>CS ÚRS 2024 02</t>
  </si>
  <si>
    <t>4</t>
  </si>
  <si>
    <t>1986315728</t>
  </si>
  <si>
    <t>Online PSC</t>
  </si>
  <si>
    <t>https://podminky.urs.cz/item/CS_URS_2024_02/113106421</t>
  </si>
  <si>
    <t>VV</t>
  </si>
  <si>
    <t>2NP</t>
  </si>
  <si>
    <t>1,2</t>
  </si>
  <si>
    <t>3NP</t>
  </si>
  <si>
    <t>11,18+1,17+2,73</t>
  </si>
  <si>
    <t>4NP</t>
  </si>
  <si>
    <t>4,33</t>
  </si>
  <si>
    <t>Součet</t>
  </si>
  <si>
    <t>Zakládání</t>
  </si>
  <si>
    <t>273321311</t>
  </si>
  <si>
    <t>Základy z betonu železového (bez výztuže) desky z betonu bez zvláštních nároků na prostředí tř. C 16/20</t>
  </si>
  <si>
    <t>m3</t>
  </si>
  <si>
    <t>-564618353</t>
  </si>
  <si>
    <t>https://podminky.urs.cz/item/CS_URS_2024_02/273321311</t>
  </si>
  <si>
    <t>37,5*0,1</t>
  </si>
  <si>
    <t>3</t>
  </si>
  <si>
    <t>273361821</t>
  </si>
  <si>
    <t>Výztuž základů desek z betonářské oceli 10 505 (R) nebo BSt 500</t>
  </si>
  <si>
    <t>t</t>
  </si>
  <si>
    <t>1777033707</t>
  </si>
  <si>
    <t>https://podminky.urs.cz/item/CS_URS_2024_02/273361821</t>
  </si>
  <si>
    <t>3,75*0,075</t>
  </si>
  <si>
    <t>Svislé a kompletní konstrukce</t>
  </si>
  <si>
    <t>310238211</t>
  </si>
  <si>
    <t>Zazdívka otvorů ve zdivu nadzákladovém cihlami pálenými plochy přes 0,25 m2 do 1 m2 na maltu vápenocementovou</t>
  </si>
  <si>
    <t>367743850</t>
  </si>
  <si>
    <t>https://podminky.urs.cz/item/CS_URS_2024_02/310238211</t>
  </si>
  <si>
    <t>0,8*0,9*0,67</t>
  </si>
  <si>
    <t>5</t>
  </si>
  <si>
    <t>342272245</t>
  </si>
  <si>
    <t>Příčky z pórobetonových tvárnic hladkých na tenké maltové lože objemová hmotnost do 500 kg/m3, tloušťka příčky 150 mm</t>
  </si>
  <si>
    <t>-845565720</t>
  </si>
  <si>
    <t>https://podminky.urs.cz/item/CS_URS_2024_02/342272245</t>
  </si>
  <si>
    <t>ZN06</t>
  </si>
  <si>
    <t>1,1*2,9</t>
  </si>
  <si>
    <t>6</t>
  </si>
  <si>
    <t>346244371</t>
  </si>
  <si>
    <t>Zazdívka rýh, potrubí, nik (výklenků) nebo kapes z pálených cihel na maltu tl. 140 mm</t>
  </si>
  <si>
    <t>212938085</t>
  </si>
  <si>
    <t>https://podminky.urs.cz/item/CS_URS_2024_02/346244371</t>
  </si>
  <si>
    <t>SU08</t>
  </si>
  <si>
    <t>1,89*2,9</t>
  </si>
  <si>
    <t>7</t>
  </si>
  <si>
    <t>346244382</t>
  </si>
  <si>
    <t>Plentování ocelových válcovaných nosníků jednostranné cihlami na maltu, výška stojiny přes 200 do 300 mm</t>
  </si>
  <si>
    <t>-1912003468</t>
  </si>
  <si>
    <t>https://podminky.urs.cz/item/CS_URS_2024_02/346244382</t>
  </si>
  <si>
    <t xml:space="preserve">SU02 - ocelový nosník </t>
  </si>
  <si>
    <t>3,265</t>
  </si>
  <si>
    <t>8</t>
  </si>
  <si>
    <t>346272226</t>
  </si>
  <si>
    <t>Přizdívka z pórobetonových tvárnic tl 75 mm - SU 07 Obezdívka ocelových sloupů</t>
  </si>
  <si>
    <t>-1528706001</t>
  </si>
  <si>
    <t>https://podminky.urs.cz/item/CS_URS_2024_02/346272226</t>
  </si>
  <si>
    <t>1NP</t>
  </si>
  <si>
    <t>(0,45+0,35+0,45+0,35)*3,04</t>
  </si>
  <si>
    <t>9</t>
  </si>
  <si>
    <t>346272256</t>
  </si>
  <si>
    <t>Přizdívky z pórobetonových tvárnic objemová hmotnost do 500 kg/m3, na tenké maltové lože, tloušťka přizdívky 150 mm</t>
  </si>
  <si>
    <t>-283213185</t>
  </si>
  <si>
    <t>https://podminky.urs.cz/item/CS_URS_2024_02/346272256</t>
  </si>
  <si>
    <t xml:space="preserve">světlík </t>
  </si>
  <si>
    <t>0,613*3,0*2</t>
  </si>
  <si>
    <t>0,997*3,0*2</t>
  </si>
  <si>
    <t>Vodorovné konstrukce</t>
  </si>
  <si>
    <t>10</t>
  </si>
  <si>
    <t>413231211</t>
  </si>
  <si>
    <t>Zazdívka zhlaví stropních trámů nebo válcovaných nosníků pálenými cihlami trámů, průřezu do 0,02 m2</t>
  </si>
  <si>
    <t>kus</t>
  </si>
  <si>
    <t>-1488949849</t>
  </si>
  <si>
    <t>https://podminky.urs.cz/item/CS_URS_2024_02/413231211</t>
  </si>
  <si>
    <t>20</t>
  </si>
  <si>
    <t>11</t>
  </si>
  <si>
    <t>631311112</t>
  </si>
  <si>
    <t>Mazanina z betonu prostého bez zvýšených nároků na prostředí tl. přes 50 do 80 mm tř. C 8/10</t>
  </si>
  <si>
    <t>1085332532</t>
  </si>
  <si>
    <t>https://podminky.urs.cz/item/CS_URS_2024_02/631311112</t>
  </si>
  <si>
    <t>zhlaví trámů</t>
  </si>
  <si>
    <t>20*(0,1*0,25*0,25)</t>
  </si>
  <si>
    <t>417321414</t>
  </si>
  <si>
    <t>Ztužující pásy a věnce z betonu železového (bez výztuže) tř. C 20/25</t>
  </si>
  <si>
    <t>-940225487</t>
  </si>
  <si>
    <t>https://podminky.urs.cz/item/CS_URS_2024_02/417321414</t>
  </si>
  <si>
    <t>pod novou prejzovou krytinu</t>
  </si>
  <si>
    <t>0,15*0,15*3,3</t>
  </si>
  <si>
    <t>středová zeď</t>
  </si>
  <si>
    <t>0,3*0,08*(3,62+1,662)</t>
  </si>
  <si>
    <t>pozední věnec pod novou plochou střechou</t>
  </si>
  <si>
    <t>3,0*0,25*0,38</t>
  </si>
  <si>
    <t>13</t>
  </si>
  <si>
    <t>417351115</t>
  </si>
  <si>
    <t>Bednění bočnic ztužujících pásů a věnců včetně vzpěr zřízení</t>
  </si>
  <si>
    <t>1983845628</t>
  </si>
  <si>
    <t>https://podminky.urs.cz/item/CS_URS_2024_02/417351115</t>
  </si>
  <si>
    <t>0,15*2*3,3</t>
  </si>
  <si>
    <t>0,08*(3,62+1,662)*2</t>
  </si>
  <si>
    <t>3,0*(0,38*2+0,25*2)</t>
  </si>
  <si>
    <t>14</t>
  </si>
  <si>
    <t>417351116</t>
  </si>
  <si>
    <t>Bednění bočnic ztužujících pásů a věnců včetně vzpěr odstranění</t>
  </si>
  <si>
    <t>-1069846974</t>
  </si>
  <si>
    <t>https://podminky.urs.cz/item/CS_URS_2024_02/417351116</t>
  </si>
  <si>
    <t>15</t>
  </si>
  <si>
    <t>417361821</t>
  </si>
  <si>
    <t>Výztuž ztužujících pásů a věnců z betonářské oceli 10 505 (R) nebo BSt 500</t>
  </si>
  <si>
    <t>-758372293</t>
  </si>
  <si>
    <t>https://podminky.urs.cz/item/CS_URS_2024_02/417361821</t>
  </si>
  <si>
    <t>0,074*0,05</t>
  </si>
  <si>
    <t>0,127*0,05</t>
  </si>
  <si>
    <t>(3,0*0,25*0,38)*0,05</t>
  </si>
  <si>
    <t>Komunikace pozemní</t>
  </si>
  <si>
    <t>16</t>
  </si>
  <si>
    <t>564750001</t>
  </si>
  <si>
    <t>Podklad nebo kryt z kameniva hrubého drceného vel. 8-16 mm s rozprostřením a zhutněním plochy jednotlivě do 100 m2, po zhutnění tl. 150 mm</t>
  </si>
  <si>
    <t>1566219262</t>
  </si>
  <si>
    <t>https://podminky.urs.cz/item/CS_URS_2024_02/564750001</t>
  </si>
  <si>
    <t xml:space="preserve">Dvorek </t>
  </si>
  <si>
    <t>8,5</t>
  </si>
  <si>
    <t>17</t>
  </si>
  <si>
    <t>596811120</t>
  </si>
  <si>
    <t>Kladení dlažby z betonových nebo kameninových dlaždic komunikací pro pěší s vyplněním spár a se smetením přebytečného materiálu na vzdálenost do 3 m s ložem z kameniva těženého tl. do 30 mm velikosti dlaždic do 0,09 m2 (bez zámku), pro plochy do 50 m2</t>
  </si>
  <si>
    <t>145550638</t>
  </si>
  <si>
    <t>https://podminky.urs.cz/item/CS_URS_2024_02/596811120</t>
  </si>
  <si>
    <t>18</t>
  </si>
  <si>
    <t>M</t>
  </si>
  <si>
    <t>59248005</t>
  </si>
  <si>
    <t>dlažba chodníková betonová 300x300mm tl 50mm přírodní</t>
  </si>
  <si>
    <t>-887660098</t>
  </si>
  <si>
    <t>8,5*1,03 "Přepočtené koeficientem množství</t>
  </si>
  <si>
    <t>Úpravy povrchů, podlahy a osazování výplní</t>
  </si>
  <si>
    <t>19</t>
  </si>
  <si>
    <t>612142001</t>
  </si>
  <si>
    <t>Pletivo vnitřních ploch v ploše nebo pruzích, na plném podkladu sklovláknité vtlačené do tmelu včetně tmelu stěn</t>
  </si>
  <si>
    <t>41028910</t>
  </si>
  <si>
    <t>https://podminky.urs.cz/item/CS_URS_2024_02/612142001</t>
  </si>
  <si>
    <t>(0,6+0,52+0,42+0,521+0,9+0,522+0,42+0,519+0,6)*6,96</t>
  </si>
  <si>
    <t>1,1*2,9*2</t>
  </si>
  <si>
    <t>85+65</t>
  </si>
  <si>
    <t>612311141</t>
  </si>
  <si>
    <t>Omítka vápenná vnitřních ploch nanášená ručně dvouvrstvá štuková, tloušťky jádrové omítky do 10 mm a tloušťky štuku do 3 mm svislých konstrukcí stěn</t>
  </si>
  <si>
    <t>-190394100</t>
  </si>
  <si>
    <t>https://podminky.urs.cz/item/CS_URS_2024_02/612311141</t>
  </si>
  <si>
    <t>200,993</t>
  </si>
  <si>
    <t>1PP</t>
  </si>
  <si>
    <t>(4,55+0,85+2,78+2,993+0,8+2,045+3,25+3,474+0,8+2,78+0,85+4,55+0,8+0,73)*2</t>
  </si>
  <si>
    <t>(0,47+0,91+1,1+1,3+0,7+0,306+4,89+1,3+1,1+0,91+0,47+4,55)*2</t>
  </si>
  <si>
    <t>Mezisoučet</t>
  </si>
  <si>
    <t>(5+7,399+3,288+5,215+6,52)*3,409</t>
  </si>
  <si>
    <t>(5+2,18+0,6+0,6+0,544+0,42+0,544+0,9+0,546+0,42+0,542+2,44+3,288+3,125+3,001+3,288+5,215+6,52)*3,409</t>
  </si>
  <si>
    <t>(5+2,18+0,6+0,6+0,544+0,42+0,544+0,9+0,546+0,42+0,542+2,44+3,288+3,125+3,001+3,288+5,215+6,492)*3,365</t>
  </si>
  <si>
    <t>612311191</t>
  </si>
  <si>
    <t>Omítka vápenná vnitřních ploch nanášená ručně Příplatek k cenám za každých dalších i započatých 5 mm tloušťky jádrové omítky přes 10 mm stěn</t>
  </si>
  <si>
    <t>1275824418</t>
  </si>
  <si>
    <t>https://podminky.urs.cz/item/CS_URS_2024_02/612311191</t>
  </si>
  <si>
    <t>22</t>
  </si>
  <si>
    <t>621645001</t>
  </si>
  <si>
    <t>Kamenické opracování povrchu pohledového betonu pemrlováním, rovných nebo zaoblených podhledů</t>
  </si>
  <si>
    <t>2090891601</t>
  </si>
  <si>
    <t>https://podminky.urs.cz/item/CS_URS_2024_02/621645001</t>
  </si>
  <si>
    <t>1,13*13*(0,3+0,17)</t>
  </si>
  <si>
    <t>1,13*21*4*(0,3+0,17)</t>
  </si>
  <si>
    <t>23</t>
  </si>
  <si>
    <t>622131101</t>
  </si>
  <si>
    <t>Podkladní a spojovací vrstva vnějších omítaných ploch cementový postřik nanášený ručně celoplošně stěn</t>
  </si>
  <si>
    <t>1737958020</t>
  </si>
  <si>
    <t>https://podminky.urs.cz/item/CS_URS_2024_02/622131101</t>
  </si>
  <si>
    <t xml:space="preserve">Pohled severní </t>
  </si>
  <si>
    <t>75,075</t>
  </si>
  <si>
    <t xml:space="preserve">Pohled východní </t>
  </si>
  <si>
    <t>52,41</t>
  </si>
  <si>
    <t>Pohled západní</t>
  </si>
  <si>
    <t>121,046</t>
  </si>
  <si>
    <t>24</t>
  </si>
  <si>
    <t>62215101.1</t>
  </si>
  <si>
    <t>Penetrační nátěr vnějších omítek stěn</t>
  </si>
  <si>
    <t>1300191184</t>
  </si>
  <si>
    <t>25</t>
  </si>
  <si>
    <t>622321121</t>
  </si>
  <si>
    <t>Omítka vápenocementová vnějších ploch nanášená ručně jednovrstvá, tloušťky do 15 mm hladká stěn</t>
  </si>
  <si>
    <t>-283545949</t>
  </si>
  <si>
    <t>https://podminky.urs.cz/item/CS_URS_2024_02/622321121</t>
  </si>
  <si>
    <t>26</t>
  </si>
  <si>
    <t>622321191</t>
  </si>
  <si>
    <t>Omítka vápenocementová vnějších ploch nanášená ručně Příplatek k cenám za každých dalších i započatých 5 mm tloušťky omítky přes 15 mm stěn</t>
  </si>
  <si>
    <t>869529336</t>
  </si>
  <si>
    <t>https://podminky.urs.cz/item/CS_URS_2024_02/622321191</t>
  </si>
  <si>
    <t>248,531*2 "Přepočtené koeficientem množství</t>
  </si>
  <si>
    <t>27</t>
  </si>
  <si>
    <t>622381012</t>
  </si>
  <si>
    <t>Omítka tenkovrstvá minerální vnějších ploch probarvená, bez penetrace zatíraná (škrábaná), zrnitost 1,5 mm stěn</t>
  </si>
  <si>
    <t>1291598451</t>
  </si>
  <si>
    <t>https://podminky.urs.cz/item/CS_URS_2024_02/622381012</t>
  </si>
  <si>
    <t>248,531</t>
  </si>
  <si>
    <t>28</t>
  </si>
  <si>
    <t>629995103</t>
  </si>
  <si>
    <t>Očištění vnějších ploch tlakovou vodou omytím tlakovou vodou s přídavkem čističe</t>
  </si>
  <si>
    <t>300806428</t>
  </si>
  <si>
    <t>https://podminky.urs.cz/item/CS_URS_2024_02/629995103</t>
  </si>
  <si>
    <t>29</t>
  </si>
  <si>
    <t>629995223</t>
  </si>
  <si>
    <t>Očištění vnějších ploch tryskáním Příplatek k cenám za zvýšenou pracnost ve stísněném nebo uzavřeném prostoru</t>
  </si>
  <si>
    <t>-1046430778</t>
  </si>
  <si>
    <t>https://podminky.urs.cz/item/CS_URS_2024_02/629995223</t>
  </si>
  <si>
    <t>30</t>
  </si>
  <si>
    <t>629999022</t>
  </si>
  <si>
    <t>Příplatky k cenám úprav vnějších povrchů za zvýšenou pracnost při provádění omítek zaoblených ploch, poloměr zaoblení přes 100 mm</t>
  </si>
  <si>
    <t>698117125</t>
  </si>
  <si>
    <t>https://podminky.urs.cz/item/CS_URS_2024_02/629999022</t>
  </si>
  <si>
    <t>31</t>
  </si>
  <si>
    <t>62999903.R</t>
  </si>
  <si>
    <t>Příplatky k cenám úprav vnějších povrchů za zvýšenou pracnost při provádění prací menšího rozsahu omítané plochy do 10 m2</t>
  </si>
  <si>
    <t>363027425</t>
  </si>
  <si>
    <t>32</t>
  </si>
  <si>
    <t>631311115</t>
  </si>
  <si>
    <t>Mazanina z betonu prostého bez zvýšených nároků na prostředí tl. přes 50 do 80 mm tř. C 20/25</t>
  </si>
  <si>
    <t>221129831</t>
  </si>
  <si>
    <t>https://podminky.urs.cz/item/CS_URS_2024_02/631311115</t>
  </si>
  <si>
    <t>(5,19+11,3+8,4+12,56)*0,065</t>
  </si>
  <si>
    <t>33</t>
  </si>
  <si>
    <t>631319011</t>
  </si>
  <si>
    <t>Příplatek k cenám mazanin za úpravu povrchu mazaniny přehlazením, mazanina tl. přes 50 do 80 mm</t>
  </si>
  <si>
    <t>-155705700</t>
  </si>
  <si>
    <t>https://podminky.urs.cz/item/CS_URS_2024_02/631319011</t>
  </si>
  <si>
    <t>37,45*0,065</t>
  </si>
  <si>
    <t>34</t>
  </si>
  <si>
    <t>631362021</t>
  </si>
  <si>
    <t>Výztuž mazanin ze svařovaných sítí z drátů typu KARI</t>
  </si>
  <si>
    <t>1779834952</t>
  </si>
  <si>
    <t>https://podminky.urs.cz/item/CS_URS_2024_02/631362021</t>
  </si>
  <si>
    <t>2,434*0,075</t>
  </si>
  <si>
    <t>35</t>
  </si>
  <si>
    <t>632481215</t>
  </si>
  <si>
    <t>Separační vrstva k oddělení podlahových vrstev z geotextilie</t>
  </si>
  <si>
    <t>538323186</t>
  </si>
  <si>
    <t>https://podminky.urs.cz/item/CS_URS_2024_02/632481215</t>
  </si>
  <si>
    <t>19,92+10,10+10,67+1,38</t>
  </si>
  <si>
    <t>33,26+10,59+1,24+2,11</t>
  </si>
  <si>
    <t>32,77+11,15</t>
  </si>
  <si>
    <t>5NP</t>
  </si>
  <si>
    <t>31,18</t>
  </si>
  <si>
    <t>36</t>
  </si>
  <si>
    <t>-1014393699</t>
  </si>
  <si>
    <t>37</t>
  </si>
  <si>
    <t>635211121</t>
  </si>
  <si>
    <t>Násyp lehký pod podlahy s udusáním a urovnáním povrchu z keramzitu</t>
  </si>
  <si>
    <t>-714770721</t>
  </si>
  <si>
    <t>https://podminky.urs.cz/item/CS_URS_2024_02/635211121</t>
  </si>
  <si>
    <t>6,18*0,057</t>
  </si>
  <si>
    <t>(19,95+10,10+10,67)*0,175</t>
  </si>
  <si>
    <t>1,38*0,155</t>
  </si>
  <si>
    <t>4,89*0,057</t>
  </si>
  <si>
    <t>Ostatní konstrukce a práce, bourání</t>
  </si>
  <si>
    <t>38</t>
  </si>
  <si>
    <t>916131112</t>
  </si>
  <si>
    <t>Osazení silničního obrubníku betonového se zřízením lože, s vyplněním a zatřením spár cementovou maltou ležatého bez boční opěry, do lože z betonu prostého</t>
  </si>
  <si>
    <t>m</t>
  </si>
  <si>
    <t>1317843179</t>
  </si>
  <si>
    <t>https://podminky.urs.cz/item/CS_URS_2024_02/916131112</t>
  </si>
  <si>
    <t>39</t>
  </si>
  <si>
    <t>59217026</t>
  </si>
  <si>
    <t>obrubník silniční betonový 500x150x250mm</t>
  </si>
  <si>
    <t>-321965955</t>
  </si>
  <si>
    <t>2,7*1,02 "Přepočtené koeficientem množství</t>
  </si>
  <si>
    <t>40</t>
  </si>
  <si>
    <t>941121112</t>
  </si>
  <si>
    <t>Lešení řadové trubkové těžké pracovní s podlahami z fošen nebo dílců min. tl. 38 mm, s provozním zatížením tř. 4 do 300 kg/m2 šířky tř. W15 od 1,5 do 1,8 m výšky přes 10 do 20 m montáž</t>
  </si>
  <si>
    <t>-2039071282</t>
  </si>
  <si>
    <t>https://podminky.urs.cz/item/CS_URS_2024_02/941121112</t>
  </si>
  <si>
    <t>41</t>
  </si>
  <si>
    <t>941121212</t>
  </si>
  <si>
    <t>Lešení řadové trubkové těžké pracovní s podlahami z fošen nebo dílců min. tl. 38 mm, s provozním zatížením tř. 4 do 300 kg/m2 šířky tř. W15 od 1,5 do 1,8 m výšky přes 10 do 20 m příplatek za každý den použití</t>
  </si>
  <si>
    <t>-1744700229</t>
  </si>
  <si>
    <t>https://podminky.urs.cz/item/CS_URS_2024_02/941121212</t>
  </si>
  <si>
    <t>248,531*30 "Přepočtené koeficientem množství</t>
  </si>
  <si>
    <t>42</t>
  </si>
  <si>
    <t>941121812</t>
  </si>
  <si>
    <t>Lešení řadové trubkové těžké pracovní s podlahami z fošen nebo dílců min. tl. 38 mm, s provozním zatížením tř. 4 do 300 kg/m2 šířky tř. W15 od 1,5 do 1,8 m výšky přes 10 do 20 m demontáž</t>
  </si>
  <si>
    <t>-1509327692</t>
  </si>
  <si>
    <t>https://podminky.urs.cz/item/CS_URS_2024_02/941121812</t>
  </si>
  <si>
    <t>43</t>
  </si>
  <si>
    <t>944511111</t>
  </si>
  <si>
    <t>Síť ochranná zavěšená na konstrukci lešení z textilie z umělých vláken montáž</t>
  </si>
  <si>
    <t>990119516</t>
  </si>
  <si>
    <t>https://podminky.urs.cz/item/CS_URS_2024_02/944511111</t>
  </si>
  <si>
    <t>44</t>
  </si>
  <si>
    <t>944511211</t>
  </si>
  <si>
    <t>Síť ochranná zavěšená na konstrukci lešení z textilie z umělých vláken příplatek k ceně za každý den použití</t>
  </si>
  <si>
    <t>1892525771</t>
  </si>
  <si>
    <t>https://podminky.urs.cz/item/CS_URS_2024_02/944511211</t>
  </si>
  <si>
    <t>45</t>
  </si>
  <si>
    <t>944511811</t>
  </si>
  <si>
    <t>Síť ochranná zavěšená na konstrukci lešení z textilie z umělých vláken demontáž</t>
  </si>
  <si>
    <t>1361115211</t>
  </si>
  <si>
    <t>https://podminky.urs.cz/item/CS_URS_2024_02/944511811</t>
  </si>
  <si>
    <t>46</t>
  </si>
  <si>
    <t>949101111</t>
  </si>
  <si>
    <t>Lešení pomocné pracovní pro objekty pozemních staveb pro zatížení do 150 kg/m2, o výšce lešeňové podlahy do 1,9 m</t>
  </si>
  <si>
    <t>1669410995</t>
  </si>
  <si>
    <t>https://podminky.urs.cz/item/CS_URS_2024_02/949101111</t>
  </si>
  <si>
    <t>47</t>
  </si>
  <si>
    <t>953943211</t>
  </si>
  <si>
    <t>Osazování drobných kovových předmětů kotvených do stěny hasicího přístroje</t>
  </si>
  <si>
    <t>1721922145</t>
  </si>
  <si>
    <t>https://podminky.urs.cz/item/CS_URS_2024_02/953943211</t>
  </si>
  <si>
    <t>48</t>
  </si>
  <si>
    <t>44932114</t>
  </si>
  <si>
    <t>přístroj hasicí ruční práškový PG 6 LE</t>
  </si>
  <si>
    <t>468378516</t>
  </si>
  <si>
    <t>49</t>
  </si>
  <si>
    <t>953943212</t>
  </si>
  <si>
    <t>Osazování drobných kovových předmětů kotvených do stěny skříně pro hasicí přístroj</t>
  </si>
  <si>
    <t>-528473875</t>
  </si>
  <si>
    <t>https://podminky.urs.cz/item/CS_URS_2024_02/953943212</t>
  </si>
  <si>
    <t>50</t>
  </si>
  <si>
    <t>44983131</t>
  </si>
  <si>
    <t>skříňka na PHP, plechová, nástřik práškovou barvou RAL, uzamykatelná, s kruhovým okénkem, pro zazdění</t>
  </si>
  <si>
    <t>-2002084509</t>
  </si>
  <si>
    <t>51</t>
  </si>
  <si>
    <t>962031132</t>
  </si>
  <si>
    <t>Bourání příček nebo přizdívek z cihel pálených plných nebo dutých, tl. do 100 mm</t>
  </si>
  <si>
    <t>-619102806</t>
  </si>
  <si>
    <t>https://podminky.urs.cz/item/CS_URS_2024_02/962031132</t>
  </si>
  <si>
    <t>(1,1+1,1+1)*3,75</t>
  </si>
  <si>
    <t>(1,78+0,9)*3,75</t>
  </si>
  <si>
    <t>(1,391+1,35)*3,01</t>
  </si>
  <si>
    <t>(3,01+0,6)*3,49</t>
  </si>
  <si>
    <t>52</t>
  </si>
  <si>
    <t>962031133</t>
  </si>
  <si>
    <t>Bourání příček nebo přizdívek z cihel pálených plných nebo dutých, tl. přes 100 do 150 mm</t>
  </si>
  <si>
    <t>1199143654</t>
  </si>
  <si>
    <t>https://podminky.urs.cz/item/CS_URS_2024_02/962031133</t>
  </si>
  <si>
    <t>1,278*3,409</t>
  </si>
  <si>
    <t>53</t>
  </si>
  <si>
    <t>963051113</t>
  </si>
  <si>
    <t>Bourání železobetonových stropů deskových, tl. přes 80 mm</t>
  </si>
  <si>
    <t>-550331577</t>
  </si>
  <si>
    <t>https://podminky.urs.cz/item/CS_URS_2024_02/963051113</t>
  </si>
  <si>
    <t>ubourání balkónu ve 3.NP</t>
  </si>
  <si>
    <t>2,25*1,0*0,15</t>
  </si>
  <si>
    <t>54</t>
  </si>
  <si>
    <t>965042141</t>
  </si>
  <si>
    <t>Bourání mazanin betonových nebo z litého asfaltu tl. do 100 mm, plochy přes 4 m2</t>
  </si>
  <si>
    <t>-757617206</t>
  </si>
  <si>
    <t>https://podminky.urs.cz/item/CS_URS_2024_02/965042141</t>
  </si>
  <si>
    <t>(7,5+1,2+1,17+2,73+4,33)*0,04</t>
  </si>
  <si>
    <t>11,17*0,08</t>
  </si>
  <si>
    <t>55</t>
  </si>
  <si>
    <t>965082923</t>
  </si>
  <si>
    <t>Odstranění násypu pod podlahami nebo ochranného násypu na střechách tl. do 100 mm, plochy přes 2 m2</t>
  </si>
  <si>
    <t>150601996</t>
  </si>
  <si>
    <t>https://podminky.urs.cz/item/CS_URS_2024_02/965082923</t>
  </si>
  <si>
    <t>tl.40mm - písek</t>
  </si>
  <si>
    <t>70,67*0,04</t>
  </si>
  <si>
    <t xml:space="preserve">tl.40 mm škvára </t>
  </si>
  <si>
    <t>(7,5+31,18)*0,04</t>
  </si>
  <si>
    <t>tl.140-300mm škvára</t>
  </si>
  <si>
    <t>(20,84+9,32+10,75)*0,25</t>
  </si>
  <si>
    <t>tl.105 škvára</t>
  </si>
  <si>
    <t>1,05*0,105</t>
  </si>
  <si>
    <t>tl.90mm škvára</t>
  </si>
  <si>
    <t>33,3*0,09</t>
  </si>
  <si>
    <t>tl.105mm škvára</t>
  </si>
  <si>
    <t>(11,18+1,07+2,73)*0,105</t>
  </si>
  <si>
    <t>tl.130mm  škvára</t>
  </si>
  <si>
    <t>32,77*0,13</t>
  </si>
  <si>
    <t>tl.180mm  škvára</t>
  </si>
  <si>
    <t>11,15*0,18</t>
  </si>
  <si>
    <t xml:space="preserve">tl.103mm škvára </t>
  </si>
  <si>
    <t>4,33*0,103</t>
  </si>
  <si>
    <t>56</t>
  </si>
  <si>
    <t>966031314</t>
  </si>
  <si>
    <t>Vybourání částí říms z cihel vyložených do 250 mm tl. přes 300 mm</t>
  </si>
  <si>
    <t>553299429</t>
  </si>
  <si>
    <t>https://podminky.urs.cz/item/CS_URS_2024_02/966031314</t>
  </si>
  <si>
    <t>7,398</t>
  </si>
  <si>
    <t>57</t>
  </si>
  <si>
    <t>968062376</t>
  </si>
  <si>
    <t>Vybourání dřevěných rámů oken s křídly, dveřních zárubní, vrat, stěn, ostění nebo obkladů rámů oken s křídly zdvojených, plochy do 4 m2</t>
  </si>
  <si>
    <t>67876288</t>
  </si>
  <si>
    <t>https://podminky.urs.cz/item/CS_URS_2024_02/968062376</t>
  </si>
  <si>
    <t>1,06*1,81*2</t>
  </si>
  <si>
    <t>1,56*1,81</t>
  </si>
  <si>
    <t>1,12*1,85</t>
  </si>
  <si>
    <t>1,06*2,12*2</t>
  </si>
  <si>
    <t>0,42*1,44*2</t>
  </si>
  <si>
    <t>0,9*2,17</t>
  </si>
  <si>
    <t>0,5*2,1</t>
  </si>
  <si>
    <t>1,06*2,22*2</t>
  </si>
  <si>
    <t>0,92*2,17</t>
  </si>
  <si>
    <t>1*2,15</t>
  </si>
  <si>
    <t>1*1</t>
  </si>
  <si>
    <t>58</t>
  </si>
  <si>
    <t>968062455</t>
  </si>
  <si>
    <t>Vybourání dřevěných rámů oken s křídly, dveřních zárubní, vrat, stěn, ostění nebo obkladů dveřních zárubní, plochy do 2 m2</t>
  </si>
  <si>
    <t>1889406207</t>
  </si>
  <si>
    <t>https://podminky.urs.cz/item/CS_URS_2024_02/968062455</t>
  </si>
  <si>
    <t>0,8*1,97</t>
  </si>
  <si>
    <t>1,09*3,75*2</t>
  </si>
  <si>
    <t>0,9*2,15</t>
  </si>
  <si>
    <t>0,7*2,15</t>
  </si>
  <si>
    <t>0,8*2,75</t>
  </si>
  <si>
    <t>0,65*2,02</t>
  </si>
  <si>
    <t>0,8*2,15</t>
  </si>
  <si>
    <t>59</t>
  </si>
  <si>
    <t>968-N/01</t>
  </si>
  <si>
    <t>Demontáž stávajícího proskleného světlíku z ocelových válcovaných profilů a zaskleneho drátosklem 3,1 x 3,0 m, vč. likvidace</t>
  </si>
  <si>
    <t>394332516</t>
  </si>
  <si>
    <t>3,1*3</t>
  </si>
  <si>
    <t>60</t>
  </si>
  <si>
    <t>968-N/011</t>
  </si>
  <si>
    <t>SU03 - oprava venkovních schodišťových zídek i stupňů
Dozdění chybějící boční zídky, oprava povrchu (cementová omítka, gletovaný povrch).</t>
  </si>
  <si>
    <t>soub</t>
  </si>
  <si>
    <t>-355738348</t>
  </si>
  <si>
    <t>61</t>
  </si>
  <si>
    <t>968-N/012</t>
  </si>
  <si>
    <t>SU04 - Oprava římsy
Oprava profilované štukové římsy ve vstupní chodbě, výška cca 15cm, šířka cca 10cm. Oprava vápennou maltou.</t>
  </si>
  <si>
    <t>1109740576</t>
  </si>
  <si>
    <t>62</t>
  </si>
  <si>
    <t>968-N/013</t>
  </si>
  <si>
    <t>D+M vnější čistící zóny ocelové. Kartáče+gumové lamely v nerezovém rámu, podbetonování betonem C15/20 tl. 5 cm</t>
  </si>
  <si>
    <t>ks</t>
  </si>
  <si>
    <t>-1481189181</t>
  </si>
  <si>
    <t>Z06a</t>
  </si>
  <si>
    <t>Z06b</t>
  </si>
  <si>
    <t>63</t>
  </si>
  <si>
    <t>968-N/014</t>
  </si>
  <si>
    <t>D+M vnitřní čistící zóny ocelové. Kartáče+gumové lamely v nerezovém rámu, podbetonování betonem C15/20 tl. 5 cm</t>
  </si>
  <si>
    <t>-353152854</t>
  </si>
  <si>
    <t>Z07</t>
  </si>
  <si>
    <t>1,090 * 0,800</t>
  </si>
  <si>
    <t>64</t>
  </si>
  <si>
    <t>973022461</t>
  </si>
  <si>
    <t>Vysekání výklenků nebo kapes ve zdivu z kamene kapes, plochy do 0,25 m2, hl. do 450 mm</t>
  </si>
  <si>
    <t>-1571078921</t>
  </si>
  <si>
    <t>https://podminky.urs.cz/item/CS_URS_2024_02/973022461</t>
  </si>
  <si>
    <t>65</t>
  </si>
  <si>
    <t>973031151</t>
  </si>
  <si>
    <t>Vysekání výklenků nebo kapes ve zdivu z cihel na maltu vápennou nebo vápenocementovou výklenků, pohledové plochy přes 0,25 m2</t>
  </si>
  <si>
    <t>-1383162178</t>
  </si>
  <si>
    <t>https://podminky.urs.cz/item/CS_URS_2024_02/973031151</t>
  </si>
  <si>
    <t>SU06</t>
  </si>
  <si>
    <t>0,27*0,76*0,1</t>
  </si>
  <si>
    <t>66</t>
  </si>
  <si>
    <t>977151124</t>
  </si>
  <si>
    <t>Jádrové vrty diamantovými korunkami do stavebních materiálů (železobetonu, betonu, cihel, obkladů, dlažeb, kamene) průměru přes 150 do 180 mm</t>
  </si>
  <si>
    <t>982888819</t>
  </si>
  <si>
    <t>https://podminky.urs.cz/item/CS_URS_2024_02/977151124</t>
  </si>
  <si>
    <t>SU11</t>
  </si>
  <si>
    <t>0,774</t>
  </si>
  <si>
    <t>67</t>
  </si>
  <si>
    <t>977331115</t>
  </si>
  <si>
    <t>Zvětšení komínového průduchu frézováním zdiva z cihel plných pálených maximální hloubky frézování přes 30 do 50 mm</t>
  </si>
  <si>
    <t>-1617625780</t>
  </si>
  <si>
    <t>https://podminky.urs.cz/item/CS_URS_2024_02/977331115</t>
  </si>
  <si>
    <t>23,2</t>
  </si>
  <si>
    <t>68</t>
  </si>
  <si>
    <t>978013191</t>
  </si>
  <si>
    <t>Otlučení vápenných nebo vápenocementových omítek vnitřních ploch stěn s vyškrabáním spar, s očištěním zdiva, v rozsahu přes 50 do 100 %</t>
  </si>
  <si>
    <t>-1190297535</t>
  </si>
  <si>
    <t>https://podminky.urs.cz/item/CS_URS_2024_02/978013191</t>
  </si>
  <si>
    <t>69</t>
  </si>
  <si>
    <t>952901111</t>
  </si>
  <si>
    <t>Vyčištění budov nebo objektů před předáním do užívání budov bytové nebo občanské výstavby, světlé výšky podlaží do 4 m</t>
  </si>
  <si>
    <t>970814497</t>
  </si>
  <si>
    <t>https://podminky.urs.cz/item/CS_URS_2024_02/952901111</t>
  </si>
  <si>
    <t>228</t>
  </si>
  <si>
    <t>997</t>
  </si>
  <si>
    <t>Přesun sutě</t>
  </si>
  <si>
    <t>70</t>
  </si>
  <si>
    <t>997013216</t>
  </si>
  <si>
    <t>Vnitrostaveništní doprava suti a vybouraných hmot vodorovně do 50 m s naložením ručně pro budovy a haly výšky přes 18 do 21 m</t>
  </si>
  <si>
    <t>-1327215410</t>
  </si>
  <si>
    <t>https://podminky.urs.cz/item/CS_URS_2024_02/997013216</t>
  </si>
  <si>
    <t>71</t>
  </si>
  <si>
    <t>997013501</t>
  </si>
  <si>
    <t>Odvoz suti a vybouraných hmot na skládku nebo meziskládku se složením, na vzdálenost do 1 km</t>
  </si>
  <si>
    <t>-616563322</t>
  </si>
  <si>
    <t>https://podminky.urs.cz/item/CS_URS_2024_02/997013501</t>
  </si>
  <si>
    <t>72</t>
  </si>
  <si>
    <t>997013509</t>
  </si>
  <si>
    <t>Odvoz suti a vybouraných hmot na skládku nebo meziskládku se složením, na vzdálenost Příplatek k ceně za každý další započatý 1 km přes 1 km</t>
  </si>
  <si>
    <t>-1655556196</t>
  </si>
  <si>
    <t>https://podminky.urs.cz/item/CS_URS_2024_02/997013509</t>
  </si>
  <si>
    <t>99,028*30 "Přepočtené koeficientem množství</t>
  </si>
  <si>
    <t>73</t>
  </si>
  <si>
    <t>997013631</t>
  </si>
  <si>
    <t>Poplatek za uložení stavebního odpadu na skládce (skládkovné) směsného stavebního a demoličního zatříděného do Katalogu odpadů pod kódem 17 09 04</t>
  </si>
  <si>
    <t>541354198</t>
  </si>
  <si>
    <t>https://podminky.urs.cz/item/CS_URS_2024_02/997013631</t>
  </si>
  <si>
    <t>998</t>
  </si>
  <si>
    <t>Přesun hmot</t>
  </si>
  <si>
    <t>74</t>
  </si>
  <si>
    <t>998011010</t>
  </si>
  <si>
    <t>Přesun hmot pro budovy občanské výstavby, bydlení, výrobu a služby s nosnou svislou konstrukcí zděnou z cihel, tvárnic nebo kamene vodorovná dopravní vzdálenost do 100 m s omezením mechanizace pro budovy výšky přes 12 do 24 m</t>
  </si>
  <si>
    <t>-765048584</t>
  </si>
  <si>
    <t>https://podminky.urs.cz/item/CS_URS_2024_02/998011010</t>
  </si>
  <si>
    <t>PSV</t>
  </si>
  <si>
    <t>Práce a dodávky PSV</t>
  </si>
  <si>
    <t>711</t>
  </si>
  <si>
    <t>Izolace proti vodě, vlhkosti a plynům</t>
  </si>
  <si>
    <t>75</t>
  </si>
  <si>
    <t>711111001</t>
  </si>
  <si>
    <t>Provedení izolace proti zemní vlhkosti natěradly a tmely za studena na ploše vodorovné V nátěrem penetračním</t>
  </si>
  <si>
    <t>120832031</t>
  </si>
  <si>
    <t>https://podminky.urs.cz/item/CS_URS_2024_02/711111001</t>
  </si>
  <si>
    <t>37,5</t>
  </si>
  <si>
    <t>76</t>
  </si>
  <si>
    <t>11163150</t>
  </si>
  <si>
    <t>lak penetrační asfaltový</t>
  </si>
  <si>
    <t>1468095237</t>
  </si>
  <si>
    <t>37,5*0,0003 "Přepočtené koeficientem množství</t>
  </si>
  <si>
    <t>77</t>
  </si>
  <si>
    <t>711131111</t>
  </si>
  <si>
    <t>Provedení izolace proti zemní vlhkosti pásy na sucho samolepícího asfaltového pásu na ploše vodorovné V</t>
  </si>
  <si>
    <t>638013039</t>
  </si>
  <si>
    <t>https://podminky.urs.cz/item/CS_URS_2024_02/711131111</t>
  </si>
  <si>
    <t>30,72</t>
  </si>
  <si>
    <t>3*2,2</t>
  </si>
  <si>
    <t>78</t>
  </si>
  <si>
    <t>62866281</t>
  </si>
  <si>
    <t>pás asfaltový samolepicí modifikovaný SBS s vložkou ze skleněné tkaniny se spalitelnou fólií nebo jemnozrnným minerálním posypem nebo textilií na horním povrchu tl 3,0mm</t>
  </si>
  <si>
    <t>-2097472106</t>
  </si>
  <si>
    <t>37,32*1,1655 "Přepočtené koeficientem množství</t>
  </si>
  <si>
    <t>79</t>
  </si>
  <si>
    <t>711141559</t>
  </si>
  <si>
    <t>Provedení izolace proti zemní vlhkosti pásy přitavením NAIP na ploše vodorovné V</t>
  </si>
  <si>
    <t>408269031</t>
  </si>
  <si>
    <t>https://podminky.urs.cz/item/CS_URS_2024_02/711141559</t>
  </si>
  <si>
    <t>80</t>
  </si>
  <si>
    <t>62853004</t>
  </si>
  <si>
    <t>pás asfaltový natavitelný modifikovaný SBS s vložkou ze skleněné tkaniny a spalitelnou PE fólií nebo jemnozrnným minerálním posypem na horním povrchu tl 4,0mm</t>
  </si>
  <si>
    <t>251269820</t>
  </si>
  <si>
    <t>37,5*1,1655 "Přepočtené koeficientem množství</t>
  </si>
  <si>
    <t>81</t>
  </si>
  <si>
    <t>711141811</t>
  </si>
  <si>
    <t>Odstranění izolace proti vodě, vlhkosti a plynům z přitavených pásů NAIP z plochy vodorovné V jednovrstvé</t>
  </si>
  <si>
    <t>1966212975</t>
  </si>
  <si>
    <t>https://podminky.urs.cz/item/CS_URS_2024_02/711141811</t>
  </si>
  <si>
    <t>11,18</t>
  </si>
  <si>
    <t>82</t>
  </si>
  <si>
    <t>781131112</t>
  </si>
  <si>
    <t>Izolace stěny pod obklad izolace nátěrem nebo stěrkou ve dvou vrstvách
Místnost 4.05</t>
  </si>
  <si>
    <t>581259729</t>
  </si>
  <si>
    <t>https://podminky.urs.cz/item/CS_URS_2024_02/781131112</t>
  </si>
  <si>
    <t>0,9+1,2+0,9*2,2</t>
  </si>
  <si>
    <t>83</t>
  </si>
  <si>
    <t>998711113</t>
  </si>
  <si>
    <t>Přesun hmot pro izolace proti vodě, vlhkosti a plynům stanovený z hmotnosti přesunovaného materiálu vodorovná dopravní vzdálenost do 50 m s omezením mechanizace v objektech výšky přes 12 do 60 m</t>
  </si>
  <si>
    <t>-477233258</t>
  </si>
  <si>
    <t>https://podminky.urs.cz/item/CS_URS_2024_02/998711113</t>
  </si>
  <si>
    <t>712</t>
  </si>
  <si>
    <t>Povlakové krytiny</t>
  </si>
  <si>
    <t>84</t>
  </si>
  <si>
    <t>712363001</t>
  </si>
  <si>
    <t>Provedení povlakové krytiny střech plochých do 10° fólií termoplastickou mPVC (měkčené PVC) rozvinutí a natažení fólie v ploše</t>
  </si>
  <si>
    <t>1852047100</t>
  </si>
  <si>
    <t>https://podminky.urs.cz/item/CS_URS_2024_02/712363001</t>
  </si>
  <si>
    <t>85</t>
  </si>
  <si>
    <t>28342411</t>
  </si>
  <si>
    <t>fólie hydroizolační střešní mPVC s nakašírovaným PES rounem určená k lepení tl 1,5mm</t>
  </si>
  <si>
    <t>-2047464154</t>
  </si>
  <si>
    <t>86</t>
  </si>
  <si>
    <t>998712113</t>
  </si>
  <si>
    <t>Přesun hmot pro povlakové krytiny stanovený z hmotnosti přesunovaného materiálu vodorovná dopravní vzdálenost do 50 m s omezením mechanizace v objektech výšky přes 12 do 24 m</t>
  </si>
  <si>
    <t>-593200345</t>
  </si>
  <si>
    <t>https://podminky.urs.cz/item/CS_URS_2024_02/998712113</t>
  </si>
  <si>
    <t>713</t>
  </si>
  <si>
    <t>Izolace tepelné</t>
  </si>
  <si>
    <t>87</t>
  </si>
  <si>
    <t>713121111</t>
  </si>
  <si>
    <t>Montáž tepelné izolace podlah rohožemi, pásy, deskami, dílci, bloky (izolační materiál ve specifikaci) kladenými volně jednovrstvá</t>
  </si>
  <si>
    <t>1706014436</t>
  </si>
  <si>
    <t>https://podminky.urs.cz/item/CS_URS_2024_02/713121111</t>
  </si>
  <si>
    <t>10,59</t>
  </si>
  <si>
    <t>88</t>
  </si>
  <si>
    <t>28375817</t>
  </si>
  <si>
    <t>deska EPS S pro aplikace bez zatížení λ=0,042-0,043 tl 60mm</t>
  </si>
  <si>
    <t>-1502555864</t>
  </si>
  <si>
    <t>10,59*1,05 "Přepočtené koeficientem množství</t>
  </si>
  <si>
    <t>89</t>
  </si>
  <si>
    <t>713130811</t>
  </si>
  <si>
    <t>Odstranění tepelné izolace stěn a příček z rohoží, pásů, dílců, desek, bloků volně kladených z vláknitých materiálů, tloušťka izolace do 100 mm</t>
  </si>
  <si>
    <t>696131305</t>
  </si>
  <si>
    <t>https://podminky.urs.cz/item/CS_URS_2024_02/713130811</t>
  </si>
  <si>
    <t>33,3</t>
  </si>
  <si>
    <t>90</t>
  </si>
  <si>
    <t>713130813</t>
  </si>
  <si>
    <t>Odstranění tepelné izolace stěn a příček z rohoží, pásů, dílců, desek, bloků volně kladených z vláknitých materiálů, tloušťka izolace přes 100 do 200 mm</t>
  </si>
  <si>
    <t>825242530</t>
  </si>
  <si>
    <t>https://podminky.urs.cz/item/CS_URS_2024_02/713130813</t>
  </si>
  <si>
    <t>(1,3+0,65+1,05)*3,365</t>
  </si>
  <si>
    <t>91</t>
  </si>
  <si>
    <t>713131131</t>
  </si>
  <si>
    <t>Montáž tepelné izolace stěn rohožemi, pásy, deskami, dílci, bloky (izolační materiál ve specifikaci) nastřelením uvnitř objektu</t>
  </si>
  <si>
    <t>-1240201429</t>
  </si>
  <si>
    <t>https://podminky.urs.cz/item/CS_URS_2024_02/713131131</t>
  </si>
  <si>
    <t>92</t>
  </si>
  <si>
    <t>5908100R</t>
  </si>
  <si>
    <t>desky z křemičitanu vápenatého s mikroporézní kapilární strukturou, tl. 80 mm, λ = 0,070 W/(mK), nehořlavá A1, obj.hm.:0,36g/cm3</t>
  </si>
  <si>
    <t>140707463</t>
  </si>
  <si>
    <t>36,701</t>
  </si>
  <si>
    <t>93</t>
  </si>
  <si>
    <t>713141122</t>
  </si>
  <si>
    <t>Montáž tepelné izolace střech plochých rohožemi, pásy, deskami, dílci, bloky (izolační materiál ve specifikaci) přilepenými asfaltem za horka dvouvrstvá bodově</t>
  </si>
  <si>
    <t>-116583746</t>
  </si>
  <si>
    <t>https://podminky.urs.cz/item/CS_URS_2024_02/713141122</t>
  </si>
  <si>
    <t>94</t>
  </si>
  <si>
    <t>28375860</t>
  </si>
  <si>
    <t>deska EPS S pro aplikace bez zatížení λ=0,042-0,043 tl 140mm</t>
  </si>
  <si>
    <t>-912156740</t>
  </si>
  <si>
    <t>37,32*2,1 "Přepočtené koeficientem množství</t>
  </si>
  <si>
    <t>95</t>
  </si>
  <si>
    <t>28376506</t>
  </si>
  <si>
    <t>deska izolační PIR s oboustranným textilním rounem λ=0,026 tl 160mm</t>
  </si>
  <si>
    <t>-753272889</t>
  </si>
  <si>
    <t>96</t>
  </si>
  <si>
    <t>713151111</t>
  </si>
  <si>
    <t>Montáž tepelné izolace střech šikmých rohožemi, pásy, deskami (izolační materiál ve specifikaci) kladenými volně mezi krokve</t>
  </si>
  <si>
    <t>1746775476</t>
  </si>
  <si>
    <t>https://podminky.urs.cz/item/CS_URS_2024_02/713151111</t>
  </si>
  <si>
    <t>7,96*4,2</t>
  </si>
  <si>
    <t>97</t>
  </si>
  <si>
    <t>63148156</t>
  </si>
  <si>
    <t>deska tepelně izolační minerální univerzální λ=0,035 tl 140mm</t>
  </si>
  <si>
    <t>-173820317</t>
  </si>
  <si>
    <t>33,432*1,02 "Přepočtené koeficientem množství</t>
  </si>
  <si>
    <t>98</t>
  </si>
  <si>
    <t>713151121</t>
  </si>
  <si>
    <t>Montáž tepelné izolace střech šikmých rohožemi, pásy, deskami (izolační materiál ve specifikaci) kladenými volně pod krokve</t>
  </si>
  <si>
    <t>-2124106917</t>
  </si>
  <si>
    <t>https://podminky.urs.cz/item/CS_URS_2024_02/713151121</t>
  </si>
  <si>
    <t>99</t>
  </si>
  <si>
    <t>63148155</t>
  </si>
  <si>
    <t>deska tepelně izolační minerální univerzální λ=0,035 tl 120mm</t>
  </si>
  <si>
    <t>-1849503141</t>
  </si>
  <si>
    <t>33,432*1,05 "Přepočtené koeficientem množství</t>
  </si>
  <si>
    <t>100</t>
  </si>
  <si>
    <t>713-N/16</t>
  </si>
  <si>
    <t>SU19 - zateplení spodní hrany arkýře</t>
  </si>
  <si>
    <t>-335065670</t>
  </si>
  <si>
    <t>(0,6+0,52+0,42+0,521+0,9+0,522+0,42+0,519+0,6)</t>
  </si>
  <si>
    <t>101</t>
  </si>
  <si>
    <t>998713113</t>
  </si>
  <si>
    <t>Přesun hmot pro izolace tepelné stanovený z hmotnosti přesunovaného materiálu vodorovná dopravní vzdálenost do 50 m s omezením mechanizace v objektech výšky přes 12 m do 24 m</t>
  </si>
  <si>
    <t>-1250895110</t>
  </si>
  <si>
    <t>https://podminky.urs.cz/item/CS_URS_2024_02/998713113</t>
  </si>
  <si>
    <t>725</t>
  </si>
  <si>
    <t>Zdravotechnika - zařizovací předměty</t>
  </si>
  <si>
    <t>102</t>
  </si>
  <si>
    <t>725110814</t>
  </si>
  <si>
    <t>Demontáž klozetů kombi</t>
  </si>
  <si>
    <t>soubor</t>
  </si>
  <si>
    <t>1198065065</t>
  </si>
  <si>
    <t>https://podminky.urs.cz/item/CS_URS_2024_02/725110814</t>
  </si>
  <si>
    <t>103</t>
  </si>
  <si>
    <t>725210821</t>
  </si>
  <si>
    <t>Demontáž umyvadel bez výtokových armatur umyvadel</t>
  </si>
  <si>
    <t>122372344</t>
  </si>
  <si>
    <t>https://podminky.urs.cz/item/CS_URS_2024_02/725210821</t>
  </si>
  <si>
    <t>1+1</t>
  </si>
  <si>
    <t>104</t>
  </si>
  <si>
    <t>725240812</t>
  </si>
  <si>
    <t>Demontáž sprchových kabin a vaniček bez výtokových armatur vaniček</t>
  </si>
  <si>
    <t>-1442145788</t>
  </si>
  <si>
    <t>https://podminky.urs.cz/item/CS_URS_2024_02/725240812</t>
  </si>
  <si>
    <t>105</t>
  </si>
  <si>
    <t>725310823</t>
  </si>
  <si>
    <t>Demontáž dřezů jednodílných bez výtokových armatur vestavěných v kuchyňských sestavách</t>
  </si>
  <si>
    <t>1376608773</t>
  </si>
  <si>
    <t>https://podminky.urs.cz/item/CS_URS_2024_02/725310823</t>
  </si>
  <si>
    <t>106</t>
  </si>
  <si>
    <t>725530823</t>
  </si>
  <si>
    <t>Demontáž elektrických zásobníkových ohřívačů vody tlakových od 50 do 200 l</t>
  </si>
  <si>
    <t>1380029507</t>
  </si>
  <si>
    <t>https://podminky.urs.cz/item/CS_URS_2024_02/725530823</t>
  </si>
  <si>
    <t>762</t>
  </si>
  <si>
    <t>Konstrukce tesařské</t>
  </si>
  <si>
    <t>107</t>
  </si>
  <si>
    <t>762331812</t>
  </si>
  <si>
    <t>Demontáž vázaných konstrukcí krovů sklonu do 60° z hranolů, hranolků, fošen, průřezové plochy přes 120 do 224 cm2</t>
  </si>
  <si>
    <t>2000159570</t>
  </si>
  <si>
    <t>https://podminky.urs.cz/item/CS_URS_2024_02/762331812</t>
  </si>
  <si>
    <t>4,13*4+2,56</t>
  </si>
  <si>
    <t>108</t>
  </si>
  <si>
    <t>762810024</t>
  </si>
  <si>
    <t>Záklop stropů z dřevoštěpkových desek OSB šroubovaných na trámy na pero a drážku, tloušťky desky 18 mm</t>
  </si>
  <si>
    <t>-682205580</t>
  </si>
  <si>
    <t>https://podminky.urs.cz/item/CS_URS_2024_02/762810024</t>
  </si>
  <si>
    <t>7,054*0,533</t>
  </si>
  <si>
    <t>109</t>
  </si>
  <si>
    <t>762810027</t>
  </si>
  <si>
    <t>Záklop stropů z dřevoštěpkových desek OSB šroubovaných na trámy na pero a drážku, tloušťky desky 25 mm</t>
  </si>
  <si>
    <t>1001232527</t>
  </si>
  <si>
    <t>https://podminky.urs.cz/item/CS_URS_2024_02/762810027</t>
  </si>
  <si>
    <t>6,18</t>
  </si>
  <si>
    <t>4,89+33,26+10,59+1,24+2,11</t>
  </si>
  <si>
    <t>32,77+11,15+1,34+2,31</t>
  </si>
  <si>
    <t>31,18+11,07</t>
  </si>
  <si>
    <t>110</t>
  </si>
  <si>
    <t>762810033</t>
  </si>
  <si>
    <t>Záklop stropů z dřevoštěpkových desek OSB šroubovaných na rošt na sraz, tloušťky desky 15 mm</t>
  </si>
  <si>
    <t>691243877</t>
  </si>
  <si>
    <t>https://podminky.urs.cz/item/CS_URS_2024_02/762810033</t>
  </si>
  <si>
    <t>111</t>
  </si>
  <si>
    <t>762810037</t>
  </si>
  <si>
    <t>Záklop stropů z dřevoštěpkových desek OSB šroubovaných na rošt na sraz, tloušťky desky 25 mm</t>
  </si>
  <si>
    <t>1049446574</t>
  </si>
  <si>
    <t>https://podminky.urs.cz/item/CS_URS_2024_02/762810037</t>
  </si>
  <si>
    <t>112</t>
  </si>
  <si>
    <t>-257100590</t>
  </si>
  <si>
    <t>113</t>
  </si>
  <si>
    <t>762811811</t>
  </si>
  <si>
    <t>Demontáž záklopů stropů vrchních a zapuštěných z hrubých prken, tl. do 32 mm</t>
  </si>
  <si>
    <t>-377024354</t>
  </si>
  <si>
    <t>https://podminky.urs.cz/item/CS_URS_2024_02/762811811</t>
  </si>
  <si>
    <t>střecha</t>
  </si>
  <si>
    <t>31,75</t>
  </si>
  <si>
    <t>podlahy</t>
  </si>
  <si>
    <t>7,5+20,84+9,32+10,75+1,2+33,3+33,3+11,18+1,17+2,73+32,77+32,77+11,15+4,33+31,18</t>
  </si>
  <si>
    <t>114</t>
  </si>
  <si>
    <t>762812811</t>
  </si>
  <si>
    <t>Demontáž záklopů stropů vrchních a zapuštěných z hoblovaných prken s olištováním, tl. do 32 mm</t>
  </si>
  <si>
    <t>867544020</t>
  </si>
  <si>
    <t>https://podminky.urs.cz/item/CS_URS_2024_02/762812811</t>
  </si>
  <si>
    <t>"m.č.105" 19,57</t>
  </si>
  <si>
    <t>"m.č.403" 11,15</t>
  </si>
  <si>
    <t>115</t>
  </si>
  <si>
    <t>762822120</t>
  </si>
  <si>
    <t>Montáž stropních trámů z hraněného a polohraněného řeziva s trámovými výměnami, průřezové plochy přes 144 do 288 cm2</t>
  </si>
  <si>
    <t>-1222967333</t>
  </si>
  <si>
    <t>https://podminky.urs.cz/item/CS_URS_2024_02/762822120</t>
  </si>
  <si>
    <t>T01 120/200</t>
  </si>
  <si>
    <t>3,85*4</t>
  </si>
  <si>
    <t>T02 120/200</t>
  </si>
  <si>
    <t>1,9*1</t>
  </si>
  <si>
    <t>T03 120/180</t>
  </si>
  <si>
    <t>3,7*4</t>
  </si>
  <si>
    <t>T04 120/180</t>
  </si>
  <si>
    <t>116</t>
  </si>
  <si>
    <t>60512135</t>
  </si>
  <si>
    <t>hranol stavební řezivo průřezu do 288cm2 do dl 6m</t>
  </si>
  <si>
    <t>-1442961331</t>
  </si>
  <si>
    <t>3,85*4*0,12*0,2</t>
  </si>
  <si>
    <t>1,9*1*0,12*0,2</t>
  </si>
  <si>
    <t>3,7*4*0,12*0,18</t>
  </si>
  <si>
    <t>1,9*1*0,12*0,18</t>
  </si>
  <si>
    <t>117</t>
  </si>
  <si>
    <t>76289500R</t>
  </si>
  <si>
    <t>Spojovací prostředky záklopu stropů, stropnic, podbíjení hřebíky, svorníky</t>
  </si>
  <si>
    <t>kpl</t>
  </si>
  <si>
    <t>-981089896</t>
  </si>
  <si>
    <t>118</t>
  </si>
  <si>
    <t>998762113</t>
  </si>
  <si>
    <t>Přesun hmot pro konstrukce tesařské stanovený z hmotnosti přesunovaného materiálu vodorovná dopravní vzdálenost do 50 m s omezením mechanizace v objektech výšky přes 12 do 24 m</t>
  </si>
  <si>
    <t>998879830</t>
  </si>
  <si>
    <t>https://podminky.urs.cz/item/CS_URS_2024_02/998762113</t>
  </si>
  <si>
    <t>763</t>
  </si>
  <si>
    <t>Konstrukce suché výstavby</t>
  </si>
  <si>
    <t>119</t>
  </si>
  <si>
    <t>763111414</t>
  </si>
  <si>
    <t>Příčka ze sádrokartonových desek s nosnou konstrukcí z jednoduchých ocelových profilů UW, CW dvojitě opláštěná deskami standardními A tl. 2 x 12,5 mm s izolací, EI 60, příčka tl. 125 mm, profil 75, Rw do 53 dB</t>
  </si>
  <si>
    <t>-42801898</t>
  </si>
  <si>
    <t>https://podminky.urs.cz/item/CS_URS_2024_02/763111414</t>
  </si>
  <si>
    <t>ZN08</t>
  </si>
  <si>
    <t>(1,2+0,9)*3,04</t>
  </si>
  <si>
    <t>"odpočet otvorů" -0,7*1,97</t>
  </si>
  <si>
    <t>120</t>
  </si>
  <si>
    <t>763111458</t>
  </si>
  <si>
    <t>Příčka ze sádrokartonových desek s nosnou konstrukcí z jednoduchých ocelových profilů UW, CW dvojitě opláštěná deskami akustickými tl. 2 x 12,5 mm s izolací, EI 90, příčka tl. 100 mm, profil 50, Rw do 57 dB</t>
  </si>
  <si>
    <t>1103293422</t>
  </si>
  <si>
    <t>https://podminky.urs.cz/item/CS_URS_2024_02/763111458</t>
  </si>
  <si>
    <t>ZN07</t>
  </si>
  <si>
    <t>(0,3+0,15+1,2+0,1+1,7+0,2+1,24)*3,1</t>
  </si>
  <si>
    <t>"odpočet otvorů" - 0,7*1,97*2</t>
  </si>
  <si>
    <t>(0,3+0,15+1,2+0,1+0,321+1+0,9+1,361)*2,55</t>
  </si>
  <si>
    <t>(0,3+0,15+1,23+1,391)*2,55</t>
  </si>
  <si>
    <t>"odpočet otvorů" - 0,7*1,97</t>
  </si>
  <si>
    <t>121</t>
  </si>
  <si>
    <t>763111811</t>
  </si>
  <si>
    <t>Demontáž příček ze sádrokartonových desek s nosnou konstrukcí z ocelových profilů jednoduchých, opláštění jednoduché</t>
  </si>
  <si>
    <t>770099055</t>
  </si>
  <si>
    <t>https://podminky.urs.cz/item/CS_URS_2024_02/763111811</t>
  </si>
  <si>
    <t>3,57*3,01</t>
  </si>
  <si>
    <t>122</t>
  </si>
  <si>
    <t>763121451</t>
  </si>
  <si>
    <t>Stěna předsazená ze sádrokartonových desek s nosnou konstrukcí z ocelových profilů CW, UW dvojitě opláštěná deskami protipožárními DF tl. 2 x 12,5 mm bez izolace, EI 30, stěna tl. 75 mm, profil 50</t>
  </si>
  <si>
    <t>-779141576</t>
  </si>
  <si>
    <t>https://podminky.urs.cz/item/CS_URS_2024_02/763121451</t>
  </si>
  <si>
    <t>ZN09</t>
  </si>
  <si>
    <t>1,1*2,2</t>
  </si>
  <si>
    <t>1,14*2,55</t>
  </si>
  <si>
    <t>1,261*2,55*2</t>
  </si>
  <si>
    <t>0,8*0,9</t>
  </si>
  <si>
    <t>123</t>
  </si>
  <si>
    <t>763131441</t>
  </si>
  <si>
    <t>Podhled ze sádrokartonových desek dvouvrstvá zavěšená spodní konstrukce z ocelových profilů CD, UD dvojitě opláštěná deskami protipožárními DF, tl. 2 x 12,5 mm, bez izolace, REI do 120</t>
  </si>
  <si>
    <t>2069594720</t>
  </si>
  <si>
    <t>https://podminky.urs.cz/item/CS_URS_2024_02/763131441</t>
  </si>
  <si>
    <t>124</t>
  </si>
  <si>
    <t>763181311</t>
  </si>
  <si>
    <t>Výplně otvorů konstrukcí ze sádrokartonových desek montáž zárubně kovové s konstrukcí jednokřídlové</t>
  </si>
  <si>
    <t>-668200869</t>
  </si>
  <si>
    <t>https://podminky.urs.cz/item/CS_URS_2024_02/763181311</t>
  </si>
  <si>
    <t>125</t>
  </si>
  <si>
    <t>1846341615</t>
  </si>
  <si>
    <t>126</t>
  </si>
  <si>
    <t>763181411</t>
  </si>
  <si>
    <t>Výplně otvorů konstrukcí ze sádrokartonových desek ztužující výplň otvoru pro dveře s CW a UW profilem, výšky příčky do 2,60 m</t>
  </si>
  <si>
    <t>916581486</t>
  </si>
  <si>
    <t>https://podminky.urs.cz/item/CS_URS_2024_02/763181411</t>
  </si>
  <si>
    <t>127</t>
  </si>
  <si>
    <t>763181420</t>
  </si>
  <si>
    <t>Výplně otvorů konstrukcí ze sádrokartonových desek ztužující výplň otvoru pro dveře s UA a UW profilem, výšky příčky do 2,80 m</t>
  </si>
  <si>
    <t>1032555379</t>
  </si>
  <si>
    <t>https://podminky.urs.cz/item/CS_URS_2024_02/763181420</t>
  </si>
  <si>
    <t>128</t>
  </si>
  <si>
    <t>763251135</t>
  </si>
  <si>
    <t>Podlaha ze sádrovláknitých desek na pero a drážku z podlahových prvků tl. 20 mm podlaha tl. 40 mm s dřevovláknitou deskou tl. 10 mm a sádrovláknitou deskou tl. 10 mm</t>
  </si>
  <si>
    <t>-757778652</t>
  </si>
  <si>
    <t>https://podminky.urs.cz/item/CS_URS_2024_02/763251135</t>
  </si>
  <si>
    <t>6,18+19,92+10,10+10,67+1,38</t>
  </si>
  <si>
    <t>129</t>
  </si>
  <si>
    <t>763251391</t>
  </si>
  <si>
    <t>Podlaha ze sádrovláknitých desek na pero a drážku Příplatek k cenám za každých dalších 10 mm suchého podsypu</t>
  </si>
  <si>
    <t>1770016186</t>
  </si>
  <si>
    <t>https://podminky.urs.cz/item/CS_URS_2024_02/763251391</t>
  </si>
  <si>
    <t>190,16*6 "Přepočtené koeficientem množství</t>
  </si>
  <si>
    <t>130</t>
  </si>
  <si>
    <t>3630453187</t>
  </si>
  <si>
    <t>Zásyp voštinový Fermacell 22,5 kg</t>
  </si>
  <si>
    <t>kg</t>
  </si>
  <si>
    <t>-566873570</t>
  </si>
  <si>
    <t>33,26*0,75*60</t>
  </si>
  <si>
    <t>10,59*0,75*60</t>
  </si>
  <si>
    <t>32,77*0,75*90</t>
  </si>
  <si>
    <t>11,15*0,75*90</t>
  </si>
  <si>
    <t>(1,34+2,31)*0,75*90</t>
  </si>
  <si>
    <t>131</t>
  </si>
  <si>
    <t>763-N/017</t>
  </si>
  <si>
    <t>Oplaštění viditelných částí krovu SDK - R30DP3 (dle PBŘ)</t>
  </si>
  <si>
    <t>-1159849398</t>
  </si>
  <si>
    <t>13,56</t>
  </si>
  <si>
    <t>132</t>
  </si>
  <si>
    <t>998763323</t>
  </si>
  <si>
    <t>Přesun hmot pro konstrukce montované z desek sádrokartonových, sádrovláknitých, cementovláknitých nebo cementových stanovený z hmotnosti přesunovaného materiálu vodorovná dopravní vzdálenost do 50 m s omezením mechanizace v objektech výšky přes 12 do 24 m</t>
  </si>
  <si>
    <t>1863318674</t>
  </si>
  <si>
    <t>https://podminky.urs.cz/item/CS_URS_2024_02/998763323</t>
  </si>
  <si>
    <t>764</t>
  </si>
  <si>
    <t>Konstrukce klempířské</t>
  </si>
  <si>
    <t>133</t>
  </si>
  <si>
    <t>764001821</t>
  </si>
  <si>
    <t>Demontáž klempířských konstrukcí krytiny ze svitků nebo tabulí do suti</t>
  </si>
  <si>
    <t>-1721936043</t>
  </si>
  <si>
    <t>https://podminky.urs.cz/item/CS_URS_2024_02/764001821</t>
  </si>
  <si>
    <t>134</t>
  </si>
  <si>
    <t>764002851</t>
  </si>
  <si>
    <t>Demontáž klempířských konstrukcí oplechování parapetů do suti</t>
  </si>
  <si>
    <t>32907878</t>
  </si>
  <si>
    <t>https://podminky.urs.cz/item/CS_URS_2024_02/764002851</t>
  </si>
  <si>
    <t>135</t>
  </si>
  <si>
    <t>764004801</t>
  </si>
  <si>
    <t>Demontáž klempířských konstrukcí žlabu podokapního do suti</t>
  </si>
  <si>
    <t>-905680835</t>
  </si>
  <si>
    <t>https://podminky.urs.cz/item/CS_URS_2024_02/764004801</t>
  </si>
  <si>
    <t>7,398+2,99</t>
  </si>
  <si>
    <t>136</t>
  </si>
  <si>
    <t>764004861</t>
  </si>
  <si>
    <t>Demontáž klempířských konstrukcí svodu do suti</t>
  </si>
  <si>
    <t>183801652</t>
  </si>
  <si>
    <t>https://podminky.urs.cz/item/CS_URS_2024_02/764004861</t>
  </si>
  <si>
    <t>3*18,256</t>
  </si>
  <si>
    <t>137</t>
  </si>
  <si>
    <t>764031415</t>
  </si>
  <si>
    <t>Podkladní plech z měděného plechu rš 400 mm</t>
  </si>
  <si>
    <t>-1267197114</t>
  </si>
  <si>
    <t>https://podminky.urs.cz/item/CS_URS_2024_02/764031415</t>
  </si>
  <si>
    <t>2,796+7,366</t>
  </si>
  <si>
    <t>138</t>
  </si>
  <si>
    <t>764131401</t>
  </si>
  <si>
    <t>Krytina ze svitků nebo tabulí z měděného plechu s úpravou u okapů, prostupů a výčnělků střechy rovné drážkováním ze svitků rš 500 mm, sklon střechy do 30°</t>
  </si>
  <si>
    <t>-1029363914</t>
  </si>
  <si>
    <t>https://podminky.urs.cz/item/CS_URS_2024_02/764131401</t>
  </si>
  <si>
    <t>KL21</t>
  </si>
  <si>
    <t>1,5*3</t>
  </si>
  <si>
    <t>139</t>
  </si>
  <si>
    <t>764131411</t>
  </si>
  <si>
    <t>Krytina ze svitků nebo tabulí z měděného plechu s úpravou u okapů, prostupů a výčnělků střechy rovné drážkováním ze svitků rš 670 mm, sklon střechy do 30°</t>
  </si>
  <si>
    <t>1631398733</t>
  </si>
  <si>
    <t>https://podminky.urs.cz/item/CS_URS_2024_02/764131411</t>
  </si>
  <si>
    <t>140</t>
  </si>
  <si>
    <t>764234403</t>
  </si>
  <si>
    <t>Oplechování ploché střechy arkýře a uliční římsy z Cu plechu mechanicky kotvené rš 250 mm</t>
  </si>
  <si>
    <t>758096225</t>
  </si>
  <si>
    <t>https://podminky.urs.cz/item/CS_URS_2024_02/764234403</t>
  </si>
  <si>
    <t>KL22</t>
  </si>
  <si>
    <t>5,5+3+3</t>
  </si>
  <si>
    <t>141</t>
  </si>
  <si>
    <t>764234403.1</t>
  </si>
  <si>
    <t>Oplechování světlíku z Cu plechu mechanicky kotvené rš 250 mm</t>
  </si>
  <si>
    <t>357524825</t>
  </si>
  <si>
    <t>KL19</t>
  </si>
  <si>
    <t>3 + 3,5 + 3 + 3,5</t>
  </si>
  <si>
    <t>142</t>
  </si>
  <si>
    <t>764234405</t>
  </si>
  <si>
    <t>Oplechování horních ploch zdí a nadezdívek (atik) z měděného plechu mechanicky kotvených rš 400 mm</t>
  </si>
  <si>
    <t>-2106894397</t>
  </si>
  <si>
    <t>https://podminky.urs.cz/item/CS_URS_2024_02/764234405</t>
  </si>
  <si>
    <t>KL14</t>
  </si>
  <si>
    <t>143</t>
  </si>
  <si>
    <t>-1688382985</t>
  </si>
  <si>
    <t>KL27</t>
  </si>
  <si>
    <t>4,5</t>
  </si>
  <si>
    <t>144</t>
  </si>
  <si>
    <t>764234406</t>
  </si>
  <si>
    <t>Oplechování horních ploch zdí a nadezdívek (atik) z měděného plechu mechanicky kotvených rš 450 mm</t>
  </si>
  <si>
    <t>-333543027</t>
  </si>
  <si>
    <t>https://podminky.urs.cz/item/CS_URS_2024_02/764234406</t>
  </si>
  <si>
    <t>KL13</t>
  </si>
  <si>
    <t>5,5</t>
  </si>
  <si>
    <t>KL24</t>
  </si>
  <si>
    <t>3+3</t>
  </si>
  <si>
    <t>145</t>
  </si>
  <si>
    <t>764234407</t>
  </si>
  <si>
    <t>Oplechování horních ploch zdí a nadezdívek (atik) z měděného plechu mechanicky kotvených rš 600 mm</t>
  </si>
  <si>
    <t>-1029837571</t>
  </si>
  <si>
    <t>https://podminky.urs.cz/item/CS_URS_2024_02/764234407</t>
  </si>
  <si>
    <t>KL23</t>
  </si>
  <si>
    <t>146</t>
  </si>
  <si>
    <t>764236402</t>
  </si>
  <si>
    <t>Oplechování parapetů z měděného plechu rovných mechanicky kotvených, bez rohů rš 200 mm</t>
  </si>
  <si>
    <t>542007441</t>
  </si>
  <si>
    <t>https://podminky.urs.cz/item/CS_URS_2024_02/764236402</t>
  </si>
  <si>
    <t>KL08</t>
  </si>
  <si>
    <t>1,12</t>
  </si>
  <si>
    <t>KL11</t>
  </si>
  <si>
    <t>KL12</t>
  </si>
  <si>
    <t>2*1</t>
  </si>
  <si>
    <t>147</t>
  </si>
  <si>
    <t>764236403</t>
  </si>
  <si>
    <t>Oplechování parapetů z měděného plechu rovných mechanicky kotvených, bez rohů rš 250 mm</t>
  </si>
  <si>
    <t>-1343814895</t>
  </si>
  <si>
    <t>https://podminky.urs.cz/item/CS_URS_2024_02/764236403</t>
  </si>
  <si>
    <t>KL06</t>
  </si>
  <si>
    <t>0,96*6</t>
  </si>
  <si>
    <t>KL07</t>
  </si>
  <si>
    <t>1,46</t>
  </si>
  <si>
    <t>KL09</t>
  </si>
  <si>
    <t>0,45*4</t>
  </si>
  <si>
    <t>148</t>
  </si>
  <si>
    <t>764236404</t>
  </si>
  <si>
    <t>Oplechování parapetů z měděného plechu rovných mechanicky kotvených, bez rohů rš 300 mm</t>
  </si>
  <si>
    <t>-788530387</t>
  </si>
  <si>
    <t>https://podminky.urs.cz/item/CS_URS_2024_02/764236404</t>
  </si>
  <si>
    <t>KL10</t>
  </si>
  <si>
    <t>149</t>
  </si>
  <si>
    <t>764334446</t>
  </si>
  <si>
    <t>Lemování sloupků komínových lávek z měděného plechu s podložkou, střech s krytinou prejzovou nebo vlnitou rš 500 x 670 mm</t>
  </si>
  <si>
    <t>477421894</t>
  </si>
  <si>
    <t>https://podminky.urs.cz/item/CS_URS_2024_02/764334446</t>
  </si>
  <si>
    <t>KL25</t>
  </si>
  <si>
    <t>150</t>
  </si>
  <si>
    <t>764335401.1</t>
  </si>
  <si>
    <t>Lemování komína z Cu plechu</t>
  </si>
  <si>
    <t>-2039700475</t>
  </si>
  <si>
    <t>KL16</t>
  </si>
  <si>
    <t>151</t>
  </si>
  <si>
    <t>764335401.2</t>
  </si>
  <si>
    <t>1861648466</t>
  </si>
  <si>
    <t>KL17</t>
  </si>
  <si>
    <t>152</t>
  </si>
  <si>
    <t>764531405</t>
  </si>
  <si>
    <t>Žlab podokapní z měděného plechu včetně háků a čel půlkruhový rš 350 mm</t>
  </si>
  <si>
    <t>-371347795</t>
  </si>
  <si>
    <t>https://podminky.urs.cz/item/CS_URS_2024_02/764531405</t>
  </si>
  <si>
    <t>KL04</t>
  </si>
  <si>
    <t>7,3</t>
  </si>
  <si>
    <t>KL05</t>
  </si>
  <si>
    <t>2,6</t>
  </si>
  <si>
    <t>153</t>
  </si>
  <si>
    <t>764531445</t>
  </si>
  <si>
    <t>Žlab podokapní z měděného plechu kotlík oválný (trychtýřový), rš žlabu/průměr svodu 400/120 mm</t>
  </si>
  <si>
    <t>985784083</t>
  </si>
  <si>
    <t>https://podminky.urs.cz/item/CS_URS_2024_02/764531445</t>
  </si>
  <si>
    <t>154</t>
  </si>
  <si>
    <t>764538423</t>
  </si>
  <si>
    <t>Svod z měděného plechu včetně objímek, kolen a odskoků kruhový, průměru 120 mm</t>
  </si>
  <si>
    <t>1053929629</t>
  </si>
  <si>
    <t>https://podminky.urs.cz/item/CS_URS_2024_02/764538423</t>
  </si>
  <si>
    <t>KL01</t>
  </si>
  <si>
    <t>16,00</t>
  </si>
  <si>
    <t>KL02</t>
  </si>
  <si>
    <t>KL03</t>
  </si>
  <si>
    <t>18,75</t>
  </si>
  <si>
    <t>155</t>
  </si>
  <si>
    <t>764-N/96</t>
  </si>
  <si>
    <t>Manžeta prostupu odvětrání kanalizace a VZT skrz mPVC střešní krytinu</t>
  </si>
  <si>
    <t>651984507</t>
  </si>
  <si>
    <t>KL26</t>
  </si>
  <si>
    <t>156</t>
  </si>
  <si>
    <t>998764113</t>
  </si>
  <si>
    <t>Přesun hmot pro konstrukce klempířské stanovený z hmotnosti přesunovaného materiálu vodorovná dopravní vzdálenost do 50 m s omezením mechanizace v objektech výšky přes 12 do 24 m</t>
  </si>
  <si>
    <t>-589934914</t>
  </si>
  <si>
    <t>https://podminky.urs.cz/item/CS_URS_2024_02/998764113</t>
  </si>
  <si>
    <t>765</t>
  </si>
  <si>
    <t>Krytina skládaná</t>
  </si>
  <si>
    <t>157</t>
  </si>
  <si>
    <t>765214331</t>
  </si>
  <si>
    <t>Krytina keramická prejzová na požárních zdech, římsách, atikách na zdech šířky do 20 cm do malty velký prejz režný</t>
  </si>
  <si>
    <t>-1505915506</t>
  </si>
  <si>
    <t>https://podminky.urs.cz/item/CS_URS_2024_02/765214331</t>
  </si>
  <si>
    <t>3,3</t>
  </si>
  <si>
    <t>158</t>
  </si>
  <si>
    <t>998765113</t>
  </si>
  <si>
    <t>Přesun hmot pro krytiny skládané stanovený z hmotnosti přesunovaného materiálu vodorovná dopravní vzdálenost do 50 m s omezením mechanizace na objektech výšky přes 12 do 24 m</t>
  </si>
  <si>
    <t>-297264718</t>
  </si>
  <si>
    <t>https://podminky.urs.cz/item/CS_URS_2024_02/998765113</t>
  </si>
  <si>
    <t>766</t>
  </si>
  <si>
    <t>Konstrukce truhlářské</t>
  </si>
  <si>
    <t>159</t>
  </si>
  <si>
    <t>61162013</t>
  </si>
  <si>
    <t>dveře jednokřídlé voštinové povrch fóliový plné 700x1970-2100mm
DN03 dle výpisu prvků</t>
  </si>
  <si>
    <t>-1559198815</t>
  </si>
  <si>
    <t>DN03</t>
  </si>
  <si>
    <t>160</t>
  </si>
  <si>
    <t>766660001</t>
  </si>
  <si>
    <t>Montáž dveřních křídel dřevěných nebo plastových otevíravých do ocelové zárubně povrchově upravených jednokřídlových, šířky do 800 mm
DN03</t>
  </si>
  <si>
    <t>-169213325</t>
  </si>
  <si>
    <t>https://podminky.urs.cz/item/CS_URS_2024_02/766660001</t>
  </si>
  <si>
    <t>161</t>
  </si>
  <si>
    <t>766621212</t>
  </si>
  <si>
    <t>Montáž oken dřevěných včetně montáže rámu plochy přes 1 m2 otevíravých do zdiva, výšky přes 1,5 do 2,5 m</t>
  </si>
  <si>
    <t>1883540740</t>
  </si>
  <si>
    <t>https://podminky.urs.cz/item/CS_URS_2024_02/766621212</t>
  </si>
  <si>
    <t>ON04</t>
  </si>
  <si>
    <t>1,850*1,120</t>
  </si>
  <si>
    <t>ON10</t>
  </si>
  <si>
    <t>ON16</t>
  </si>
  <si>
    <t>2,10*1,0</t>
  </si>
  <si>
    <t>ON17</t>
  </si>
  <si>
    <t>1,1*1,0</t>
  </si>
  <si>
    <t>162</t>
  </si>
  <si>
    <t>766621112</t>
  </si>
  <si>
    <t>Montáž oken dřevěných včetně montáže rámu plochy přes 1 m2 špaletových do zdiva, výšky přes 1,5 do 2,5 m</t>
  </si>
  <si>
    <t>2027111901</t>
  </si>
  <si>
    <t>https://podminky.urs.cz/item/CS_URS_2024_02/766621112</t>
  </si>
  <si>
    <t>ON01, ON03</t>
  </si>
  <si>
    <t>(1,81*1,05)*2</t>
  </si>
  <si>
    <t>ON02</t>
  </si>
  <si>
    <t>1,81*1,56</t>
  </si>
  <si>
    <t>ON05, ON09</t>
  </si>
  <si>
    <t>(2,11*1,06)*2</t>
  </si>
  <si>
    <t>ON 06, ON 08, ON 12, ON 14</t>
  </si>
  <si>
    <t>(0,47*1,455)*4</t>
  </si>
  <si>
    <t>ON07, ON13</t>
  </si>
  <si>
    <t>(2,07*1,02)*2</t>
  </si>
  <si>
    <t>ON11, ON15</t>
  </si>
  <si>
    <t>(2,07*1,06)*2</t>
  </si>
  <si>
    <t>163</t>
  </si>
  <si>
    <t xml:space="preserve">Okno Kastlové nové ON02
trojdílné jednokřídlé, dovnitř otevíravé, s trojdílným nadsvětlíkem
rozměry 1810 x 1560 mm
dvoubarevné provedení, RAL
včetně vnitřního dřevěného parapetu, RAL
Kompletní specifikace dle výkresu D.1.1.b.120.2
</t>
  </si>
  <si>
    <t>835109930</t>
  </si>
  <si>
    <t>164</t>
  </si>
  <si>
    <t xml:space="preserve">Okno Kastlové nové ON05, 09
jednodílné, dvoukřídlé, štulpové, dovnitř otevíravé, s nadsvětlíkem
rozměry 2110 x 1060 mm
dvoubarevné provedení, RAL
včetně vnitřního dřevěného parapetu, RAL
Kompletní specifikace dle výkresu D.1.1.b.120.3
</t>
  </si>
  <si>
    <t>906553937</t>
  </si>
  <si>
    <t>165</t>
  </si>
  <si>
    <t xml:space="preserve">Okno Kastlové nové ON07, ON13
jednodílné, dvoukřídlé, štulpové, dovnitř otevíravé, s nadsvětlíkem
rozměry 2070 x 1020 mm
dvoubarevné provedení, RAL
včetně vnitřního dřevěného parapetu, RAL
Kompletní specifikace dle výkresu D.1.1.b.120.4
</t>
  </si>
  <si>
    <t>103552523</t>
  </si>
  <si>
    <t>166</t>
  </si>
  <si>
    <t>ON06,ON08,ON12,ON14</t>
  </si>
  <si>
    <t xml:space="preserve">Okno Kastlové nové ON 06, ON 08, ON 12, ON 14
jednodílné, jednokřídlé, dovnitř otevíravé
rozměry 470 x 1455 mm
dvoubarevné provedení, RAL
včetně vnitřního dřevěného parapetu, RAL
Kompletní specifikace dle výkresu D.1.1.b.120.5
</t>
  </si>
  <si>
    <t>-1496812079</t>
  </si>
  <si>
    <t>167</t>
  </si>
  <si>
    <t>ON04, ON10</t>
  </si>
  <si>
    <t xml:space="preserve">Dřevěné eurookno nové ON04, ON10
dvoukřídlé, štulpové eurookno IV92 s trojsklem, profil rustikal
rozměry 1850 x 1120 mm
dvoubarevné provedení, RAL
včetně vnitřního dřevěného parapetu, RAL
Kompletní specifikace dle výkresu D.1.1.b.119.1
</t>
  </si>
  <si>
    <t>1565332707</t>
  </si>
  <si>
    <t>168</t>
  </si>
  <si>
    <t xml:space="preserve">Okno Kastlové nové ON11, ON15
jednodílné, dvoukřídlé, štulpové, dovnitř otevíravé, se zaklenutým nadsvětlíkem, interiérové okno s hranatým nadsvětlíkem
rozměry 2070 x 1060 mm
dvoubarevné provedení, RAL
včetně vnitřního dřevěného parapetu, RAL
Kompletní specifikace dle výkresu D.1.1.b.120.6
</t>
  </si>
  <si>
    <t>-614688863</t>
  </si>
  <si>
    <t>169</t>
  </si>
  <si>
    <t xml:space="preserve">Dřevěné eurookno nové ON16
dvoukřídlé, štulpové eurookno IV92 s trojsklem, profil rustikal
rozměry 2100 x 1000 mm
dvoubarevné provedení, RAL
včetně vnitřního dřevěného parapetu, RAL
Kompletní specifikace dle výkresu D.1.1.b.119.1
</t>
  </si>
  <si>
    <t>951612680</t>
  </si>
  <si>
    <t>170</t>
  </si>
  <si>
    <t xml:space="preserve">Dřevěné eurookno nové ON17
dvoukřídlé, štulpové eurookno IV92 s trojsklem, profil rustikal
rozměry 1100 x 1000 mm
dvoubarevné provedení, RAL
včetně vnitřního dřevěného parapetu, RAL
Kompletní specifikace dle výkresu D.1.1.b.119.1
</t>
  </si>
  <si>
    <t>-346512359</t>
  </si>
  <si>
    <t>171</t>
  </si>
  <si>
    <t>76662111.9</t>
  </si>
  <si>
    <t>Prosklená rámová příčka 5000x2900mm
OI02
KANCELÁŘSKÁ PŘÍČKA S NADSVĚTLÍKEM
HLINÍKOVÉ PROFILY, BARVA RAL
PROSKLENÍ ČIRÉ / MATNÉ DLE VÝKRESU
SOUČÁSTÍ DVEŘE 800x2100 mm, PRAVÉ
KLIKA ROZETOVÁ ČERNÁ (VIZ KNIHA STANDARDŮ)
Dle výkresu D.1.1.b.122</t>
  </si>
  <si>
    <t>538278322</t>
  </si>
  <si>
    <t>172</t>
  </si>
  <si>
    <t xml:space="preserve">Okno Kastlové nové ON01, ON03
jednodílné, dvoukřídlé, štulpové, dovnitř otevíravé, s nadsvětlíkem
rozměry 1810 x 1050 mm
dvoubarevné provedení, RAL
včetně vnitřního dřevěného parapetu, RAL
Kompletní specifikace dle výkresu D.1.1.b.120.1
</t>
  </si>
  <si>
    <t>287291018</t>
  </si>
  <si>
    <t>173</t>
  </si>
  <si>
    <t>OI01</t>
  </si>
  <si>
    <t>D+M Fixní zasklení 700x450 mm dvojsklem přímo vsazené do konstrukce sádrokartonové příčky</t>
  </si>
  <si>
    <t>-234820959</t>
  </si>
  <si>
    <t>174</t>
  </si>
  <si>
    <t>N02</t>
  </si>
  <si>
    <t>D+M Kuchyňská linka dl. 1700 mm včetně dřezu, myčky, lednice, indukční varné desky a mikrovlné trouby
Materiál:
- lamino LTD tl. 18 mm, ABS hrana 2 mm
	- panty včetně tlumení
- pracovní deska - umělý kámen tl. 30 mm
- dolní skříňky - výsuv pro odpadkové koše, myčka, lednice
- horní skříňky - otevíravé / zalomený výklop; mikrovlnka
- pod stropem skříňka pro umístění datového racku, větrací otvory
- úchytky - zápustné kovové
	- odstín bude vybrán na základě vzorkování
Viz. výkres D.1.1.b.128.2</t>
  </si>
  <si>
    <t>1452038176</t>
  </si>
  <si>
    <t>175</t>
  </si>
  <si>
    <t>N01</t>
  </si>
  <si>
    <t xml:space="preserve">D+M Kuchyňská deska dl. 1220 mm včetně dřezu, kompaktní porcelánová deska tl. 12 mm
Uloženo na kovové podnože viz. zámečnické prvky Z15,
Viz. výkres D.1.1.b.128.1 
</t>
  </si>
  <si>
    <t>-1075221059</t>
  </si>
  <si>
    <t>176</t>
  </si>
  <si>
    <t>DN06</t>
  </si>
  <si>
    <t xml:space="preserve">D+M Vnitřní plné dveře levé bezfalcové 700x1970 m, lakované RAL.
Rozetové kování, WC zámek
Požární odolnost C, vč. do křídla integrovaného samozavírače.
Zárubeň skrytá hliníková do SDK příčky, rozměr zárubně 820x2030 mm. </t>
  </si>
  <si>
    <t>657948689</t>
  </si>
  <si>
    <t>177</t>
  </si>
  <si>
    <t>DN07</t>
  </si>
  <si>
    <t xml:space="preserve">D+M Vnitřní plné dveře pravé bezfalcové 700x1970 m, lakované RAL.
Rozetové kování, WC zámek
Požární odolnost C, vč. do křídla integrovaného samozavírače.
Zárubeň skrytá hliníková do SDK příčky, rozměr zárubně 820x2030 mm. </t>
  </si>
  <si>
    <t>511743192</t>
  </si>
  <si>
    <t>178</t>
  </si>
  <si>
    <t>DN08</t>
  </si>
  <si>
    <t>-219156476</t>
  </si>
  <si>
    <t>179</t>
  </si>
  <si>
    <t>DN09</t>
  </si>
  <si>
    <t>-2015652097</t>
  </si>
  <si>
    <t>180</t>
  </si>
  <si>
    <t>DN10</t>
  </si>
  <si>
    <t>496141660</t>
  </si>
  <si>
    <t>181</t>
  </si>
  <si>
    <t>N03</t>
  </si>
  <si>
    <t xml:space="preserve">D+M Kuchyňská deska dl. 3012 mm včetně dřezu, kompaktní porcelánová deska tl. 12 mm
Uloženo na kovové podnože viz. zámečnické prvky Z15,
Viz. výkres D.1.1.b.128.1 
</t>
  </si>
  <si>
    <t>-2004148691</t>
  </si>
  <si>
    <t>182</t>
  </si>
  <si>
    <t>6116201R</t>
  </si>
  <si>
    <t>D+M Dveřní doraz kulatý na zem, odstín černý, Průměr 44 mm, výška 38 mm</t>
  </si>
  <si>
    <t>-1678735803</t>
  </si>
  <si>
    <t>183</t>
  </si>
  <si>
    <t>766812840</t>
  </si>
  <si>
    <t>Demontáž kuchyňských linek dřevěných nebo kovových včetně skříněk uchycených na stěně, délky přes 1800 do 2100 mm</t>
  </si>
  <si>
    <t>299919315</t>
  </si>
  <si>
    <t>https://podminky.urs.cz/item/CS_URS_2024_02/766812840</t>
  </si>
  <si>
    <t>184</t>
  </si>
  <si>
    <t>766-N/002</t>
  </si>
  <si>
    <t>Vyvěšení, ochrana a uložení kazetových dveří a zárubní určených k repasi
Počet: 7 ks
Rozměry:
1,10 x2,6 m
0,80 x 1,97 m
0,80 x 2,1 m
0,80 x 1,97 m
0,80 x 1,97 m
0,80 x 1,97 m
0,80 x 1,97 m</t>
  </si>
  <si>
    <t>523131632</t>
  </si>
  <si>
    <t>185</t>
  </si>
  <si>
    <t>766-N/003</t>
  </si>
  <si>
    <t>Ohrana stupňů schodiště OSB deskou/sololitem, či jiným pevným materiálem a PE folií. Ochrana zábradlí olepení kartonem/lepenkou + pevnou PE folií.</t>
  </si>
  <si>
    <t>-1598581922</t>
  </si>
  <si>
    <t>186</t>
  </si>
  <si>
    <t>766-N/007</t>
  </si>
  <si>
    <t>N04 - Zrcadlová skříňka na WC se zásobníkem na papírové utěrky - m.č.205,304,404</t>
  </si>
  <si>
    <t>661448442</t>
  </si>
  <si>
    <t>187</t>
  </si>
  <si>
    <t>766-N/008</t>
  </si>
  <si>
    <t>Koupelnová skříňka pod umyvadlo - m.č.405</t>
  </si>
  <si>
    <t>2023123599</t>
  </si>
  <si>
    <t>188</t>
  </si>
  <si>
    <t>766-N/012</t>
  </si>
  <si>
    <t>Obroušení povrchu dveřního křídla kazetových dveří, 900 x 2000mm, seřízení kování, úprava pantů. Tmelení, broušení, lakování základová barva + 2* krycí lak, barva dle výběru investora.
Repase a osazení dveří ze 3NP do 4NP - m.č.402</t>
  </si>
  <si>
    <t>809310974</t>
  </si>
  <si>
    <t>189</t>
  </si>
  <si>
    <t>998766113</t>
  </si>
  <si>
    <t>Přesun hmot pro konstrukce truhlářské stanovený z hmotnosti přesunovaného materiálu vodorovná dopravní vzdálenost do 50 m s omezením mechanizace v objektech výšky přes 12 do 24 m</t>
  </si>
  <si>
    <t>969576732</t>
  </si>
  <si>
    <t>https://podminky.urs.cz/item/CS_URS_2024_02/998766113</t>
  </si>
  <si>
    <t>767</t>
  </si>
  <si>
    <t>Konstrukce zámečnické</t>
  </si>
  <si>
    <t>190</t>
  </si>
  <si>
    <t>767161813</t>
  </si>
  <si>
    <t>Demontáž zábradlí do suti rovného nerozebíratelný spoj hmotnosti 1 m zábradlí do 20 kg</t>
  </si>
  <si>
    <t>-2141811284</t>
  </si>
  <si>
    <t>https://podminky.urs.cz/item/CS_URS_2024_02/767161813</t>
  </si>
  <si>
    <t>4,25</t>
  </si>
  <si>
    <t>191</t>
  </si>
  <si>
    <t>Z13</t>
  </si>
  <si>
    <t>D+M Ocelový svařovaný podhled 3000x3480 mm, výplň kruhové části napínaný barisol, výplň obvodu z děrovaného plechu s možností výjmutí. Povrchová úprava komaxit RAL.
Výkres D.1.1.b.124</t>
  </si>
  <si>
    <t>-661590146</t>
  </si>
  <si>
    <t>192</t>
  </si>
  <si>
    <t>Z14</t>
  </si>
  <si>
    <t xml:space="preserve">D+M Poštovní schránky 270x760x100mm
Sestava 2ks poštovních schránek pod sebou pro zazdění, s předním výběrem. Barva černá/antracit (odstín bude stejný jako orámování dveří Z08, bude upřesněn GP a investorem)
</t>
  </si>
  <si>
    <t>422305499</t>
  </si>
  <si>
    <t>193</t>
  </si>
  <si>
    <t>Z15</t>
  </si>
  <si>
    <t>D+M Celokovová kuchyňská skříňka 1200x600x900 mm, 1x otevíravá skříňka, 1x výsuv a nad ním pevný díl (u dřezu). Zadlabané úchyty v barvě. 1x varianta se skříňkou vlevo, 1x varianta se skříňkou vpravo. Odstín dvířek i úchytů bude upřesněn GP.</t>
  </si>
  <si>
    <t>-331393095</t>
  </si>
  <si>
    <t>194</t>
  </si>
  <si>
    <t>Z18</t>
  </si>
  <si>
    <t>D+M Větrací mřížka kruhová DN160</t>
  </si>
  <si>
    <t>-619338202</t>
  </si>
  <si>
    <t>195</t>
  </si>
  <si>
    <t>Z16a</t>
  </si>
  <si>
    <t>Regál kovový dle výpisu zámečnických výrobků</t>
  </si>
  <si>
    <t>-627193132</t>
  </si>
  <si>
    <t>196</t>
  </si>
  <si>
    <t>Z16b</t>
  </si>
  <si>
    <t>Kovový regál dle výpisu zámečnických výrobků</t>
  </si>
  <si>
    <t>-912864464</t>
  </si>
  <si>
    <t>Z16B</t>
  </si>
  <si>
    <t>197</t>
  </si>
  <si>
    <t>OV01</t>
  </si>
  <si>
    <t>D+M Zrcadlo obdélníkové 583x1200mm</t>
  </si>
  <si>
    <t>1462222786</t>
  </si>
  <si>
    <t>198</t>
  </si>
  <si>
    <t>767114145</t>
  </si>
  <si>
    <t>Montáž stěn a příček rámových zasklených s požární odolností z hliníkových nebo ocelových profilů do zdiva přes 15 m2</t>
  </si>
  <si>
    <t>-1831571689</t>
  </si>
  <si>
    <t>https://podminky.urs.cz/item/CS_URS_2024_02/767114145</t>
  </si>
  <si>
    <t>OI02</t>
  </si>
  <si>
    <t>5*2,9</t>
  </si>
  <si>
    <t>199</t>
  </si>
  <si>
    <t>55341365</t>
  </si>
  <si>
    <t>stěna rámová prosklená fixní Al komaxit dle RAL
Dodávka a montáž příčky z rámového systému.
Profily: AL profily v povrchové úpravěbarvy RAL XXXX
Zasklení: 2x kalené bezpečnostní sklo VSG 33.1 čiré bez polepu a
žaluzie, Rw = 39 dB (laboratorní hodnota)
Plná výplň: 2x LTD deska bílá s vnitřní akustickou izolací, Rw = 47 dB
(laboratorní hodnota)
Dveře: jednokřídlé otevíravé prosklené v AL rámu, sklo kalené
bezpečnostní ESG 6 + VSG 33.2 Sil, čiré bez polepu a žaluzie, dveře
osazeny do AL systémové zárubně, Rw = 37 dB (laboratorní
hodnota), průchod: 800/2100 mm
Kování: klika/klika HOPPE Amsterdam, zámek SSF s cylindrickou
vložkou, panty skryté 3D 2ks/křídlo, akustický padací práh, dveřní
zarážka nerez, bez samozavírače
Akustická bariéra nad příčkou: bez akustické bariéry</t>
  </si>
  <si>
    <t>1511579180</t>
  </si>
  <si>
    <t>200</t>
  </si>
  <si>
    <t>767671135</t>
  </si>
  <si>
    <t>Montáž výkladců s dveřmi z hliníkových nebo ocelových profilů do zdiva přes 15 m2</t>
  </si>
  <si>
    <t>-1155970298</t>
  </si>
  <si>
    <t>https://podminky.urs.cz/item/CS_URS_2024_02/767671135</t>
  </si>
  <si>
    <t>2,97*3,75</t>
  </si>
  <si>
    <t>1,09*3,75</t>
  </si>
  <si>
    <t>201</t>
  </si>
  <si>
    <t>RMAT0004. DE 01</t>
  </si>
  <si>
    <t>Vstupní pravé dveře s dvojítým uskočeným nadsvětíkem.
Rozměry celého výrobku 1090 x 3750mm, rozměry dveří bez nadsvětlíku 1090 x 2462 mm
Ocelové izolační profily tl. 60 mm s přerušeným tepelným mostem, barva RAL. 
Elektrický zámek s napojením na přístupový systém. Klika/koule. FAB.
Izolační dvojsklo. 
Nadsvětlík dveří bude řešen s černým sklem.
Výkres D.1.1.b.123.</t>
  </si>
  <si>
    <t>-567822740</t>
  </si>
  <si>
    <t>202</t>
  </si>
  <si>
    <t>RMAT0004. DE 02</t>
  </si>
  <si>
    <t>Výkladec s fixním nadsvětlíkem včetně vstupních levých dveří s uskočeným nadsvětíkem. Propojení výkladce a dveří pomocí plných fixních izolačních panelů s přerušeným tepelným mostem. 
Rozměry celého výrobku 2974 x 3750mm, rozměry dveří v sestavě bez nadsvětlíku 1000 x 2312 mm
Ocelové izolační profily tl. 60 mm s přerušeným tepelným mostem, barva RAL. 
Elektrický zámek s napojením na přístupový systém. Svislé madlo/madlo. FAB.
Izolační dvojsklo. 
Nadsvětlík výkladce bude řešen s černým sklem.
Výkres D.1.1.b.123.</t>
  </si>
  <si>
    <t>-1454289505</t>
  </si>
  <si>
    <t>203</t>
  </si>
  <si>
    <t>767-N/006</t>
  </si>
  <si>
    <t>Repase zábradlí interiérového schodiště (mechanické očištěné, přelakování)</t>
  </si>
  <si>
    <t>mb</t>
  </si>
  <si>
    <t>1259725889</t>
  </si>
  <si>
    <t>204</t>
  </si>
  <si>
    <t>767-N/007</t>
  </si>
  <si>
    <t>Repase schodišťového madla (broušení, tmelení, přelakování bezbarvým lakem)</t>
  </si>
  <si>
    <t>-2032599117</t>
  </si>
  <si>
    <t>25*2</t>
  </si>
  <si>
    <t>205</t>
  </si>
  <si>
    <t>Z19</t>
  </si>
  <si>
    <t xml:space="preserve">D+M Nerezové sítě 3700x4000 mm proti proníkání ptactva oko 50x50 mm včetně kotvení. Ochrana střešního světlíku Z20.
</t>
  </si>
  <si>
    <t>-430918349</t>
  </si>
  <si>
    <t>206</t>
  </si>
  <si>
    <t>Z20</t>
  </si>
  <si>
    <t>Střešní plochý světlík z AL profilů 
členění na 3x4 pole, jedno pole otevíravé směrem nahoru s elektropohonem,
včetně kotevního materiálu a oplechování v napojení s plochou střechou a atikami
Viz výkresy: D.1.1.b.125, D.1.1.b.127.3, D.1.1.b.127.5"</t>
  </si>
  <si>
    <t>247659470</t>
  </si>
  <si>
    <t>207</t>
  </si>
  <si>
    <t>Z17/2</t>
  </si>
  <si>
    <t>Krajová konzole vč. kotevního materiálu 3xM10
Výkres D.1.1.b.126</t>
  </si>
  <si>
    <t>762663826</t>
  </si>
  <si>
    <t>208</t>
  </si>
  <si>
    <t>Z17/3</t>
  </si>
  <si>
    <t>Opláštění římsy kotvené ke konzolám 
Ocelový plech tl.1mm , lesklý komaxit - kotvený ke konzolám
Výkres D.1.1.b.126</t>
  </si>
  <si>
    <t>714987466</t>
  </si>
  <si>
    <t>(1,041+5*1+1,013+0,533+0,533)</t>
  </si>
  <si>
    <t>209</t>
  </si>
  <si>
    <t>Z17/1</t>
  </si>
  <si>
    <t>Středová konzole vč. kotevního materiálu 6xM10
Výkres D.1.1.b.126</t>
  </si>
  <si>
    <t>-435359593</t>
  </si>
  <si>
    <t>210</t>
  </si>
  <si>
    <t>Z08</t>
  </si>
  <si>
    <t xml:space="preserve">Orámování dveří z ocelového plechu
Ocelový plech tl. 6 mm, komaxit (barva černá / antracit, odstín bude upřesněn), rozměr š.1090 x v.3750 mm, hloubka 460 mm, vyřezaný otvor pro schránky Z14 a zvonkové tablo
</t>
  </si>
  <si>
    <t>906044816</t>
  </si>
  <si>
    <t>211</t>
  </si>
  <si>
    <t>Z09</t>
  </si>
  <si>
    <t>Orámování dveří z ocelového plechu
Ocelový plech tl. 6 mm, komaxit (barva černá / antracit, odstín bude upřesněn), rozměr š.2970 x v.3750 mm, hloubka 200-550 mm</t>
  </si>
  <si>
    <t>-2139108311</t>
  </si>
  <si>
    <t>212</t>
  </si>
  <si>
    <t>Z10</t>
  </si>
  <si>
    <t>Dvířka skříně elektro 540x840 mm pro zaomítání</t>
  </si>
  <si>
    <t>-852479989</t>
  </si>
  <si>
    <t>213</t>
  </si>
  <si>
    <t>998767113</t>
  </si>
  <si>
    <t>Přesun hmot pro zámečnické konstrukce stanovený z hmotnosti přesunovaného materiálu vodorovná dopravní vzdálenost do 50 m s omezením mechanizace v objektech výšky přes 12 do 24 m</t>
  </si>
  <si>
    <t>1477501240</t>
  </si>
  <si>
    <t>https://podminky.urs.cz/item/CS_URS_2024_02/998767113</t>
  </si>
  <si>
    <t>214</t>
  </si>
  <si>
    <t>Z01</t>
  </si>
  <si>
    <t xml:space="preserve">D+M Ocelové dveře včetně ocelové zárubeň 850x1970 mm
Dveře pravé plné hladké s požární odolností EI30 DP1C S200, barva RAL.
Ocelová zárubeň pro dodatečnou montáž, typ ZBt-R, rohová pro zdi s velkou tloušťkou. 
</t>
  </si>
  <si>
    <t>-1434062838</t>
  </si>
  <si>
    <t>215</t>
  </si>
  <si>
    <t>Z02</t>
  </si>
  <si>
    <t xml:space="preserve">D+M Ocelové dveře včetně ocelové zárubeň 800x1970 mm
Dveře pravé plné hladké s požární odolností EI30 DP3-C, barva RAL.
Ocelová zárubeň pro dodatečnou montáž, typ ZBt, pro zdi s velkou tloušťkou. 
</t>
  </si>
  <si>
    <t>-460744599</t>
  </si>
  <si>
    <t>216</t>
  </si>
  <si>
    <t>642942611</t>
  </si>
  <si>
    <t>Osazování zárubní nebo rámů kovových dveřních lisovaných nebo z úhelníků bez dveřních křídel na montážní pěnu, plochy otvoru do 2,5 m2</t>
  </si>
  <si>
    <t>-1435263490</t>
  </si>
  <si>
    <t>https://podminky.urs.cz/item/CS_URS_2024_02/642942611</t>
  </si>
  <si>
    <t>217</t>
  </si>
  <si>
    <t>55331589</t>
  </si>
  <si>
    <t>zárubeň jednokřídlá ocelová pro sádrokartonové příčky tl stěny 75-100mm rozměru 700/1970, 2100mm
Zárubeň pro vnitřní dveře DN03, místnost 1.04</t>
  </si>
  <si>
    <t>-1296618070</t>
  </si>
  <si>
    <t>Z03</t>
  </si>
  <si>
    <t>218</t>
  </si>
  <si>
    <t>Z04</t>
  </si>
  <si>
    <t xml:space="preserve">D+M Ocelové dveře včetně ocelové zárubeň 800x1800 mm
Dveře pravé plné hladké s požární odolností EW30 DP3-C, barva RAL.
Ocelová zárubeň pro dodatečnou montáž, typ ZBt-R, rohová pro zdi s velkou tloušťkou. 
</t>
  </si>
  <si>
    <t>1435835470</t>
  </si>
  <si>
    <t>219</t>
  </si>
  <si>
    <t>Z05</t>
  </si>
  <si>
    <t xml:space="preserve">D+M Ocelové dveře včetně ocelové zárubeň 800x1800 mm
Dveře pravé plné hladké, pozink
Ocelová zárubeň pro přímou montáž do plynosilikátové stěny tl. 100 mm.
</t>
  </si>
  <si>
    <t>-1017344238</t>
  </si>
  <si>
    <t>771</t>
  </si>
  <si>
    <t>Podlahy z dlaždic</t>
  </si>
  <si>
    <t>220</t>
  </si>
  <si>
    <t>771474113</t>
  </si>
  <si>
    <t>Montáž soklů z dlaždic keramických lepených cementovým flexibilním lepidlem rovných, výšky přes 90 do 120 mm</t>
  </si>
  <si>
    <t>-1788204190</t>
  </si>
  <si>
    <t>https://podminky.urs.cz/item/CS_URS_2024_02/771474113</t>
  </si>
  <si>
    <t>DODÁVKU MATERIÁLU ZAJIŠŤUJE INVESTOR</t>
  </si>
  <si>
    <t>3,077+0,774+0,774+1,737+0,85+1,2+1+2,274</t>
  </si>
  <si>
    <t>221</t>
  </si>
  <si>
    <t>771531841</t>
  </si>
  <si>
    <t>Demontáž podlah z dlaždic cihelných kladených do pískového lože</t>
  </si>
  <si>
    <t>-676277997</t>
  </si>
  <si>
    <t>https://podminky.urs.cz/item/CS_URS_2024_02/771531841</t>
  </si>
  <si>
    <t>"m.č.001" 5,24</t>
  </si>
  <si>
    <t>"m.č.002" 25,85</t>
  </si>
  <si>
    <t>"m.č.003" 8,4</t>
  </si>
  <si>
    <t>5np</t>
  </si>
  <si>
    <t>"m.č.502" 31,18</t>
  </si>
  <si>
    <t>222</t>
  </si>
  <si>
    <t>771573810</t>
  </si>
  <si>
    <t>Demontáž podlah z dlaždic keramických lepených</t>
  </si>
  <si>
    <t>-1416873942</t>
  </si>
  <si>
    <t>https://podminky.urs.cz/item/CS_URS_2024_02/771573810</t>
  </si>
  <si>
    <t>"m.č.106" 2,83</t>
  </si>
  <si>
    <t>"m.č.107" 1,67</t>
  </si>
  <si>
    <t>"m.č.205" 1,2</t>
  </si>
  <si>
    <t>"m.č.305" 2,73</t>
  </si>
  <si>
    <t>223</t>
  </si>
  <si>
    <t>771574414</t>
  </si>
  <si>
    <t>Montáž podlah z dlaždic keramických lepených cementovým flexibilním lepidlem hladkých, tloušťky do 10 mm přes 4 do 6 ks/m2</t>
  </si>
  <si>
    <t>-1806619748</t>
  </si>
  <si>
    <t>https://podminky.urs.cz/item/CS_URS_2024_02/771574414</t>
  </si>
  <si>
    <t>6,18+1,38</t>
  </si>
  <si>
    <t>4,89+1,24+2,11</t>
  </si>
  <si>
    <t>1,34+2,31</t>
  </si>
  <si>
    <t>224</t>
  </si>
  <si>
    <t>771591112</t>
  </si>
  <si>
    <t>Izolace podlahy pod dlažbu nátěrem nebo stěrkou ve dvou vrstvách</t>
  </si>
  <si>
    <t>1727812425</t>
  </si>
  <si>
    <t>https://podminky.urs.cz/item/CS_URS_2024_02/771591112</t>
  </si>
  <si>
    <t>225</t>
  </si>
  <si>
    <t>771-N/001</t>
  </si>
  <si>
    <t>Ochrana cementové dlažby k repasi - OSB deska s geotextilií</t>
  </si>
  <si>
    <t>1104774222</t>
  </si>
  <si>
    <t>"m.č.101" 7,68</t>
  </si>
  <si>
    <t>"m.č.102" 5,47</t>
  </si>
  <si>
    <t>"m.č.201" 7,5</t>
  </si>
  <si>
    <t>"m.č.301" 4,91</t>
  </si>
  <si>
    <t>"m.č.401" 4,68</t>
  </si>
  <si>
    <t>"m.č.501" 8,22</t>
  </si>
  <si>
    <t>226</t>
  </si>
  <si>
    <t>771-N002</t>
  </si>
  <si>
    <t>D+M Sokl z leštěného teraca, vč. dopravy</t>
  </si>
  <si>
    <t>-1112690167</t>
  </si>
  <si>
    <t>11,5*5</t>
  </si>
  <si>
    <t>227</t>
  </si>
  <si>
    <t>998771113</t>
  </si>
  <si>
    <t>Přesun hmot pro podlahy z dlaždic stanovený z hmotnosti přesunovaného materiálu vodorovná dopravní vzdálenost do 50 m s omezením mechanizace v objektech výšky přes 12 do 24 m</t>
  </si>
  <si>
    <t>1019949178</t>
  </si>
  <si>
    <t>https://podminky.urs.cz/item/CS_URS_2024_02/998771113</t>
  </si>
  <si>
    <t>772</t>
  </si>
  <si>
    <t>Podlahy z kamene</t>
  </si>
  <si>
    <t>772991422</t>
  </si>
  <si>
    <t>Impregnační nátěr kamenného schodiště včetně základní čištění dvouvrstvý</t>
  </si>
  <si>
    <t>1544803280</t>
  </si>
  <si>
    <t>https://podminky.urs.cz/item/CS_URS_2024_02/772991422</t>
  </si>
  <si>
    <t>229</t>
  </si>
  <si>
    <t>772-N/004</t>
  </si>
  <si>
    <t>Konsolidace narušeného kamene přípravkem na bázi esteru organokřemičitanů</t>
  </si>
  <si>
    <t>347252624</t>
  </si>
  <si>
    <t>230</t>
  </si>
  <si>
    <t>998772103</t>
  </si>
  <si>
    <t>Přesun hmot pro kamenné dlažby, obklady schodišťových stupňů a soklů stanovený z hmotnosti přesunovaného materiálu vodorovná dopravní vzdálenost do 50 m základní v objektech výšky přes 12 do 60 m</t>
  </si>
  <si>
    <t>-1160352805</t>
  </si>
  <si>
    <t>https://podminky.urs.cz/item/CS_URS_2024_02/998772103</t>
  </si>
  <si>
    <t>775</t>
  </si>
  <si>
    <t>Podlahy skládané</t>
  </si>
  <si>
    <t>231</t>
  </si>
  <si>
    <t>775511800</t>
  </si>
  <si>
    <t>Demontáž podlah vlysových do suti s lištami lepených</t>
  </si>
  <si>
    <t>-769173727</t>
  </si>
  <si>
    <t>https://podminky.urs.cz/item/CS_URS_2024_02/775511800</t>
  </si>
  <si>
    <t>"m.č.202" 20,84</t>
  </si>
  <si>
    <t>"m.č.203" 9,32</t>
  </si>
  <si>
    <t>"m.č.302" 33,3</t>
  </si>
  <si>
    <t>"m.č.402" 32,77</t>
  </si>
  <si>
    <t>232</t>
  </si>
  <si>
    <t>775541821</t>
  </si>
  <si>
    <t>Demontáž plovoucích podlah laminátových, dýhovaných, vinylových ap. zaklapávacích (spojených na zámek)</t>
  </si>
  <si>
    <t>480914355</t>
  </si>
  <si>
    <t>https://podminky.urs.cz/item/CS_URS_2024_02/775541821</t>
  </si>
  <si>
    <t>776</t>
  </si>
  <si>
    <t>Podlahy povlakové</t>
  </si>
  <si>
    <t>233</t>
  </si>
  <si>
    <t>776141112</t>
  </si>
  <si>
    <t>Příprava podkladu povlakových podlah a stěn vyrovnání samonivelační stěrkou podlah min.pevnosti 20 MPa, tloušťky přes 3 do 5 mm</t>
  </si>
  <si>
    <t>1792602171</t>
  </si>
  <si>
    <t>https://podminky.urs.cz/item/CS_URS_2024_02/776141112</t>
  </si>
  <si>
    <t>19,95+10,10+10,67</t>
  </si>
  <si>
    <t>33,26+10,59</t>
  </si>
  <si>
    <t>234</t>
  </si>
  <si>
    <t>776201811</t>
  </si>
  <si>
    <t>Demontáž povlakových podlahovin lepených ručně bez podložky</t>
  </si>
  <si>
    <t>-1518769677</t>
  </si>
  <si>
    <t>https://podminky.urs.cz/item/CS_URS_2024_02/776201811</t>
  </si>
  <si>
    <t>"m.č.103" 9,66</t>
  </si>
  <si>
    <t>"m.č.104" 0,8</t>
  </si>
  <si>
    <t>"m.č.204" 10,75</t>
  </si>
  <si>
    <t>"m.č.301" 7,5</t>
  </si>
  <si>
    <t>"m.č.303" 11,18</t>
  </si>
  <si>
    <t>"m.č.404" 4,33</t>
  </si>
  <si>
    <t>235</t>
  </si>
  <si>
    <t>776221111</t>
  </si>
  <si>
    <t>Montáž podlahovin z PVC lepením standardním lepidlem z pásů</t>
  </si>
  <si>
    <t>-1458864380</t>
  </si>
  <si>
    <t>https://podminky.urs.cz/item/CS_URS_2024_02/776221111</t>
  </si>
  <si>
    <t>"m.č.202" 19,92</t>
  </si>
  <si>
    <t>"m.č.203" 10,10</t>
  </si>
  <si>
    <t>"m.č.204" 10,67</t>
  </si>
  <si>
    <t>"m.č.302" 33,26</t>
  </si>
  <si>
    <t>"m.č.303" 10,59</t>
  </si>
  <si>
    <t>"m.č.503" 11,07</t>
  </si>
  <si>
    <t>236</t>
  </si>
  <si>
    <t>28411151</t>
  </si>
  <si>
    <t>PVC vinyl heterogenní zátěžová tl 2,00mm nášlapná vrstva 0,70mm, hořlavost Bfl-s1, třída zátěže 34/43, útlum 4dB, bodová zátěž &lt;= 0,10mm, protiskluznost R10</t>
  </si>
  <si>
    <t>-615419625</t>
  </si>
  <si>
    <t>170,71*1,03 "Přepočtené koeficientem množství</t>
  </si>
  <si>
    <t>237</t>
  </si>
  <si>
    <t>776410811</t>
  </si>
  <si>
    <t>Demontáž soklíků nebo lišt pryžových nebo plastových</t>
  </si>
  <si>
    <t>-1935950715</t>
  </si>
  <si>
    <t>https://podminky.urs.cz/item/CS_URS_2024_02/776410811</t>
  </si>
  <si>
    <t>32,1</t>
  </si>
  <si>
    <t>238</t>
  </si>
  <si>
    <t>998776123</t>
  </si>
  <si>
    <t>Přesun hmot pro podlahy povlakové stanovený z hmotnosti přesunovaného materiálu vodorovná dopravní vzdálenost do 50 m ruční (bez užití mechanizace) v objektech výšky přes 12 do 24 m</t>
  </si>
  <si>
    <t>136361688</t>
  </si>
  <si>
    <t>https://podminky.urs.cz/item/CS_URS_2024_02/998776123</t>
  </si>
  <si>
    <t>777</t>
  </si>
  <si>
    <t>Podlahy lité</t>
  </si>
  <si>
    <t>239</t>
  </si>
  <si>
    <t>777131111</t>
  </si>
  <si>
    <t>Penetrační nátěr podlahy epoxidový předem plněný pískem</t>
  </si>
  <si>
    <t>-1771254527</t>
  </si>
  <si>
    <t>https://podminky.urs.cz/item/CS_URS_2024_02/777131111</t>
  </si>
  <si>
    <t>5,19+11,3+8,4+12,56</t>
  </si>
  <si>
    <t>7,3+4,83</t>
  </si>
  <si>
    <t>240</t>
  </si>
  <si>
    <t>777612101</t>
  </si>
  <si>
    <t>Uzavírací nátěr podlahy epoxidový barevný</t>
  </si>
  <si>
    <t>-1408857772</t>
  </si>
  <si>
    <t>https://podminky.urs.cz/item/CS_URS_2024_02/777612101</t>
  </si>
  <si>
    <t>241</t>
  </si>
  <si>
    <t>777911111</t>
  </si>
  <si>
    <t>Napojení na stěnu nebo sokl fabionem z epoxidové stěrky plněné pískem tuhé</t>
  </si>
  <si>
    <t>1032336272</t>
  </si>
  <si>
    <t>https://podminky.urs.cz/item/CS_URS_2024_02/777911111</t>
  </si>
  <si>
    <t>1.PP</t>
  </si>
  <si>
    <t>11,5+17,61+11,93+16,81</t>
  </si>
  <si>
    <t>1.NP</t>
  </si>
  <si>
    <t>17,73+12,78</t>
  </si>
  <si>
    <t>242</t>
  </si>
  <si>
    <t>998777123</t>
  </si>
  <si>
    <t>Přesun hmot pro podlahy lité stanovený z hmotnosti přesunovaného materiálu vodorovná dopravní vzdálenost do 50 m ruční (bez užití mechanizace) v objektech výšky přes 12 do 24 m</t>
  </si>
  <si>
    <t>-1534096835</t>
  </si>
  <si>
    <t>https://podminky.urs.cz/item/CS_URS_2024_02/998777123</t>
  </si>
  <si>
    <t>781</t>
  </si>
  <si>
    <t>Dokončovací práce - obklady</t>
  </si>
  <si>
    <t>243</t>
  </si>
  <si>
    <t>781472214</t>
  </si>
  <si>
    <t>Montáž keramických obkladů stěn lepených cementovým flexibilním lepidlem hladkých přes 4 do 6 ks/m2</t>
  </si>
  <si>
    <t>-1422021100</t>
  </si>
  <si>
    <t>https://podminky.urs.cz/item/CS_URS_2024_02/781472214</t>
  </si>
  <si>
    <t>(1,74+1,2)*1,5</t>
  </si>
  <si>
    <t>(1,23+1+0,6+0,7)*1,5</t>
  </si>
  <si>
    <t>(1,2+0,6+0,8+1)*1,5</t>
  </si>
  <si>
    <t>(0,6+0,6+1,7)*0,6</t>
  </si>
  <si>
    <t>(1,2+1,08)*1,5</t>
  </si>
  <si>
    <t>(1,14+0,9+1,8)*2</t>
  </si>
  <si>
    <t>244</t>
  </si>
  <si>
    <t>781472215</t>
  </si>
  <si>
    <t>Montáž keramických obkladů stěn lepených cementovým flexibilním lepidlem hladkých přes 6 do 9 ks/m2</t>
  </si>
  <si>
    <t>-1820294510</t>
  </si>
  <si>
    <t>https://podminky.urs.cz/item/CS_URS_2024_02/781472215</t>
  </si>
  <si>
    <t>21,06</t>
  </si>
  <si>
    <t>4,86</t>
  </si>
  <si>
    <t>0,54</t>
  </si>
  <si>
    <t>245</t>
  </si>
  <si>
    <t>781473810</t>
  </si>
  <si>
    <t>Demontáž obkladů z dlaždic keramických lepených</t>
  </si>
  <si>
    <t>-2103083211</t>
  </si>
  <si>
    <t>https://podminky.urs.cz/item/CS_URS_2024_02/781473810</t>
  </si>
  <si>
    <t>(2,1+2,1+1,278)*2</t>
  </si>
  <si>
    <t>0,6*(1+0,6)</t>
  </si>
  <si>
    <t>(0,47+1,3+0,65+1,05+0,47+1,3+1,7+1,2+1)*2</t>
  </si>
  <si>
    <t>0,6*2,1</t>
  </si>
  <si>
    <t>(0,9+0,6)*2</t>
  </si>
  <si>
    <t>246</t>
  </si>
  <si>
    <t>781-N/009</t>
  </si>
  <si>
    <t>Repase dlažby cementové
Očištění alkalickým prostředkem od tuků, mastnost, oleje či gumy, očištění čistícím prostředkem s kyselým Ph 1,2-2,2 pro odstranění minerálních usazenin, po vyschnutí opatřít povrch Tekutým ochranným voskem/lakem.</t>
  </si>
  <si>
    <t>1551572376</t>
  </si>
  <si>
    <t>"m.č.304" 1,24</t>
  </si>
  <si>
    <t>"m.č.305" 2,11</t>
  </si>
  <si>
    <t>"m.č.401" 4,64</t>
  </si>
  <si>
    <t>"m.č.501" 11,07</t>
  </si>
  <si>
    <t>247</t>
  </si>
  <si>
    <t>998781113</t>
  </si>
  <si>
    <t>Přesun hmot pro obklady keramické stanovený z hmotnosti přesunovaného materiálu vodorovná dopravní vzdálenost do 50 m s omezením mechanizace v objektech výšky přes 12 do 24 m</t>
  </si>
  <si>
    <t>-2128092420</t>
  </si>
  <si>
    <t>https://podminky.urs.cz/item/CS_URS_2024_02/998781113</t>
  </si>
  <si>
    <t>782</t>
  </si>
  <si>
    <t>Dokončovací práce - obklady z kamene</t>
  </si>
  <si>
    <t>248</t>
  </si>
  <si>
    <t>782131112</t>
  </si>
  <si>
    <t>Montáž obkladů stěn z tvrdých kamenů kladených do malty z nejvýše dvou rozdílných druhů pravoúhlých desek ve skladbě se pravidelně opakujících tl. přes 25 do 30 mm</t>
  </si>
  <si>
    <t>-1975154189</t>
  </si>
  <si>
    <t>https://podminky.urs.cz/item/CS_URS_2024_02/782131112</t>
  </si>
  <si>
    <t>7,96*0,5</t>
  </si>
  <si>
    <t>249</t>
  </si>
  <si>
    <t>58382180</t>
  </si>
  <si>
    <t>deska obkladová leštěná žula tl 30mm do 0,24m2</t>
  </si>
  <si>
    <t>1184605129</t>
  </si>
  <si>
    <t>3,98*1,05 "Přepočtené koeficientem množství</t>
  </si>
  <si>
    <t>250</t>
  </si>
  <si>
    <t>998782113</t>
  </si>
  <si>
    <t>Přesun hmot pro obklady kamenné stanovený z hmotnosti přesunovaného materiálu vodorovná dopravní vzdálenost do 50 m s omezením mechanizace v objektech výšky přes 12 do 60 m</t>
  </si>
  <si>
    <t>-184767131</t>
  </si>
  <si>
    <t>https://podminky.urs.cz/item/CS_URS_2024_02/998782113</t>
  </si>
  <si>
    <t>784</t>
  </si>
  <si>
    <t>Dokončovací práce - malby a tapety</t>
  </si>
  <si>
    <t>251</t>
  </si>
  <si>
    <t>784121001</t>
  </si>
  <si>
    <t>Oškrabání malby v místnostech výšky do 3,80 m</t>
  </si>
  <si>
    <t>-318679644</t>
  </si>
  <si>
    <t>https://podminky.urs.cz/item/CS_URS_2024_02/784121001</t>
  </si>
  <si>
    <t>432,58</t>
  </si>
  <si>
    <t>252</t>
  </si>
  <si>
    <t>784181101</t>
  </si>
  <si>
    <t>Penetrace podkladu jednonásobná základní akrylátová bezbarvá v místnostech výšky do 3,80 m</t>
  </si>
  <si>
    <t>2037762571</t>
  </si>
  <si>
    <t>https://podminky.urs.cz/item/CS_URS_2024_02/784181101</t>
  </si>
  <si>
    <t>plocha stěn+plocha stropů</t>
  </si>
  <si>
    <t>(11*3,20)+5,2</t>
  </si>
  <si>
    <t>(8,6*3,8)+5,45</t>
  </si>
  <si>
    <t>(8,2*3,8)+8,77</t>
  </si>
  <si>
    <t>(4,0*3,8)+5,56</t>
  </si>
  <si>
    <t>(14,38*2,9)+6,9</t>
  </si>
  <si>
    <t>(13,9*2,9)+19,92</t>
  </si>
  <si>
    <t>(9,0*2,9)+10,1</t>
  </si>
  <si>
    <t>(9,6*2,9)+10,78</t>
  </si>
  <si>
    <t>(3,56*2,6)+1,4</t>
  </si>
  <si>
    <t>(14,38*2,9)+5,0</t>
  </si>
  <si>
    <t>(21,7*2,9)+33,26</t>
  </si>
  <si>
    <t>253</t>
  </si>
  <si>
    <t>784211101</t>
  </si>
  <si>
    <t>Malby z malířských směsí oděruvzdorných za mokra dvojnásobné, bílé za mokra oděruvzdorné výborně v místnostech výšky do 3,80 m</t>
  </si>
  <si>
    <t>-269949780</t>
  </si>
  <si>
    <t>https://podminky.urs.cz/item/CS_URS_2024_02/784211101</t>
  </si>
  <si>
    <t>786</t>
  </si>
  <si>
    <t>Dokončovací práce - čalounické úpravy</t>
  </si>
  <si>
    <t>254</t>
  </si>
  <si>
    <t>786614001</t>
  </si>
  <si>
    <t>Montáž vnitřní rolety s ručním ovládáním plochy do 4 m2</t>
  </si>
  <si>
    <t>1575364382</t>
  </si>
  <si>
    <t>https://podminky.urs.cz/item/CS_URS_2024_02/786614001</t>
  </si>
  <si>
    <t>OV02 930x1700</t>
  </si>
  <si>
    <t>OV3 1420x1700</t>
  </si>
  <si>
    <t>OV04 930x2000</t>
  </si>
  <si>
    <t>OV05 350x1350</t>
  </si>
  <si>
    <t>255</t>
  </si>
  <si>
    <t>63128003</t>
  </si>
  <si>
    <t>roleta látková zipscreen systém box š 100mm ovládaná manuální včetně příslušenství plochy do 3,0m2</t>
  </si>
  <si>
    <t>64454643</t>
  </si>
  <si>
    <t>2*0,93*1,7</t>
  </si>
  <si>
    <t>1*1,42*1,7</t>
  </si>
  <si>
    <t>6*0,93*2</t>
  </si>
  <si>
    <t>4*0,35*1,35</t>
  </si>
  <si>
    <t>18,626*2 "Přepočtené koeficientem množství</t>
  </si>
  <si>
    <t>256</t>
  </si>
  <si>
    <t>998786113</t>
  </si>
  <si>
    <t>Přesun hmot pro stínění a čalounické úpravy stanovený z hmotnosti přesunovaného materiálu vodorovná dopravní vzdálenost do 50 m s omezením mechanizace v objektech výšky (hloubky) přes 12 do 24 m</t>
  </si>
  <si>
    <t>-1120344432</t>
  </si>
  <si>
    <t>https://podminky.urs.cz/item/CS_URS_2024_02/998786113</t>
  </si>
  <si>
    <t>SO02 - Zdravotechnické instalace</t>
  </si>
  <si>
    <t xml:space="preserve">    8 - Trubní vedení</t>
  </si>
  <si>
    <t xml:space="preserve">    721 - Zdravotechnika - vnitřní kanalizace</t>
  </si>
  <si>
    <t xml:space="preserve">    722 - Zdravotechnika - vnitřní vodovod</t>
  </si>
  <si>
    <t xml:space="preserve">    724 - Zdravotechnika - strojní vybavení</t>
  </si>
  <si>
    <t>132212131</t>
  </si>
  <si>
    <t>Hloubení nezapažených rýh šířky do 800 mm ručně s urovnáním dna do předepsaného profilu a spádu v hornině třídy těžitelnosti I skupiny 3 soudržných</t>
  </si>
  <si>
    <t>-838485436</t>
  </si>
  <si>
    <t>https://podminky.urs.cz/item/CS_URS_2024_02/132212131</t>
  </si>
  <si>
    <t>27*0,5*1,0</t>
  </si>
  <si>
    <t>175111101</t>
  </si>
  <si>
    <t>Obsypání potrubí ručně sypaninou z vhodných hornin třídy těžitelnosti I a II, skupiny 1 až 4 nebo materiálem připraveným podél výkopu ve vzdálenosti do 3 m od jeho kraje pro jakoukoliv hloubku výkopu a míru zhutnění bez prohození sypaniny</t>
  </si>
  <si>
    <t>-1468144040</t>
  </si>
  <si>
    <t>https://podminky.urs.cz/item/CS_URS_2024_02/175111101</t>
  </si>
  <si>
    <t>písek</t>
  </si>
  <si>
    <t>27*0,5*0,35</t>
  </si>
  <si>
    <t>zemina</t>
  </si>
  <si>
    <t>27*0,5*0,55</t>
  </si>
  <si>
    <t>5815128R</t>
  </si>
  <si>
    <t>písek 0-4</t>
  </si>
  <si>
    <t>-406885786</t>
  </si>
  <si>
    <t>(27*0,5*0,35)*1,5</t>
  </si>
  <si>
    <t>451572111</t>
  </si>
  <si>
    <t>Lože pod potrubí, stoky a drobné objekty v otevřeném výkopu z kameniva drobného těženého 0 až 4 mm</t>
  </si>
  <si>
    <t>435172166</t>
  </si>
  <si>
    <t>https://podminky.urs.cz/item/CS_URS_2024_02/451572111</t>
  </si>
  <si>
    <t>27*0,5*0,1</t>
  </si>
  <si>
    <t>Trubní vedení</t>
  </si>
  <si>
    <t>871171141</t>
  </si>
  <si>
    <t>Montáž vodovodního potrubí z polyetylenu PE100 RC v otevřeném výkopu svařovaných na tupo SDR 11/PN16 d 40 x 3,7 mm, vč. tvarovek, kompenzátorů a uložení</t>
  </si>
  <si>
    <t>-813575155</t>
  </si>
  <si>
    <t>https://podminky.urs.cz/item/CS_URS_2024_02/871171141</t>
  </si>
  <si>
    <t>28613501</t>
  </si>
  <si>
    <t>potrubí vodovodní dvouvrstvé PE100 RC SDR11 40x3,7mm</t>
  </si>
  <si>
    <t>1660027956</t>
  </si>
  <si>
    <t>91*1,015 "Přepočtené koeficientem množství</t>
  </si>
  <si>
    <t>899722113</t>
  </si>
  <si>
    <t>Krytí potrubí z plastů výstražnou fólií z PVC šířky přes 25 do 34 cm</t>
  </si>
  <si>
    <t>378338771</t>
  </si>
  <si>
    <t>https://podminky.urs.cz/item/CS_URS_2024_02/899722113</t>
  </si>
  <si>
    <t>612135101</t>
  </si>
  <si>
    <t>Hrubá výplň rýh maltou jakékoli šířky rýhy ve stěnách</t>
  </si>
  <si>
    <t>543199107</t>
  </si>
  <si>
    <t>https://podminky.urs.cz/item/CS_URS_2024_02/612135101</t>
  </si>
  <si>
    <t>332*0,1</t>
  </si>
  <si>
    <t>974049133</t>
  </si>
  <si>
    <t>Vysekání rýh v betonových zdech do hl. 50 mm a šířky do 100 mm</t>
  </si>
  <si>
    <t>-1026908970</t>
  </si>
  <si>
    <t>https://podminky.urs.cz/item/CS_URS_2024_02/974049133</t>
  </si>
  <si>
    <t>97404913R</t>
  </si>
  <si>
    <t>Demontáž všech rozvodů a zařizovacích předmětů ZTI včetně ekologické likvidace</t>
  </si>
  <si>
    <t>1358026765</t>
  </si>
  <si>
    <t>721</t>
  </si>
  <si>
    <t>Zdravotechnika - vnitřní kanalizace</t>
  </si>
  <si>
    <t>721.R1</t>
  </si>
  <si>
    <t>Odvětrávací hlavice s integrovaným bitumenovým límcem , DN110</t>
  </si>
  <si>
    <t>1823174782</t>
  </si>
  <si>
    <t>721.R2</t>
  </si>
  <si>
    <t>Zdvojený sifon HL 4000.2</t>
  </si>
  <si>
    <t>2007451073</t>
  </si>
  <si>
    <t>721.R3</t>
  </si>
  <si>
    <t>Protipožární ucpávky v rozsahu dle PD</t>
  </si>
  <si>
    <t>1982659367</t>
  </si>
  <si>
    <t>721-/N01</t>
  </si>
  <si>
    <t>AKUMULAČNÍ NÁDRŽ ZE SVAŘOVANÝCH DESEK
O ROZMĚRU 1,2x2,05x1,8m
MIIN. AKUMULAČNÍ OBJEM: 3,63m3^
NÁDRŽ OSAZENA VODOTĚSNÝM REVIZNÍM 
OTVOREM 600x600mm Z BOČNÍ STRANY NÁDRŽ
1.PP - M.Č. 003</t>
  </si>
  <si>
    <t>1297283595</t>
  </si>
  <si>
    <t>721173401</t>
  </si>
  <si>
    <t>Potrubí z trub PVC SN4 svodné (ležaté) DN 110</t>
  </si>
  <si>
    <t>-1105998193</t>
  </si>
  <si>
    <t>https://podminky.urs.cz/item/CS_URS_2024_02/721173401</t>
  </si>
  <si>
    <t>28611616</t>
  </si>
  <si>
    <t>čistící kus kanalizace plastové KG DN 100 se 4 šrouby</t>
  </si>
  <si>
    <t>-897400098</t>
  </si>
  <si>
    <t>28611618</t>
  </si>
  <si>
    <t>čistící kus kanalizace plastové KG DN 125 se 4 šrouby</t>
  </si>
  <si>
    <t>-1572738189</t>
  </si>
  <si>
    <t>721173402</t>
  </si>
  <si>
    <t>Potrubí z trub PVC SN4 svodné (ležaté) DN 125</t>
  </si>
  <si>
    <t>-1993386638</t>
  </si>
  <si>
    <t>https://podminky.urs.cz/item/CS_URS_2024_02/721173402</t>
  </si>
  <si>
    <t>721173403</t>
  </si>
  <si>
    <t>Potrubí z trub PVC SN4 svodné (ležaté) DN 160</t>
  </si>
  <si>
    <t>-2060849855</t>
  </si>
  <si>
    <t>https://podminky.urs.cz/item/CS_URS_2024_02/721173403</t>
  </si>
  <si>
    <t>721173722</t>
  </si>
  <si>
    <t>Potrubí z trub polyetylenových svařované připojovací DN 40</t>
  </si>
  <si>
    <t>411722215</t>
  </si>
  <si>
    <t>https://podminky.urs.cz/item/CS_URS_2024_02/721173722</t>
  </si>
  <si>
    <t>721173723</t>
  </si>
  <si>
    <t>Potrubí z trub polyetylenových svařované připojovací DN 50</t>
  </si>
  <si>
    <t>167443397</t>
  </si>
  <si>
    <t>https://podminky.urs.cz/item/CS_URS_2024_02/721173723</t>
  </si>
  <si>
    <t>721173724</t>
  </si>
  <si>
    <t>Potrubí z trub polyetylenových svařované připojovací DN 70</t>
  </si>
  <si>
    <t>-128703702</t>
  </si>
  <si>
    <t>https://podminky.urs.cz/item/CS_URS_2024_02/721173724</t>
  </si>
  <si>
    <t>721173726</t>
  </si>
  <si>
    <t>Potrubí z trub polyetylenových svařované připojovací DN 100</t>
  </si>
  <si>
    <t>833627721</t>
  </si>
  <si>
    <t>https://podminky.urs.cz/item/CS_URS_2024_02/721173726</t>
  </si>
  <si>
    <t>721175012</t>
  </si>
  <si>
    <t>Plastové potrubí odhlučněné dvouvrstvé odpadní (svislé) DN 100</t>
  </si>
  <si>
    <t>-1372398150</t>
  </si>
  <si>
    <t>https://podminky.urs.cz/item/CS_URS_2024_02/721175012</t>
  </si>
  <si>
    <t>721175033</t>
  </si>
  <si>
    <t>Plastové potrubí odhlučněné dvouvrstvé dešťové DN 125</t>
  </si>
  <si>
    <t>9181197</t>
  </si>
  <si>
    <t>https://podminky.urs.cz/item/CS_URS_2024_02/721175033</t>
  </si>
  <si>
    <t>721211511</t>
  </si>
  <si>
    <t>Podlahové vpusti sklepní vpusti s vodorovným odtokem a izolační přírubou DN 75/110 mřížka plast 138x138</t>
  </si>
  <si>
    <t>-1193274117</t>
  </si>
  <si>
    <t>https://podminky.urs.cz/item/CS_URS_2024_02/721211511</t>
  </si>
  <si>
    <t>721229111</t>
  </si>
  <si>
    <t>Zápachové uzávěrky montáž zápachových uzávěrek ostatních typů do DN 50</t>
  </si>
  <si>
    <t>-1559004584</t>
  </si>
  <si>
    <t>https://podminky.urs.cz/item/CS_URS_2024_02/721229111</t>
  </si>
  <si>
    <t>55161612</t>
  </si>
  <si>
    <t>uzávěrka zápachová pro vany sprchových koutů samočistící DN 40/50</t>
  </si>
  <si>
    <t>1499240855</t>
  </si>
  <si>
    <t>55161614</t>
  </si>
  <si>
    <t>uzávěrka zápachová sprchová samočisticí těleso sifonu s krytkou nerez DN 40/50</t>
  </si>
  <si>
    <t>246317640</t>
  </si>
  <si>
    <t>55161315</t>
  </si>
  <si>
    <t>uzávěrka zápachová umyvadlová podomítková DN 40/50</t>
  </si>
  <si>
    <t>-100868158</t>
  </si>
  <si>
    <t>55161118</t>
  </si>
  <si>
    <t>uzávěrka zápachová dřezová nábytková s přípojkou pro myčku a pračku DN 50</t>
  </si>
  <si>
    <t>-1038226905</t>
  </si>
  <si>
    <t>55161316.R</t>
  </si>
  <si>
    <t>uzávěrka zápachová pro odvodnění kondenzátu VZT</t>
  </si>
  <si>
    <t>-1759815359</t>
  </si>
  <si>
    <t>721242105</t>
  </si>
  <si>
    <t>Lapače střešních splavenin polypropylenové (PP) se svislým odtokem DN 110</t>
  </si>
  <si>
    <t>1929690883</t>
  </si>
  <si>
    <t>https://podminky.urs.cz/item/CS_URS_2024_02/721242105</t>
  </si>
  <si>
    <t>721290111</t>
  </si>
  <si>
    <t>Zkouška těsnosti kanalizace v objektech vodou do DN 125</t>
  </si>
  <si>
    <t>-1004019056</t>
  </si>
  <si>
    <t>https://podminky.urs.cz/item/CS_URS_2024_02/721290111</t>
  </si>
  <si>
    <t>721-N/02</t>
  </si>
  <si>
    <t>RETENČNÍ NÁDRŽ ZE SVAŘOVANÝCH DESEK
O ROZMĚRU 1,0x2,0x1,80m
MIIN. RETENČNÍ OBJEM: 2,92m3^
NÁDRŽ OSAZENA VODOTĚSNÝM REVIZNÍM 
OTVOREM 600x600mm Z BOČNÍ STRANY NÁDRŽ
1.PP - M.Č. 003</t>
  </si>
  <si>
    <t>1760042584</t>
  </si>
  <si>
    <t>721-N/03</t>
  </si>
  <si>
    <t>Napojení na stávající přípojku jednotné kanalizace - Kamenina DN160 betonová šachta s čisticím kusem</t>
  </si>
  <si>
    <t>-527954427</t>
  </si>
  <si>
    <t>751792008</t>
  </si>
  <si>
    <t>Montáž ostatních zařízení pro odvod kondenzátu klimatizace hadice</t>
  </si>
  <si>
    <t>1147964520</t>
  </si>
  <si>
    <t>https://podminky.urs.cz/item/CS_URS_2024_02/751792008</t>
  </si>
  <si>
    <t>48481004</t>
  </si>
  <si>
    <t>hadice pro odvod kondenzátu</t>
  </si>
  <si>
    <t>-712530233</t>
  </si>
  <si>
    <t>722</t>
  </si>
  <si>
    <t>Zdravotechnika - vnitřní vodovod</t>
  </si>
  <si>
    <t>722173113</t>
  </si>
  <si>
    <t>Potrubí z plastových trubek ze síťovaného polyethylenu (PE-Xa) spojované mechanicky násuvnou objímkou plastovou D 20/2,8 - vč.tvarovek , kompenzátoru a uložení</t>
  </si>
  <si>
    <t>-691964943</t>
  </si>
  <si>
    <t>https://podminky.urs.cz/item/CS_URS_2024_02/722173113</t>
  </si>
  <si>
    <t>722173114</t>
  </si>
  <si>
    <t>Potrubí z plastových trubek ze síťovaného polyethylenu (PE-Xa) spojované mechanicky násuvnou objímkou plastovou D 25/3,5 - vč. tvarovek , kompenzátorů a uložení</t>
  </si>
  <si>
    <t>-139663275</t>
  </si>
  <si>
    <t>https://podminky.urs.cz/item/CS_URS_2024_02/722173114</t>
  </si>
  <si>
    <t>722173115</t>
  </si>
  <si>
    <t>Potrubí z plastových trubek ze síťovaného polyethylenu (PE-Xa) spojované mechanicky násuvnou objímkou plastovou D 32/4,4 - vč. tvarovek , kompenzátorů a uložení</t>
  </si>
  <si>
    <t>809761578</t>
  </si>
  <si>
    <t>https://podminky.urs.cz/item/CS_URS_2024_02/722173115</t>
  </si>
  <si>
    <t>722173116</t>
  </si>
  <si>
    <t>Potrubí z plastových trubek ze síťovaného polyethylenu (PE-Xa) spojované mechanicky násuvnou objímkou plastovou D 40/5,5 - vč. tvarovek , kompenzátorů a uložení</t>
  </si>
  <si>
    <t>-93847372</t>
  </si>
  <si>
    <t>https://podminky.urs.cz/item/CS_URS_2024_02/722173116</t>
  </si>
  <si>
    <t>722181221</t>
  </si>
  <si>
    <t>Ochrana potrubí termoizolačními trubicemi z pěnového polyetylenu PE přilepenými v příčných a podélných spojích, tloušťky izolace přes 6 do 9 mm, vnitřního průměru izolace DN do 22 mm</t>
  </si>
  <si>
    <t>-1632290024</t>
  </si>
  <si>
    <t>https://podminky.urs.cz/item/CS_URS_2024_02/722181221</t>
  </si>
  <si>
    <t>793771633</t>
  </si>
  <si>
    <t>722181222</t>
  </si>
  <si>
    <t>Ochrana potrubí termoizolačními trubicemi z pěnového polyetylenu PE přilepenými v příčných a podélných spojích, tloušťky izolace přes 6 do 9 mm, vnitřního průměru izolace DN přes 22 do 45 mm</t>
  </si>
  <si>
    <t>-997699159</t>
  </si>
  <si>
    <t>https://podminky.urs.cz/item/CS_URS_2024_02/722181222</t>
  </si>
  <si>
    <t>722181232</t>
  </si>
  <si>
    <t>Ochrana potrubí termoizolačními trubicemi z pěnového polyetylenu PE přilepenými v příčných a podélných spojích, tloušťky izolace přes 9 do 13 mm, vnitřního průměru izolace DN přes 22 do 45 mm</t>
  </si>
  <si>
    <t>-116599246</t>
  </si>
  <si>
    <t>https://podminky.urs.cz/item/CS_URS_2024_02/722181232</t>
  </si>
  <si>
    <t>722181251</t>
  </si>
  <si>
    <t>Ochrana potrubí termoizolačními trubicemi z pěnového polyetylenu PE přilepenými v příčných a podélných spojích, tloušťky izolace přes 20 do 25 mm, vnitřního průměru izolace DN do 22 mm</t>
  </si>
  <si>
    <t>1513631808</t>
  </si>
  <si>
    <t>https://podminky.urs.cz/item/CS_URS_2024_02/722181251</t>
  </si>
  <si>
    <t>-1223023090</t>
  </si>
  <si>
    <t>722181252</t>
  </si>
  <si>
    <t>Ochrana potrubí termoizolačními trubicemi z pěnového polyetylenu PE přilepenými v příčných a podélných spojích, tloušťky izolace 30 mm, vnitřního průměru izolace DN přes 22 do 45 mm</t>
  </si>
  <si>
    <t>2094426978</t>
  </si>
  <si>
    <t>https://podminky.urs.cz/item/CS_URS_2024_02/722181252</t>
  </si>
  <si>
    <t>722181252.R</t>
  </si>
  <si>
    <t>Ochrana vodovodního potrubí přilepenými termoizolačními trubicemi z PE tl 30 DN 30 mm</t>
  </si>
  <si>
    <t>-329976285</t>
  </si>
  <si>
    <t>722212440</t>
  </si>
  <si>
    <t>Armatury přírubové šoupátka orientační štítky na zeď</t>
  </si>
  <si>
    <t>250365656</t>
  </si>
  <si>
    <t>https://podminky.urs.cz/item/CS_URS_2024_02/722212440</t>
  </si>
  <si>
    <t>6000005114</t>
  </si>
  <si>
    <t>Ventil nezámrzný Kemper Frosti Plus XL 1/2"×530 mm s rukojetí</t>
  </si>
  <si>
    <t>-699786539</t>
  </si>
  <si>
    <t>55124389</t>
  </si>
  <si>
    <t>kohout vypouštěcí kulový s hadicovou vývodkou a zátkou PN 10 T 110°C 1/2"</t>
  </si>
  <si>
    <t>1553329004</t>
  </si>
  <si>
    <t>PRG.916140025CX</t>
  </si>
  <si>
    <t>Kulový ventil PE 25x3/4" vni</t>
  </si>
  <si>
    <t>-1562397476</t>
  </si>
  <si>
    <t>722221134</t>
  </si>
  <si>
    <t>Armatury s jedním závitem ventily výtokové G 1/2"</t>
  </si>
  <si>
    <t>642689724</t>
  </si>
  <si>
    <t>https://podminky.urs.cz/item/CS_URS_2024_02/722221134</t>
  </si>
  <si>
    <t>722221135</t>
  </si>
  <si>
    <t>Armatury s jedním závitem ventily výtokové G 3/4"</t>
  </si>
  <si>
    <t>8233349</t>
  </si>
  <si>
    <t>https://podminky.urs.cz/item/CS_URS_2024_02/722221135</t>
  </si>
  <si>
    <t>722262212</t>
  </si>
  <si>
    <t>Vodoměry pro vodu do 40°C závitové horizontální jednovtokové suchoběžné G 1/2" x 110 mm Qn 1,5</t>
  </si>
  <si>
    <t>-1402035076</t>
  </si>
  <si>
    <t>https://podminky.urs.cz/item/CS_URS_2024_02/722262212</t>
  </si>
  <si>
    <t>722263205</t>
  </si>
  <si>
    <t>Vodoměry pro vodu do 100°C závitové horizontální jednovtokové suchoběžné G 1/2"x 80 mm Qn 1,5</t>
  </si>
  <si>
    <t>-258894168</t>
  </si>
  <si>
    <t>https://podminky.urs.cz/item/CS_URS_2024_02/722263205</t>
  </si>
  <si>
    <t>722290234</t>
  </si>
  <si>
    <t>Zkoušky, proplach a desinfekce vodovodního potrubí proplach a desinfekce vodovodního potrubí do DN 80</t>
  </si>
  <si>
    <t>960213871</t>
  </si>
  <si>
    <t>https://podminky.urs.cz/item/CS_URS_2024_02/722290234</t>
  </si>
  <si>
    <t>722290246</t>
  </si>
  <si>
    <t>Zkoušky, proplach a desinfekce vodovodního potrubí zkoušky těsnosti vodovodního potrubí plastového do DN 40</t>
  </si>
  <si>
    <t>2057980092</t>
  </si>
  <si>
    <t>https://podminky.urs.cz/item/CS_URS_2024_02/722290246</t>
  </si>
  <si>
    <t>723221302</t>
  </si>
  <si>
    <t>Armatury s jedním závitem ventily vzorkovací rohové PN 5 vnější závit G 1/2"</t>
  </si>
  <si>
    <t>-2138050088</t>
  </si>
  <si>
    <t>https://podminky.urs.cz/item/CS_URS_2024_02/723221302</t>
  </si>
  <si>
    <t>723221304</t>
  </si>
  <si>
    <t>Armatury s jedním závitem ventily vzorkovací rohové PN 5 vnitřní závit G 1/2"</t>
  </si>
  <si>
    <t>526633760</t>
  </si>
  <si>
    <t>https://podminky.urs.cz/item/CS_URS_2024_02/723221304</t>
  </si>
  <si>
    <t>734163444</t>
  </si>
  <si>
    <t>Filtry z uhlíkové oceli s čístícím víkem nebo vypouštěcí zátkou PN 40 do 400°C DN 32</t>
  </si>
  <si>
    <t>709213565</t>
  </si>
  <si>
    <t>https://podminky.urs.cz/item/CS_URS_2024_02/734163444</t>
  </si>
  <si>
    <t>724</t>
  </si>
  <si>
    <t>Zdravotechnika - strojní vybavení</t>
  </si>
  <si>
    <t>724219232</t>
  </si>
  <si>
    <t>Domovní vodárny montáž domovních vodáren ostatních typů dopravní výšky H (m) do 80 m</t>
  </si>
  <si>
    <t>505655829</t>
  </si>
  <si>
    <t>https://podminky.urs.cz/item/CS_URS_2024_02/724219232</t>
  </si>
  <si>
    <t>42661001</t>
  </si>
  <si>
    <t>vodárna domácí tlaková nádoba 150L samonasávací čerpadlo Hmax 80m Qmax 1,33l/s</t>
  </si>
  <si>
    <t>366540257</t>
  </si>
  <si>
    <t>724231127</t>
  </si>
  <si>
    <t>Příslušenství domovních vodáren měřicí manometr s membránou</t>
  </si>
  <si>
    <t>189391029</t>
  </si>
  <si>
    <t>https://podminky.urs.cz/item/CS_URS_2024_02/724231127</t>
  </si>
  <si>
    <t>724233011</t>
  </si>
  <si>
    <t>Nádoby expanzní tlakové pro rozvody pitné vody s membránou bez pojistného ventilu se závitovým připojením průtočné PN 1,0 o objemu 8 l</t>
  </si>
  <si>
    <t>1087583941</t>
  </si>
  <si>
    <t>https://podminky.urs.cz/item/CS_URS_2024_02/724233011</t>
  </si>
  <si>
    <t>724234109</t>
  </si>
  <si>
    <t>Nádoby expanzní tlakové pro rozvody užitkové vody vertikální s vyměnitelným vakem bez pojistného ventilu PN 1,0 o objemu 33 l</t>
  </si>
  <si>
    <t>-795316481</t>
  </si>
  <si>
    <t>https://podminky.urs.cz/item/CS_URS_2024_02/724234109</t>
  </si>
  <si>
    <t>72-N/01</t>
  </si>
  <si>
    <t>UV LAMPA NA DEZINFEKCI VODY
Qmax=1,6m3^/hod, PŘIPOJENÍ: DN20
rozměry: 450x89mm, P=35W</t>
  </si>
  <si>
    <t>1076615824</t>
  </si>
  <si>
    <t>72-N/02</t>
  </si>
  <si>
    <t>ČERPACÍ JEDNOTKA S TROJCESTNÝM VENTILEM
VČETNĚ 11 l PŘERUŠOVACÍ NÁDRŽE
NAPÁJENÍ 230V/50Hz, max. sací výška 8m
max. provozní tlak 8bar, max. průtok 75l/min
AUTOMATICKÉ PŘEPÍNÁNÍ NA ZÁKLADĚ
VODNÍ HLADINY V AKUMULAČNÍ NÁDRŽI</t>
  </si>
  <si>
    <t>1534909489</t>
  </si>
  <si>
    <t>72-N/03</t>
  </si>
  <si>
    <t>NEREZOVÝ ZÁSOBNÍK TEPLÉ VODY BEZ VÝMĚNÍKU TEPLA
VČETNĚ IZOLACE, OBJEM: 150l
∅470mm, h=1550mm
MUSÍ SPLŇOVAT AKREDITACI PRO PITNOU VODU</t>
  </si>
  <si>
    <t>-598015520</t>
  </si>
  <si>
    <t>725.R1</t>
  </si>
  <si>
    <t>Trojfiltr tuhých částic Aquatip Trio</t>
  </si>
  <si>
    <t>2052392911</t>
  </si>
  <si>
    <t>725531101</t>
  </si>
  <si>
    <t>Elektrické ohřívače zásobníkové beztlakové přepadové objem nádrže (příkon) 5 l (2,0 kW)</t>
  </si>
  <si>
    <t>1899900525</t>
  </si>
  <si>
    <t>https://podminky.urs.cz/item/CS_URS_2024_02/725531101</t>
  </si>
  <si>
    <t>732429215</t>
  </si>
  <si>
    <t>Čerpadla teplovodní mokroběžná závitová montáž čerpadel (do potrubí) ostatních typů mokroběžných závitových DN 32</t>
  </si>
  <si>
    <t>1282867095</t>
  </si>
  <si>
    <t>https://podminky.urs.cz/item/CS_URS_2024_02/732429215</t>
  </si>
  <si>
    <t>6000963906</t>
  </si>
  <si>
    <t>Čerpadlo oběhové Wilo Yonos MAXO-Z 30/0,5-12 230 V PN10 2175541</t>
  </si>
  <si>
    <t>1512912265</t>
  </si>
  <si>
    <t>SO03 - Zařizovací předměty</t>
  </si>
  <si>
    <t xml:space="preserve">    726 - Zdravotechnika - předstěnové instalace</t>
  </si>
  <si>
    <t>725112022</t>
  </si>
  <si>
    <t>Zařízení záchodů klozety keramické závěsné na nosné stěny s hlubokým splachováním odpad vodorovný
dle PD kniha standardů</t>
  </si>
  <si>
    <t>580813183</t>
  </si>
  <si>
    <t>https://podminky.urs.cz/item/CS_URS_2024_02/725112022</t>
  </si>
  <si>
    <t>"m.č.104" 1</t>
  </si>
  <si>
    <t>"m.č.205" 1</t>
  </si>
  <si>
    <t>"m.č.304" 1</t>
  </si>
  <si>
    <t>"m.č.404" 1</t>
  </si>
  <si>
    <t>725211703</t>
  </si>
  <si>
    <t>Umyvadla keramická bílá bez výtokových armatur připevněná na stěnu šrouby malá (umývátka) stěnová 450 mm
dle PD kniha standardů</t>
  </si>
  <si>
    <t>365232112</t>
  </si>
  <si>
    <t>https://podminky.urs.cz/item/CS_URS_2024_02/725211703</t>
  </si>
  <si>
    <t xml:space="preserve">"m.č.405" 1 </t>
  </si>
  <si>
    <t>725241216</t>
  </si>
  <si>
    <t>Vanička sprchová z litého polymermramoru obdélníková 1100x800 mm
dle PD kniha standardů</t>
  </si>
  <si>
    <t>-1246923116</t>
  </si>
  <si>
    <t>https://podminky.urs.cz/item/CS_URS_2024_02/725241216</t>
  </si>
  <si>
    <t>725244312</t>
  </si>
  <si>
    <t>Sprchové dveře a zástěny zástěny sprchové do niky rámové se skleněnou výplní tl. 4 a 5 mm dveře posuvné jednodílné, na vaničku šířky 1100 mm
dle PD kniha standardů</t>
  </si>
  <si>
    <t>771315708</t>
  </si>
  <si>
    <t>https://podminky.urs.cz/item/CS_URS_2024_02/725244312</t>
  </si>
  <si>
    <t>725291653</t>
  </si>
  <si>
    <t>Montáž doplňků zařízení koupelen a záchodů zásobníku toaletních papírů
dle PD kniha standardů</t>
  </si>
  <si>
    <t>-1548075424</t>
  </si>
  <si>
    <t>https://podminky.urs.cz/item/CS_URS_2024_02/725291653</t>
  </si>
  <si>
    <t>SNL.SLZN091</t>
  </si>
  <si>
    <t>Nerez. držák na toal. papír</t>
  </si>
  <si>
    <t>1583593893</t>
  </si>
  <si>
    <t>725291654</t>
  </si>
  <si>
    <t>Montáž doplňků zařízení koupelen a záchodů zásobníku papírových ručníků
dle PD kniha standardů</t>
  </si>
  <si>
    <t>348781689</t>
  </si>
  <si>
    <t>https://podminky.urs.cz/item/CS_URS_2024_02/725291654</t>
  </si>
  <si>
    <t>55431084</t>
  </si>
  <si>
    <t>zásobník papírových ručníků skládaných nerezové provedení</t>
  </si>
  <si>
    <t>-1317956465</t>
  </si>
  <si>
    <t>72529166</t>
  </si>
  <si>
    <t>Montáž odpadkového koše , 25litrů , černý
dle PD kniha standardů</t>
  </si>
  <si>
    <t>-886620730</t>
  </si>
  <si>
    <t>55431079</t>
  </si>
  <si>
    <t>koš odpadkový nástěnnný 25 litrů , černý</t>
  </si>
  <si>
    <t>-835875499</t>
  </si>
  <si>
    <t>725291664</t>
  </si>
  <si>
    <t>Montáž doplňků zařízení koupelen a záchodů štětky závěsné
dle PD kniha standardů</t>
  </si>
  <si>
    <t>209569479</t>
  </si>
  <si>
    <t>https://podminky.urs.cz/item/CS_URS_2024_02/725291664</t>
  </si>
  <si>
    <t>6000220964</t>
  </si>
  <si>
    <t>WC štětka  Sanela SLZD 24N, povrch černý matný</t>
  </si>
  <si>
    <t>-922228830</t>
  </si>
  <si>
    <t>725291666</t>
  </si>
  <si>
    <t>Montáž doplňků zařízení koupelen a záchodů háčku
dle PD kniha standardů</t>
  </si>
  <si>
    <t>67250512</t>
  </si>
  <si>
    <t>https://podminky.urs.cz/item/CS_URS_2024_02/725291666</t>
  </si>
  <si>
    <t>SNL.SLZN57X</t>
  </si>
  <si>
    <t>Nerezový dvojitý háček - povrch matný</t>
  </si>
  <si>
    <t>99640295</t>
  </si>
  <si>
    <t>725819401</t>
  </si>
  <si>
    <t>Ventily montáž ventilů ostatních typů rohových s připojovací trubičkou G 1/2"</t>
  </si>
  <si>
    <t>724616468</t>
  </si>
  <si>
    <t>https://podminky.urs.cz/item/CS_URS_2024_02/725819401</t>
  </si>
  <si>
    <t>NVS.CF300315</t>
  </si>
  <si>
    <t>rohový ventil bez filtru 1/2"X 1/2"</t>
  </si>
  <si>
    <t>1589712469</t>
  </si>
  <si>
    <t>725821312</t>
  </si>
  <si>
    <t>Baterie dřezová stojánková páková s otáčivým kulatým ústím a délkou ramínka 300 mm
dle PD kniha standardů</t>
  </si>
  <si>
    <t>149719914</t>
  </si>
  <si>
    <t>https://podminky.urs.cz/item/CS_URS_2024_02/725821312</t>
  </si>
  <si>
    <t>725823111</t>
  </si>
  <si>
    <t>Baterie bidetové stojánkové pákové bez výpusti
dle PD kniha standardů</t>
  </si>
  <si>
    <t>-1231532056</t>
  </si>
  <si>
    <t>https://podminky.urs.cz/item/CS_URS_2024_02/725823111</t>
  </si>
  <si>
    <t>725841354</t>
  </si>
  <si>
    <t>Baterie sprchové automatické s termostatickým ventilem a sprchovou růžicí
dle PD kniha standardů</t>
  </si>
  <si>
    <t>-565256478</t>
  </si>
  <si>
    <t>https://podminky.urs.cz/item/CS_URS_2024_02/725841354</t>
  </si>
  <si>
    <t>725861101</t>
  </si>
  <si>
    <t>Zápachové uzávěrky zařizovacích předmětů pro umyvadla DN 32</t>
  </si>
  <si>
    <t>1888952440</t>
  </si>
  <si>
    <t>https://podminky.urs.cz/item/CS_URS_2024_02/725861101</t>
  </si>
  <si>
    <t>725862103</t>
  </si>
  <si>
    <t>Zápachové uzávěrky zařizovacích předmětů pro dřezy DN 40/50</t>
  </si>
  <si>
    <t>-529711729</t>
  </si>
  <si>
    <t>https://podminky.urs.cz/item/CS_URS_2024_02/725862103</t>
  </si>
  <si>
    <t>726191011</t>
  </si>
  <si>
    <t>Ostatní příslušenství instalačních systémů montáž ovládacích tlačítek k WC
viz výpis standartů</t>
  </si>
  <si>
    <t>1808590768</t>
  </si>
  <si>
    <t>https://podminky.urs.cz/item/CS_URS_2024_02/726191011</t>
  </si>
  <si>
    <t>GBT.11577R</t>
  </si>
  <si>
    <t>Ovládací tlačítko Geberit Sigma01-70, pro 2 množství splachování: nerez matná černá</t>
  </si>
  <si>
    <t>-353491638</t>
  </si>
  <si>
    <t>998725122</t>
  </si>
  <si>
    <t>Přesun hmot pro zařizovací předměty stanovený z hmotnosti přesunovaného materiálu vodorovná dopravní vzdálenost do 50 m ruční (bez užití mechanizace) v objektech výšky přes 6 do 12 m</t>
  </si>
  <si>
    <t>-1065226105</t>
  </si>
  <si>
    <t>https://podminky.urs.cz/item/CS_URS_2024_02/998725122</t>
  </si>
  <si>
    <t>726</t>
  </si>
  <si>
    <t>Zdravotechnika - předstěnové instalace</t>
  </si>
  <si>
    <t>726131001</t>
  </si>
  <si>
    <t>Předstěnové instalační systémy do lehkých stěn s kovovou konstrukcí pro umyvadla stavební výšky do 1120 mm se stojánkovou baterií</t>
  </si>
  <si>
    <t>-1820086839</t>
  </si>
  <si>
    <t>https://podminky.urs.cz/item/CS_URS_2024_02/726131001</t>
  </si>
  <si>
    <t>726131041</t>
  </si>
  <si>
    <t>Předstěnové instalační systémy do lehkých stěn s kovovou konstrukcí pro závěsné klozety ovládání zepředu, stavební výšky 1120 mm</t>
  </si>
  <si>
    <t>-1288962339</t>
  </si>
  <si>
    <t>https://podminky.urs.cz/item/CS_URS_2024_02/726131041</t>
  </si>
  <si>
    <t>SO04 - Výměníková stanice</t>
  </si>
  <si>
    <t>HSV - HSV</t>
  </si>
  <si>
    <t xml:space="preserve">    732 - Ústřední vytápění - strojovny</t>
  </si>
  <si>
    <t xml:space="preserve">    PUT - Primár UT</t>
  </si>
  <si>
    <t xml:space="preserve">    TV - Topná voda</t>
  </si>
  <si>
    <t xml:space="preserve">    D - Dopouštění</t>
  </si>
  <si>
    <t xml:space="preserve">    PTUV - Primár - TUV</t>
  </si>
  <si>
    <t xml:space="preserve">    TVV - Teplá voda výstup</t>
  </si>
  <si>
    <t xml:space="preserve">    SV - Studená voda</t>
  </si>
  <si>
    <t xml:space="preserve">    C - Cirkulace</t>
  </si>
  <si>
    <t xml:space="preserve">    V - Volně</t>
  </si>
  <si>
    <t>732</t>
  </si>
  <si>
    <t>Ústřední vytápění - strojovny</t>
  </si>
  <si>
    <t>732-N/01</t>
  </si>
  <si>
    <t>Předávací stanice DPS TNKT - technologie</t>
  </si>
  <si>
    <t>1503103685</t>
  </si>
  <si>
    <t>732-N/02</t>
  </si>
  <si>
    <t>Měření a regulace</t>
  </si>
  <si>
    <t>-82924941</t>
  </si>
  <si>
    <t>pol1</t>
  </si>
  <si>
    <t>Kulový kohout DN32</t>
  </si>
  <si>
    <t>556935387</t>
  </si>
  <si>
    <t>pol10</t>
  </si>
  <si>
    <t>měřič tepla</t>
  </si>
  <si>
    <t>847716606</t>
  </si>
  <si>
    <t>pol2</t>
  </si>
  <si>
    <t>Filtr přírubový DN32</t>
  </si>
  <si>
    <t>-1692519231</t>
  </si>
  <si>
    <t>pol3</t>
  </si>
  <si>
    <t>Zpětná klapka</t>
  </si>
  <si>
    <t>508679935</t>
  </si>
  <si>
    <t>pol4</t>
  </si>
  <si>
    <t>Manometr</t>
  </si>
  <si>
    <t>688934455</t>
  </si>
  <si>
    <t>pol9</t>
  </si>
  <si>
    <t>regulátor diferenčního tlaku</t>
  </si>
  <si>
    <t>396028954</t>
  </si>
  <si>
    <t>pol8</t>
  </si>
  <si>
    <t>Jímka</t>
  </si>
  <si>
    <t>-178375683</t>
  </si>
  <si>
    <t>pol5</t>
  </si>
  <si>
    <t>Manometrická smyčka</t>
  </si>
  <si>
    <t>1885758663</t>
  </si>
  <si>
    <t>pol6</t>
  </si>
  <si>
    <t>Manometrický ventil</t>
  </si>
  <si>
    <t>2012226306</t>
  </si>
  <si>
    <t>pol7</t>
  </si>
  <si>
    <t>Teploměr</t>
  </si>
  <si>
    <t>1832114607</t>
  </si>
  <si>
    <t>PUT</t>
  </si>
  <si>
    <t>Primár UT</t>
  </si>
  <si>
    <t>pol11</t>
  </si>
  <si>
    <t>Kulový kohout</t>
  </si>
  <si>
    <t>-581281390</t>
  </si>
  <si>
    <t>pol12</t>
  </si>
  <si>
    <t>regulační ventil</t>
  </si>
  <si>
    <t>2105082941</t>
  </si>
  <si>
    <t>pol13</t>
  </si>
  <si>
    <t>servopohon</t>
  </si>
  <si>
    <t>427053673</t>
  </si>
  <si>
    <t>pol14</t>
  </si>
  <si>
    <t>kulový kohout</t>
  </si>
  <si>
    <t>-1356586007</t>
  </si>
  <si>
    <t>pol15</t>
  </si>
  <si>
    <t>deskový výměník</t>
  </si>
  <si>
    <t>-2140191197</t>
  </si>
  <si>
    <t>pol16</t>
  </si>
  <si>
    <t>šroubení</t>
  </si>
  <si>
    <t>-843184274</t>
  </si>
  <si>
    <t>pol17</t>
  </si>
  <si>
    <t>izolace</t>
  </si>
  <si>
    <t>-392798880</t>
  </si>
  <si>
    <t>TV</t>
  </si>
  <si>
    <t>Topná voda</t>
  </si>
  <si>
    <t>pol18</t>
  </si>
  <si>
    <t>pojistný ventil</t>
  </si>
  <si>
    <t>-205886232</t>
  </si>
  <si>
    <t>pol19</t>
  </si>
  <si>
    <t>manometr</t>
  </si>
  <si>
    <t>357627744</t>
  </si>
  <si>
    <t>pol21</t>
  </si>
  <si>
    <t>-1433376831</t>
  </si>
  <si>
    <t>pol22</t>
  </si>
  <si>
    <t>teploměr</t>
  </si>
  <si>
    <t>-1941260768</t>
  </si>
  <si>
    <t>pol23</t>
  </si>
  <si>
    <t>jímka</t>
  </si>
  <si>
    <t>1527141032</t>
  </si>
  <si>
    <t>pol24</t>
  </si>
  <si>
    <t>vypouštěcí kohout</t>
  </si>
  <si>
    <t>-456362195</t>
  </si>
  <si>
    <t>pol25</t>
  </si>
  <si>
    <t>VYpouštěcí kohout</t>
  </si>
  <si>
    <t>848206936</t>
  </si>
  <si>
    <t>pol26</t>
  </si>
  <si>
    <t>Oběhové čerpadlo</t>
  </si>
  <si>
    <t>-105064655</t>
  </si>
  <si>
    <t>pol27</t>
  </si>
  <si>
    <t>549426529</t>
  </si>
  <si>
    <t>pol28</t>
  </si>
  <si>
    <t>pryžový kompenzátor</t>
  </si>
  <si>
    <t>-1699740614</t>
  </si>
  <si>
    <t>pol29</t>
  </si>
  <si>
    <t>-1367828900</t>
  </si>
  <si>
    <t>Dopouštění</t>
  </si>
  <si>
    <t>pol30</t>
  </si>
  <si>
    <t>-1677911319</t>
  </si>
  <si>
    <t>pol32</t>
  </si>
  <si>
    <t>filtr</t>
  </si>
  <si>
    <t>392779158</t>
  </si>
  <si>
    <t>pol33</t>
  </si>
  <si>
    <t>zpětná klapka</t>
  </si>
  <si>
    <t>1930986168</t>
  </si>
  <si>
    <t>pol34</t>
  </si>
  <si>
    <t>solenoidový ventil</t>
  </si>
  <si>
    <t>3914455</t>
  </si>
  <si>
    <t>pol35</t>
  </si>
  <si>
    <t>vodoměr dopoštěcí</t>
  </si>
  <si>
    <t>1722931143</t>
  </si>
  <si>
    <t>pol36</t>
  </si>
  <si>
    <t>2042986905</t>
  </si>
  <si>
    <t>PTUV</t>
  </si>
  <si>
    <t>Primár - TUV</t>
  </si>
  <si>
    <t>pol37</t>
  </si>
  <si>
    <t>1511567186</t>
  </si>
  <si>
    <t>pol38</t>
  </si>
  <si>
    <t>-1096098441</t>
  </si>
  <si>
    <t>pol39</t>
  </si>
  <si>
    <t>-1726648931</t>
  </si>
  <si>
    <t>pol40</t>
  </si>
  <si>
    <t>-1939867240</t>
  </si>
  <si>
    <t>pol41</t>
  </si>
  <si>
    <t>-403686439</t>
  </si>
  <si>
    <t>pol42</t>
  </si>
  <si>
    <t>-500550158</t>
  </si>
  <si>
    <t>pol43</t>
  </si>
  <si>
    <t>736747900</t>
  </si>
  <si>
    <t>TVV</t>
  </si>
  <si>
    <t>Teplá voda výstup</t>
  </si>
  <si>
    <t>pol45</t>
  </si>
  <si>
    <t>pojistný venzil</t>
  </si>
  <si>
    <t>-227542178</t>
  </si>
  <si>
    <t>pol44</t>
  </si>
  <si>
    <t>335622239</t>
  </si>
  <si>
    <t>pol46</t>
  </si>
  <si>
    <t>2137809344</t>
  </si>
  <si>
    <t>pol47</t>
  </si>
  <si>
    <t>1668869510</t>
  </si>
  <si>
    <t>pol48</t>
  </si>
  <si>
    <t>-1455830490</t>
  </si>
  <si>
    <t>pol49</t>
  </si>
  <si>
    <t>-1350385372</t>
  </si>
  <si>
    <t>pol50</t>
  </si>
  <si>
    <t>522126264</t>
  </si>
  <si>
    <t>SV</t>
  </si>
  <si>
    <t>Studená voda</t>
  </si>
  <si>
    <t>pol51</t>
  </si>
  <si>
    <t>-491642824</t>
  </si>
  <si>
    <t>pol52</t>
  </si>
  <si>
    <t>-1349432862</t>
  </si>
  <si>
    <t>pol57</t>
  </si>
  <si>
    <t>vodoměr SV</t>
  </si>
  <si>
    <t>-134440762</t>
  </si>
  <si>
    <t>pol54</t>
  </si>
  <si>
    <t>Filtr</t>
  </si>
  <si>
    <t>18200067</t>
  </si>
  <si>
    <t>pol55</t>
  </si>
  <si>
    <t>638461499</t>
  </si>
  <si>
    <t>C</t>
  </si>
  <si>
    <t>Cirkulace</t>
  </si>
  <si>
    <t>pol56</t>
  </si>
  <si>
    <t>-396715334</t>
  </si>
  <si>
    <t>pol53</t>
  </si>
  <si>
    <t>cirkulační čerpadlo</t>
  </si>
  <si>
    <t>575325485</t>
  </si>
  <si>
    <t>pol58</t>
  </si>
  <si>
    <t>-609671822</t>
  </si>
  <si>
    <t>pol59</t>
  </si>
  <si>
    <t>-715431507</t>
  </si>
  <si>
    <t>pol60</t>
  </si>
  <si>
    <t>1224058997</t>
  </si>
  <si>
    <t>pol61</t>
  </si>
  <si>
    <t>649116999</t>
  </si>
  <si>
    <t>pol62</t>
  </si>
  <si>
    <t>-1240809386</t>
  </si>
  <si>
    <t>pol63</t>
  </si>
  <si>
    <t>-713258325</t>
  </si>
  <si>
    <t>V</t>
  </si>
  <si>
    <t>Volně</t>
  </si>
  <si>
    <t>pol64</t>
  </si>
  <si>
    <t>Expanzní nádoba UT</t>
  </si>
  <si>
    <t>181994331</t>
  </si>
  <si>
    <t>pol65</t>
  </si>
  <si>
    <t>zásobní nádoba TUV</t>
  </si>
  <si>
    <t>288091959</t>
  </si>
  <si>
    <t>pol66</t>
  </si>
  <si>
    <t>-732633540</t>
  </si>
  <si>
    <t>pol67</t>
  </si>
  <si>
    <t>-1049363804</t>
  </si>
  <si>
    <t>SO05 - Vzduchotechnika</t>
  </si>
  <si>
    <t xml:space="preserve">    751 - Vzduchotechnika</t>
  </si>
  <si>
    <t>971042251</t>
  </si>
  <si>
    <t>Vybourání otvorů v betonových příčkách a zdech pl do 0,0225 m2 tl do 450 mm</t>
  </si>
  <si>
    <t>1648126004</t>
  </si>
  <si>
    <t>9710X101</t>
  </si>
  <si>
    <t>Stavební zapravení prostupů po montáži lokální VZT jendotky</t>
  </si>
  <si>
    <t>85099200</t>
  </si>
  <si>
    <t>751</t>
  </si>
  <si>
    <t>751.R1</t>
  </si>
  <si>
    <t>Komplexní zkoušky</t>
  </si>
  <si>
    <t xml:space="preserve">soub </t>
  </si>
  <si>
    <t>-1004629615</t>
  </si>
  <si>
    <t>751322011</t>
  </si>
  <si>
    <t>Montáž talířových ventilů, anemostatů, dýz talířového ventilu, průměru do 100 mm</t>
  </si>
  <si>
    <t>684825084</t>
  </si>
  <si>
    <t>https://podminky.urs.cz/item/CS_URS_2024_02/751322011</t>
  </si>
  <si>
    <t>10.572.837</t>
  </si>
  <si>
    <t>Ventil KE 100 talířový</t>
  </si>
  <si>
    <t>772248491</t>
  </si>
  <si>
    <t>751344112</t>
  </si>
  <si>
    <t>Montáž tlumičů hluku pro kruhové potrubí, průměru přes 100 do 200 mm</t>
  </si>
  <si>
    <t>1325030628</t>
  </si>
  <si>
    <t>https://podminky.urs.cz/item/CS_URS_2024_02/751344112</t>
  </si>
  <si>
    <t>RGL.16646</t>
  </si>
  <si>
    <t>Tlumič hluku pro pr. 125 mm</t>
  </si>
  <si>
    <t>517132090</t>
  </si>
  <si>
    <t>751511182</t>
  </si>
  <si>
    <t>Montáž potrubí plechového skupiny I kruhového bez příruby tloušťky plechu 0,6 mm, průměru přes 100 do 200 mm</t>
  </si>
  <si>
    <t>-358209504</t>
  </si>
  <si>
    <t>https://podminky.urs.cz/item/CS_URS_2024_02/751511182</t>
  </si>
  <si>
    <t>11,5</t>
  </si>
  <si>
    <t>ELD.VT800100050R</t>
  </si>
  <si>
    <t>SPIRO 140</t>
  </si>
  <si>
    <t>-732410604</t>
  </si>
  <si>
    <t>11,5*1,2 "Přepočtené koeficientem množství</t>
  </si>
  <si>
    <t>751611151</t>
  </si>
  <si>
    <t>Montáž lokální vzduchotechnické jednotky</t>
  </si>
  <si>
    <t>501207000</t>
  </si>
  <si>
    <t>42944163</t>
  </si>
  <si>
    <t>jednotka VZT nástěnná lokální</t>
  </si>
  <si>
    <t>1988212947</t>
  </si>
  <si>
    <t>5 "minimální účinnost zpětného získávání tepla je požadována 65% při vzduchovém výkonu 40 m3/h</t>
  </si>
  <si>
    <t>75169111.R</t>
  </si>
  <si>
    <t>Zaregulování systému vzduchotechnického zařízení</t>
  </si>
  <si>
    <t>-1268975140</t>
  </si>
  <si>
    <t>751-N/01</t>
  </si>
  <si>
    <t>Kondenzační jednotka Gree GMV-160WL/C-X vč. potrubí</t>
  </si>
  <si>
    <t>-81302346</t>
  </si>
  <si>
    <t>751511182.1</t>
  </si>
  <si>
    <t>-1036727635</t>
  </si>
  <si>
    <t>ELD.VT800100050R.1</t>
  </si>
  <si>
    <t>SPIRO 160</t>
  </si>
  <si>
    <t>-257883169</t>
  </si>
  <si>
    <t>1495609275</t>
  </si>
  <si>
    <t>ELD.VT800100050R.2</t>
  </si>
  <si>
    <t>SPIRO 125</t>
  </si>
  <si>
    <t>1337509965</t>
  </si>
  <si>
    <t>751514262</t>
  </si>
  <si>
    <t>Montáž kalhotového kusu nebo odbočky jednostranné do plechového potrubí kruhového bez příruby D přes 100 do 200 mm</t>
  </si>
  <si>
    <t>223297231</t>
  </si>
  <si>
    <t>42981432</t>
  </si>
  <si>
    <t>odbočka jednostranná osová Pz T-kus 90° D1/D2 = 160/100mm</t>
  </si>
  <si>
    <t>-536441726</t>
  </si>
  <si>
    <t>42981425</t>
  </si>
  <si>
    <t>odbočka jednostranná osová Pz T-kus 90° D1/D2 = 125/100mm</t>
  </si>
  <si>
    <t>-892404251</t>
  </si>
  <si>
    <t>751511181</t>
  </si>
  <si>
    <t>Montáž potrubí plechového skupiny I kruhového bez příruby tloušťky plechu 0,6 mm, průměru do 100mm</t>
  </si>
  <si>
    <t>760822351</t>
  </si>
  <si>
    <t>ELD.VT800100050R.3</t>
  </si>
  <si>
    <t>SPIRO 100</t>
  </si>
  <si>
    <t>1405430420</t>
  </si>
  <si>
    <t>751514261</t>
  </si>
  <si>
    <t>Montáž kalhotového kusu nebo odbočky jednostranné do plechového potrubí kruhového bez příruby D do 100</t>
  </si>
  <si>
    <t>437435728</t>
  </si>
  <si>
    <t>42981151</t>
  </si>
  <si>
    <t>odbočka jednostranná osová Pz T-kus 90° D1/D2 = 100/100mm</t>
  </si>
  <si>
    <t>-495290798</t>
  </si>
  <si>
    <t>75112207R.3</t>
  </si>
  <si>
    <t>Montáž ventilátoru radiálního nízkotlakého podhledového protipožárního</t>
  </si>
  <si>
    <t>1146418749</t>
  </si>
  <si>
    <t>RMAT0021</t>
  </si>
  <si>
    <t>ventilátor podhledový  - KN 2 UP 100 (ERKF)</t>
  </si>
  <si>
    <t>-324208332</t>
  </si>
  <si>
    <t>751514762</t>
  </si>
  <si>
    <t>Montáž protidešťové stříšky nebo výfukové hlavice do plechového potrubí kruhové s přírubou D přes 100 do 200 mm</t>
  </si>
  <si>
    <t>-149990749</t>
  </si>
  <si>
    <t>42981267</t>
  </si>
  <si>
    <t>výfuková hlavice Pz D 200mm</t>
  </si>
  <si>
    <t>377143211</t>
  </si>
  <si>
    <t>713492151</t>
  </si>
  <si>
    <t>Montáž tepelné izolace potrubí rovné a ohyby slepením spojů samolepicí Al páskou</t>
  </si>
  <si>
    <t>-1454674487</t>
  </si>
  <si>
    <t>27127207</t>
  </si>
  <si>
    <t>izolace plošná kaučuková s metalickým povrchem samolepící tl 19mm</t>
  </si>
  <si>
    <t>1266521087</t>
  </si>
  <si>
    <t>751537145</t>
  </si>
  <si>
    <t>Montáž potrubí kruhového ohebného tepelně a zvukově izolovaného Al hadice D do 100 mm</t>
  </si>
  <si>
    <t>-187208148</t>
  </si>
  <si>
    <t>RGL.8000</t>
  </si>
  <si>
    <t>Hadice Al ohebná tepelně izolovaná 102mm, 10m</t>
  </si>
  <si>
    <t>363061597</t>
  </si>
  <si>
    <t>751122352</t>
  </si>
  <si>
    <t>Montáž ventilátoru radiálního nízkotlakého střešního komínového kruhového D přes 100 do 200 mm</t>
  </si>
  <si>
    <t>1369123111</t>
  </si>
  <si>
    <t>42914054</t>
  </si>
  <si>
    <t>ventilátor axiální diagonální potrubní Pz plech oběžné kolo plast IP44 230V 40W připojení D 125mm</t>
  </si>
  <si>
    <t>-793410784</t>
  </si>
  <si>
    <t>-284145905</t>
  </si>
  <si>
    <t>-678216698</t>
  </si>
  <si>
    <t>-1319041285</t>
  </si>
  <si>
    <t>-546297964</t>
  </si>
  <si>
    <t>751398041</t>
  </si>
  <si>
    <t>Montáž protidešťové žaluzie nebo žaluziové klapky na kruhové potrubí D do 300 mm</t>
  </si>
  <si>
    <t>787912459</t>
  </si>
  <si>
    <t>42972901</t>
  </si>
  <si>
    <t>žaluzie protidešťová plastová s pevnými lamelami, pro potrubí D 160mm</t>
  </si>
  <si>
    <t>1502223114</t>
  </si>
  <si>
    <t>998751112</t>
  </si>
  <si>
    <t>Přesun hmot pro vzduchotechniku stanovený z hmotnosti přesunovaného materiálu vodorovná dopravní vzdálenost do 100 m s omezením mechanizace v objektech výšky přes 12 do 24 m</t>
  </si>
  <si>
    <t>-107264668</t>
  </si>
  <si>
    <t>https://podminky.urs.cz/item/CS_URS_2024_02/998751112</t>
  </si>
  <si>
    <t xml:space="preserve">SO06 - Vytápění </t>
  </si>
  <si>
    <t xml:space="preserve">    733 - Ústřední vytápění - rozvodné potrubí</t>
  </si>
  <si>
    <t xml:space="preserve">    734 - Ústřední vytápění - armatury</t>
  </si>
  <si>
    <t xml:space="preserve">    735 - Ústřední vytápění - otopná tělesa</t>
  </si>
  <si>
    <t>M - Práce a dodávky M</t>
  </si>
  <si>
    <t xml:space="preserve">    23-M - Montáže potrubí</t>
  </si>
  <si>
    <t>OST - Ostatní</t>
  </si>
  <si>
    <t>97404914R</t>
  </si>
  <si>
    <t>Demontáž všech rozvodů plynu a zařizovacích předmětů vytápění (plynová akumulační kamna) včetně ekologické likvidace</t>
  </si>
  <si>
    <t>707851323</t>
  </si>
  <si>
    <t>713463121</t>
  </si>
  <si>
    <t>Montáž izolace tepelné potrubí a ohybů tvarovkami nebo deskami potrubními pouzdry bez povrchové úpravy (izolační materiál ve specifikaci) uchycenými sponami potrubí jednovrstvá</t>
  </si>
  <si>
    <t>-520139129</t>
  </si>
  <si>
    <t>https://podminky.urs.cz/item/CS_URS_2024_02/713463121</t>
  </si>
  <si>
    <t>D.1.4.2. UTCH; 01-06</t>
  </si>
  <si>
    <t>34+16+20</t>
  </si>
  <si>
    <t>MLT.I00000501</t>
  </si>
  <si>
    <t>izolace potrubí Mirelon Pro 15x9mm</t>
  </si>
  <si>
    <t>-1251758907</t>
  </si>
  <si>
    <t>119,607843137255*1,02 "Přepočtené koeficientem množství</t>
  </si>
  <si>
    <t>28377101</t>
  </si>
  <si>
    <t>pouzdro izolační potrubní z pěnového polyetylenu 18/9mm</t>
  </si>
  <si>
    <t>1726473378</t>
  </si>
  <si>
    <t>28377103</t>
  </si>
  <si>
    <t>pouzdro izolační potrubní z pěnového polyetylenu 22/9mm</t>
  </si>
  <si>
    <t>-353962825</t>
  </si>
  <si>
    <t>28377048</t>
  </si>
  <si>
    <t>pouzdro izolační potrubní z pěnového polyetylenu 28/20mm</t>
  </si>
  <si>
    <t>1106870061</t>
  </si>
  <si>
    <t>28377055</t>
  </si>
  <si>
    <t>pouzdro izolační potrubní z pěnového polyetylenu 35/20mm</t>
  </si>
  <si>
    <t>119441374</t>
  </si>
  <si>
    <t>998713122</t>
  </si>
  <si>
    <t>Přesun hmot pro izolace tepelné stanovený z hmotnosti přesunovaného materiálu vodorovná dopravní vzdálenost do 50 m ruční (bez užití mechanizace) v objektech výšky přes 6 m do 12 m</t>
  </si>
  <si>
    <t>-446462574</t>
  </si>
  <si>
    <t>https://podminky.urs.cz/item/CS_URS_2024_02/998713122</t>
  </si>
  <si>
    <t>998713129</t>
  </si>
  <si>
    <t>Přesun hmot pro izolace tepelné stanovený z hmotnosti přesunovaného materiálu vodorovná dopravní vzdálenost do 50 m Příplatek k cenám za ruční zvětšený přesun přes vymezenou vodorovnou dopravní vzdálenost za každých dalších započatých 50 m</t>
  </si>
  <si>
    <t>1032664688</t>
  </si>
  <si>
    <t>https://podminky.urs.cz/item/CS_URS_2024_02/998713129</t>
  </si>
  <si>
    <t>732113117</t>
  </si>
  <si>
    <t>Rozdělovače a sběrače hydraulické vyrovnávače dynamických tlaků závitové PN 6 (průtok Q m3/h) G 6/4 (2,5 m3/h)</t>
  </si>
  <si>
    <t>-1981616330</t>
  </si>
  <si>
    <t>https://podminky.urs.cz/item/CS_URS_2024_02/732113117</t>
  </si>
  <si>
    <t>ANULOID TL 63B</t>
  </si>
  <si>
    <t>732199100</t>
  </si>
  <si>
    <t>Montáž štítků orientačních</t>
  </si>
  <si>
    <t>980843997</t>
  </si>
  <si>
    <t>https://podminky.urs.cz/item/CS_URS_2024_02/732199100</t>
  </si>
  <si>
    <t>732211113.DZD</t>
  </si>
  <si>
    <t>Ohřívač stacionární zásobníkový OKC 160 NTR/BP s jedním výměníkem PN 0,6/1,0 o objemu 148 l v.pl. 1,45 m2</t>
  </si>
  <si>
    <t>-410987743</t>
  </si>
  <si>
    <t>732331615.RFX</t>
  </si>
  <si>
    <t>Nádoba tlaková expanzní s membránou Reflex N závitové připojení PN 0,4 o objemu 35 l</t>
  </si>
  <si>
    <t>-1544597408</t>
  </si>
  <si>
    <t>732331771.RFX</t>
  </si>
  <si>
    <t>Příslušenství k expanzním nádobám souprava s upínací páskou KS8-35</t>
  </si>
  <si>
    <t>866952610</t>
  </si>
  <si>
    <t>732421402.GRS</t>
  </si>
  <si>
    <t>Čerpadlo teplovodní mokroběžné závitové oběhové ALPHA2 25-40 DN 25 výtlak do 4,0 m průtok 2,2 m3/h PN 10 pro vytápění</t>
  </si>
  <si>
    <t>2035146316</t>
  </si>
  <si>
    <t>732421412.GRS</t>
  </si>
  <si>
    <t>Čerpadlo teplovodní mokroběžné závitové oběhové ALPHA2 25-60 DN 25 výtlak do 6,0 m průtok 2,8 m3/h PN 10 pro vytápění</t>
  </si>
  <si>
    <t>64323141</t>
  </si>
  <si>
    <t>998732122</t>
  </si>
  <si>
    <t>Přesun hmot pro strojovny stanovený z hmotnosti přesunovaného materiálu vodorovná dopravní vzdálenost do 50 m ruční (bez užití mechanizace) v objektech výšky přes 6 do 12 m</t>
  </si>
  <si>
    <t>-404186285</t>
  </si>
  <si>
    <t>https://podminky.urs.cz/item/CS_URS_2024_02/998732122</t>
  </si>
  <si>
    <t>998732129</t>
  </si>
  <si>
    <t>Přesun hmot pro strojovny stanovený z hmotnosti přesunovaného materiálu vodorovná dopravní vzdálenost do 50 m Příplatek k cenám za ruční zvětšený přesun přes vymezenou vodorovnou dopravní vzdálenost za každých dalších započatých 50 m</t>
  </si>
  <si>
    <t>-56282455</t>
  </si>
  <si>
    <t>https://podminky.urs.cz/item/CS_URS_2024_02/998732129</t>
  </si>
  <si>
    <t>733</t>
  </si>
  <si>
    <t>Ústřední vytápění - rozvodné potrubí</t>
  </si>
  <si>
    <t>733221102</t>
  </si>
  <si>
    <t>Potrubí z trubek měděných měkkých spojovaných měkkým pájením Ø 15/1</t>
  </si>
  <si>
    <t>253078028</t>
  </si>
  <si>
    <t>https://podminky.urs.cz/item/CS_URS_2024_02/733221102</t>
  </si>
  <si>
    <t>733222103</t>
  </si>
  <si>
    <t>Potrubí z trubek měděných polotvrdých spojovaných měkkým pájením Ø 18/1</t>
  </si>
  <si>
    <t>145332747</t>
  </si>
  <si>
    <t>https://podminky.urs.cz/item/CS_URS_2024_02/733222103</t>
  </si>
  <si>
    <t>19,7*2</t>
  </si>
  <si>
    <t>733222104</t>
  </si>
  <si>
    <t>Potrubí z trubek měděných polotvrdých spojovaných měkkým pájením Ø 22/1</t>
  </si>
  <si>
    <t>1639722118</t>
  </si>
  <si>
    <t>https://podminky.urs.cz/item/CS_URS_2024_02/733222104</t>
  </si>
  <si>
    <t>733223105</t>
  </si>
  <si>
    <t>Potrubí z trubek měděných tvrdých spojovaných měkkým pájením Ø 28/1,5</t>
  </si>
  <si>
    <t>808931477</t>
  </si>
  <si>
    <t>https://podminky.urs.cz/item/CS_URS_2024_02/733223105</t>
  </si>
  <si>
    <t>733223106</t>
  </si>
  <si>
    <t>Potrubí z trubek měděných tvrdých spojovaných měkkým pájením Ø 35/1,5</t>
  </si>
  <si>
    <t>-212497953</t>
  </si>
  <si>
    <t>https://podminky.urs.cz/item/CS_URS_2024_02/733223106</t>
  </si>
  <si>
    <t>28616010</t>
  </si>
  <si>
    <t>set připojovací měřiče tepla - systém napojení otopných těles a podlahového topení</t>
  </si>
  <si>
    <t>sada</t>
  </si>
  <si>
    <t>964035739</t>
  </si>
  <si>
    <t>733291101</t>
  </si>
  <si>
    <t>Zkoušky těsnosti potrubí z trubek měděných Ø do 35/1,5</t>
  </si>
  <si>
    <t>1016839237</t>
  </si>
  <si>
    <t>https://podminky.urs.cz/item/CS_URS_2024_02/733291101</t>
  </si>
  <si>
    <t>122+39,4+22,4+85+10,6</t>
  </si>
  <si>
    <t>998733123</t>
  </si>
  <si>
    <t>Přesun hmot pro rozvody potrubí stanovený z hmotnosti přesunovaného materiálu vodorovná dopravní vzdálenost do 50 m ruční (bez užití mechanizace) v objektech výšky přes 12 do 24 m</t>
  </si>
  <si>
    <t>-257508629</t>
  </si>
  <si>
    <t>https://podminky.urs.cz/item/CS_URS_2024_02/998733123</t>
  </si>
  <si>
    <t>998733129</t>
  </si>
  <si>
    <t>Přesun hmot pro rozvody potrubí stanovený z hmotnosti přesunovaného materiálu vodorovná dopravní vzdálenost do 50 m Příplatek k cenám za ruční zvětšený přesun přes vymezenou vodorovnou dopravní vzdálenost za každých dalších započatých 50 m</t>
  </si>
  <si>
    <t>1916532467</t>
  </si>
  <si>
    <t>https://podminky.urs.cz/item/CS_URS_2024_02/998733129</t>
  </si>
  <si>
    <t>734</t>
  </si>
  <si>
    <t>Ústřední vytápění - armatury</t>
  </si>
  <si>
    <t>734109211</t>
  </si>
  <si>
    <t>Montáž armatur přírubových se dvěma přírubami PN 16 DN 15</t>
  </si>
  <si>
    <t>1965969536</t>
  </si>
  <si>
    <t>https://podminky.urs.cz/item/CS_URS_2024_02/734109211</t>
  </si>
  <si>
    <t>735</t>
  </si>
  <si>
    <t>Ústřední vytápění - otopná tělesa</t>
  </si>
  <si>
    <t>735152272</t>
  </si>
  <si>
    <t>Otopná tělesa panelová VK jednodesková PN 1,0 MPa, T do 110°C s jednou přídavnou přestupní plochou výšky tělesa 600 mm stavební délky / výkonu 500 mm / 501 W</t>
  </si>
  <si>
    <t>530908735</t>
  </si>
  <si>
    <t>https://podminky.urs.cz/item/CS_URS_2024_02/735152272</t>
  </si>
  <si>
    <t>1+3</t>
  </si>
  <si>
    <t>55128130</t>
  </si>
  <si>
    <t>hlavice ruční pro termostatický ventil M30</t>
  </si>
  <si>
    <t>-981509651</t>
  </si>
  <si>
    <t>735152373</t>
  </si>
  <si>
    <t>Otopná tělesa panelová VK dvoudesková PN 1,0 MPa, T do 110°C bez přídavné přestupní plochy výšky tělesa 600 mm stavební délky / výkonu 600 mm / 587 W</t>
  </si>
  <si>
    <t>-624182185</t>
  </si>
  <si>
    <t>https://podminky.urs.cz/item/CS_URS_2024_02/735152373</t>
  </si>
  <si>
    <t>735152575</t>
  </si>
  <si>
    <t>Otopná tělesa panelová VK dvoudesková PN 1,0 MPa, T do 110°C se dvěma přídavnými přestupními plochami výšky tělesa 600 mm stavební délky / výkonu 800 mm / 1343 W</t>
  </si>
  <si>
    <t>-2133608332</t>
  </si>
  <si>
    <t>https://podminky.urs.cz/item/CS_URS_2024_02/735152575</t>
  </si>
  <si>
    <t>1+2+1</t>
  </si>
  <si>
    <t>735152576</t>
  </si>
  <si>
    <t>Otopná tělesa panelová VK dvoudesková PN 1,0 MPa, T do 110°C se dvěma přídavnými přestupními plochami výšky tělesa 600 mm stavební délky / výkonu 900 mm / 1511 W</t>
  </si>
  <si>
    <t>1818858393</t>
  </si>
  <si>
    <t>https://podminky.urs.cz/item/CS_URS_2024_02/735152576</t>
  </si>
  <si>
    <t>735152577</t>
  </si>
  <si>
    <t>Otopná tělesa panelová VK dvoudesková PN 1,0 MPa, T do 110°C se dvěma přídavnými přestupními plochami výšky tělesa 600 mm stavební délky / výkonu 1000 mm / 1679 W</t>
  </si>
  <si>
    <t>-1007756680</t>
  </si>
  <si>
    <t>https://podminky.urs.cz/item/CS_URS_2024_02/735152577</t>
  </si>
  <si>
    <t>735152639</t>
  </si>
  <si>
    <t>Otopná tělesa panelová VK třídesková PN 1,0 MPa, T do 110°C se třemi přídavnými přestupními plochami výšky tělesa 400 mm stavební délky / výkonu 1200 mm / 2086 W</t>
  </si>
  <si>
    <t>847540970</t>
  </si>
  <si>
    <t>https://podminky.urs.cz/item/CS_URS_2024_02/735152639</t>
  </si>
  <si>
    <t>735152674</t>
  </si>
  <si>
    <t>Otopná tělesa panelová VK třídesková PN 1,0 MPa, T do 110°C se třemi přídavnými přestupními plochami výšky tělesa 600 mm stavební délky / výkonu 700 mm / 1684 W</t>
  </si>
  <si>
    <t>-51828155</t>
  </si>
  <si>
    <t>https://podminky.urs.cz/item/CS_URS_2024_02/735152674</t>
  </si>
  <si>
    <t>735152675</t>
  </si>
  <si>
    <t>Otopná tělesa panelová VK třídesková PN 1,0 MPa, T do 110°C se třemi přídavnými přestupními plochami výšky tělesa 600 mm stavební délky / výkonu 800 mm / 1925 W</t>
  </si>
  <si>
    <t>43236415</t>
  </si>
  <si>
    <t>https://podminky.urs.cz/item/CS_URS_2024_02/735152675</t>
  </si>
  <si>
    <t>1118740638</t>
  </si>
  <si>
    <t>735152676</t>
  </si>
  <si>
    <t>Otopná tělesa panelová VK třídesková PN 1,0 MPa, T do 110°C se třemi přídavnými přestupními plochami výšky tělesa 600 mm stavební délky / výkonu 900 mm / 2165 W</t>
  </si>
  <si>
    <t>-1249490955</t>
  </si>
  <si>
    <t>https://podminky.urs.cz/item/CS_URS_2024_02/735152676</t>
  </si>
  <si>
    <t>735152677</t>
  </si>
  <si>
    <t>Otopná tělesa panelová VK třídesková PN 1,0 MPa, T do 110°C se třemi přídavnými přestupními plochami výšky tělesa 600 mm stavební délky / výkonu 1000 mm / 2406 W</t>
  </si>
  <si>
    <t>-1673965993</t>
  </si>
  <si>
    <t>https://podminky.urs.cz/item/CS_URS_2024_02/735152677</t>
  </si>
  <si>
    <t>735152678</t>
  </si>
  <si>
    <t>Otopná tělesa panelová VK třídesková PN 1,0 MPa, T do 110°C se třemi přídavnými přestupními plochami výšky tělesa 600 mm stavební délky / výkonu 1100 mm / 2647 W</t>
  </si>
  <si>
    <t>1360186552</t>
  </si>
  <si>
    <t>https://podminky.urs.cz/item/CS_URS_2024_02/735152678</t>
  </si>
  <si>
    <t>735160131</t>
  </si>
  <si>
    <t>Otopná tělesa trubková teplovodní na stěnu výšky tělesa 1 500 mm, délky 450 mm</t>
  </si>
  <si>
    <t>-56488787</t>
  </si>
  <si>
    <t>https://podminky.urs.cz/item/CS_URS_2024_02/735160131</t>
  </si>
  <si>
    <t>735160141</t>
  </si>
  <si>
    <t>Otopná tělesa trubková teplovodní na stěnu výšky tělesa 1 820 mm, délky 450 mm</t>
  </si>
  <si>
    <t>-179025918</t>
  </si>
  <si>
    <t>https://podminky.urs.cz/item/CS_URS_2024_02/735160141</t>
  </si>
  <si>
    <t>998735122</t>
  </si>
  <si>
    <t>Přesun hmot pro otopná tělesa stanovený z hmotnosti přesunovaného materiálu vodorovná dopravní vzdálenost do 50 m ruční (bez užití mechanizace) v objektech výšky přes 6 do 12 m</t>
  </si>
  <si>
    <t>-1376800809</t>
  </si>
  <si>
    <t>https://podminky.urs.cz/item/CS_URS_2024_02/998735122</t>
  </si>
  <si>
    <t>998735129</t>
  </si>
  <si>
    <t>Přesun hmot pro otopná tělesa stanovený z hmotnosti přesunovaného materiálu vodorovná dopravní vzdálenost do 50 m Příplatek k cenám za ruční zvětšený přesun přes vymezenou vodorovnou dopravní vzdálenost za každých dalších započatých 50 m</t>
  </si>
  <si>
    <t>671947261</t>
  </si>
  <si>
    <t>https://podminky.urs.cz/item/CS_URS_2024_02/998735129</t>
  </si>
  <si>
    <t>Práce a dodávky M</t>
  </si>
  <si>
    <t>23-M</t>
  </si>
  <si>
    <t>Montáže potrubí</t>
  </si>
  <si>
    <t>230120041</t>
  </si>
  <si>
    <t>Čištění potrubí profukováním nebo proplachováním DN 32</t>
  </si>
  <si>
    <t>-417294974</t>
  </si>
  <si>
    <t>https://podminky.urs.cz/item/CS_URS_2024_02/230120041</t>
  </si>
  <si>
    <t>1750+52,5</t>
  </si>
  <si>
    <t>OST</t>
  </si>
  <si>
    <t>Ostatní</t>
  </si>
  <si>
    <t>043114000</t>
  </si>
  <si>
    <t>Zkoušky tlakové</t>
  </si>
  <si>
    <t>1024</t>
  </si>
  <si>
    <t>-494007705</t>
  </si>
  <si>
    <t>https://podminky.urs.cz/item/CS_URS_2024_02/043114000</t>
  </si>
  <si>
    <t>04311400R</t>
  </si>
  <si>
    <t>Napuštění vody do otopného systému</t>
  </si>
  <si>
    <t>-1958031878</t>
  </si>
  <si>
    <t>04311401R</t>
  </si>
  <si>
    <t>TOPNÁ ZKOUŠKA S DOREGULOVÁNÍM SYSTÉMU</t>
  </si>
  <si>
    <t>975895304</t>
  </si>
  <si>
    <t>SO07 - ELEKTROINSTALACE</t>
  </si>
  <si>
    <t xml:space="preserve">Koncové prvky zabezpečovacího a kamerového zařízení nejsou součásti dodávky slaboproudých instalací. Dodávku a montáž si zajišťuje zadavatel. </t>
  </si>
  <si>
    <t xml:space="preserve">    741 - Elektroinstalace - silnoproud</t>
  </si>
  <si>
    <t xml:space="preserve">    742 - Elektroinstalace - slaboproud</t>
  </si>
  <si>
    <t xml:space="preserve">    21-M - Elektromontáže</t>
  </si>
  <si>
    <t>953993311</t>
  </si>
  <si>
    <t>Osazení bezpečnostní, orientační nebo informační tabulky samolepicí</t>
  </si>
  <si>
    <t>-1484797232</t>
  </si>
  <si>
    <t>https://podminky.urs.cz/item/CS_URS_2024_02/953993311</t>
  </si>
  <si>
    <t>73534561</t>
  </si>
  <si>
    <t>tabulka bezpečnostní fotoluminiscenční 148x148mm samolepící</t>
  </si>
  <si>
    <t>1367357934</t>
  </si>
  <si>
    <t>Demontáž všech rozvodů elektroinstalace včetně ekologické likvidace</t>
  </si>
  <si>
    <t>1274321677</t>
  </si>
  <si>
    <t>97733222R</t>
  </si>
  <si>
    <t>Frézování drážek</t>
  </si>
  <si>
    <t>-874643711</t>
  </si>
  <si>
    <t>420</t>
  </si>
  <si>
    <t>1573394021</t>
  </si>
  <si>
    <t>997013219</t>
  </si>
  <si>
    <t>Vnitrostaveništní doprava suti a vybouraných hmot vodorovně do 50 m s naložením Příplatek k cenám -3111 až -3217 za zvětšenou vodorovnou dopravu přes vymezenou dopravní vzdálenost za každých dalších započatých 10 m</t>
  </si>
  <si>
    <t>1597291776</t>
  </si>
  <si>
    <t>https://podminky.urs.cz/item/CS_URS_2024_02/997013219</t>
  </si>
  <si>
    <t>691028872</t>
  </si>
  <si>
    <t>878750911</t>
  </si>
  <si>
    <t>0,42*30 "Přepočtené koeficientem množství</t>
  </si>
  <si>
    <t>997013609</t>
  </si>
  <si>
    <t>Poplatek za uložení stavebního odpadu na skládce (skládkovné) ze směsí nebo oddělených frakcí betonu, cihel a keramických výrobků zatříděného do Katalogu odpadů pod kódem 17 01 07</t>
  </si>
  <si>
    <t>581509515</t>
  </si>
  <si>
    <t>https://podminky.urs.cz/item/CS_URS_2024_02/997013609</t>
  </si>
  <si>
    <t>741</t>
  </si>
  <si>
    <t>Elektroinstalace - silnoproud</t>
  </si>
  <si>
    <t>741112001</t>
  </si>
  <si>
    <t>Montáž krabic elektroinstalačních bez napojení na trubky a lišty, demontáže a montáže víčka a přístroje protahovacích nebo odbočných zapuštěných plastových kruhových do zdiva</t>
  </si>
  <si>
    <t>542640744</t>
  </si>
  <si>
    <t>https://podminky.urs.cz/item/CS_URS_2024_02/741112001</t>
  </si>
  <si>
    <t>D.1.1.4.4. č.v. 02;03;04;05;06;07;08</t>
  </si>
  <si>
    <t xml:space="preserve">Množství bude opraveno podle skutečnosti </t>
  </si>
  <si>
    <t>126+40</t>
  </si>
  <si>
    <t>34571451</t>
  </si>
  <si>
    <t>krabice pod omítku PVC přístrojová kruhová D 70mm hluboká</t>
  </si>
  <si>
    <t>1022929164</t>
  </si>
  <si>
    <t>741120301</t>
  </si>
  <si>
    <t>Montáž vodičů izolovaných měděných bez ukončení uložených pevně plných a laněných s PVC pláštěm, bezhalogenových, ohniodolných (např. CY, CHAH-V) průřezu žíly 0,55 až 16 mm2</t>
  </si>
  <si>
    <t>-1171416599</t>
  </si>
  <si>
    <t>https://podminky.urs.cz/item/CS_URS_2024_02/741120301</t>
  </si>
  <si>
    <t>CYA 4</t>
  </si>
  <si>
    <t>CYA 6</t>
  </si>
  <si>
    <t>34141026</t>
  </si>
  <si>
    <t>vodič propojovací flexibilní jádro Cu lanované izolace PVC 450/750V (H07V-K) 1x4mm2</t>
  </si>
  <si>
    <t>-43227657</t>
  </si>
  <si>
    <t>120*1,15 "Přepočtené koeficientem množství</t>
  </si>
  <si>
    <t>34141027</t>
  </si>
  <si>
    <t>vodič propojovací flexibilní jádro Cu lanované izolace PVC 450/750V (H07V-K) 1x6mm2</t>
  </si>
  <si>
    <t>1204829110</t>
  </si>
  <si>
    <t>80*1,15 "Přepočtené koeficientem množství</t>
  </si>
  <si>
    <t>-705274979</t>
  </si>
  <si>
    <t>34141028</t>
  </si>
  <si>
    <t>vodič propojovací flexibilní jádro Cu lanované izolace PVC 450/750V (H07V-K) 1x10mm2</t>
  </si>
  <si>
    <t>-1065167129</t>
  </si>
  <si>
    <t>741122031</t>
  </si>
  <si>
    <t>Montáž kabelů měděných bez ukončení uložených pod omítku plných kulatých (např. CYKY), počtu a průřezu žil 5x1,5 až 2,5 mm2</t>
  </si>
  <si>
    <t>-1447176838</t>
  </si>
  <si>
    <t>https://podminky.urs.cz/item/CS_URS_2024_02/741122031</t>
  </si>
  <si>
    <t>300</t>
  </si>
  <si>
    <t>34111090</t>
  </si>
  <si>
    <t>kabel instalační jádro Cu plné izolace PVC plášť PVC 450/750V (CYKY) 5x1,5mm2</t>
  </si>
  <si>
    <t>-1575447100</t>
  </si>
  <si>
    <t>300*1,15 "Přepočtené koeficientem množství</t>
  </si>
  <si>
    <t>741122033</t>
  </si>
  <si>
    <t>Montáž kabelů měděných bez ukončení uložených pod omítku plných kulatých (např. CYKY), počtu a průřezu žil 5x10 mm2</t>
  </si>
  <si>
    <t>-1448428632</t>
  </si>
  <si>
    <t>https://podminky.urs.cz/item/CS_URS_2024_02/741122033</t>
  </si>
  <si>
    <t>34113034</t>
  </si>
  <si>
    <t>kabel instalační jádro Cu plné izolace PVC plášť PVC 450/750V (CYKY) 5x10mm2</t>
  </si>
  <si>
    <t>-67167054</t>
  </si>
  <si>
    <t>160*1,15 "Přepočtené koeficientem množství</t>
  </si>
  <si>
    <t>741122121</t>
  </si>
  <si>
    <t>Montáž kabelů měděných bez ukončení uložených v trubkách zatažených plných kulatých nebo bezhalogenových (např. CYKY) počtu a průřezu žil 2x1,5 až 6 mm2</t>
  </si>
  <si>
    <t>1585864763</t>
  </si>
  <si>
    <t>https://podminky.urs.cz/item/CS_URS_2024_02/741122121</t>
  </si>
  <si>
    <t>320</t>
  </si>
  <si>
    <t>34111524</t>
  </si>
  <si>
    <t>kabel silový oheň retardující bezhalogenový s funkčností při požáru 180min a P60-R reakce na oheň B2cas1d1a1 jádro Cu 0,6/1kV (1-CSKH-V) 2x1,5mm2</t>
  </si>
  <si>
    <t>2062682575</t>
  </si>
  <si>
    <t>320*1,15 "Přepočtené koeficientem množství</t>
  </si>
  <si>
    <t>-399984693</t>
  </si>
  <si>
    <t>34111005</t>
  </si>
  <si>
    <t>kabel instalační jádro Cu plné izolace PVC plášť PVC 450/750V (CYKY) 2x1,5mm2</t>
  </si>
  <si>
    <t>569751917</t>
  </si>
  <si>
    <t>150*1,15 "Přepočtené koeficientem množství</t>
  </si>
  <si>
    <t>741122611</t>
  </si>
  <si>
    <t>Montáž kabelů měděných bez ukončení uložených pevně plných kulatých nebo bezhalogenových (např. CYKY) počtu a průřezu žil 3x1,5 až 6 mm2</t>
  </si>
  <si>
    <t>-641776841</t>
  </si>
  <si>
    <t>https://podminky.urs.cz/item/CS_URS_2024_02/741122611</t>
  </si>
  <si>
    <t>1600</t>
  </si>
  <si>
    <t>34111036</t>
  </si>
  <si>
    <t>kabel instalační jádro Cu plné izolace PVC plášť PVC 450/750V (CYKY) 3x2,5mm2</t>
  </si>
  <si>
    <t>-554025073</t>
  </si>
  <si>
    <t>1600*1,15 "Přepočtené koeficientem množství</t>
  </si>
  <si>
    <t>331070595</t>
  </si>
  <si>
    <t>1300</t>
  </si>
  <si>
    <t>34111030</t>
  </si>
  <si>
    <t>kabel instalační jádro Cu plné izolace PVC plášť PVC 450/750V (CYKY) 3x1,5mm2</t>
  </si>
  <si>
    <t>263110943</t>
  </si>
  <si>
    <t>1300*1,15 "Přepočtené koeficientem množství</t>
  </si>
  <si>
    <t>7412101RE</t>
  </si>
  <si>
    <t>M+D rozváděčů litinových, hliníkových nebo plastových sestava RE/RH přesazení OCP skřínový 56M IP30/20 EI30-DP1 char. 3NPE_AC_400/230V/TN-S</t>
  </si>
  <si>
    <t>-414774733</t>
  </si>
  <si>
    <t>https://podminky.urs.cz/item/CS_URS_2024_02/7412101RE</t>
  </si>
  <si>
    <t>D.1.4.4 č.v.10</t>
  </si>
  <si>
    <t>7412101RS2</t>
  </si>
  <si>
    <t>M+D rozváděčů litinových, hliníkových nebo plastových sestavaRS2 přesazení OCP skřínový 36M, IP30/20, char. 3NPE_AC_400/230V/TN-S</t>
  </si>
  <si>
    <t>-671154301</t>
  </si>
  <si>
    <t>D.1.4.4. č.v.11</t>
  </si>
  <si>
    <t>7412101RS3</t>
  </si>
  <si>
    <t>M+D rozváděčů litinových, hliníkových nebo plastových sestava RS3 přesazení OCP skřínový 48M, IP30/20, char. 3NPE_AC_400/230V/TN-S</t>
  </si>
  <si>
    <t>630554276</t>
  </si>
  <si>
    <t>D.1.4.4. č.v.12</t>
  </si>
  <si>
    <t>7412101RS4</t>
  </si>
  <si>
    <t>M+D rozváděčů litinových, hliníkových nebo plastových sestava RS4 přesazení OCP skřínový 48M, IP30/20, char. 3NPE_AC_400/230V/TN-S</t>
  </si>
  <si>
    <t>985413482</t>
  </si>
  <si>
    <t>D.1.4.4 č.v. 13</t>
  </si>
  <si>
    <t>741310111</t>
  </si>
  <si>
    <t>Montáž spínačů jedno nebo dvoupólových polozapuštěných nebo zapuštěných se zapojením vodičů bezšroubové připojení ovladačů, řazení 0/1-tlačítkových vypínacích</t>
  </si>
  <si>
    <t>-952843125</t>
  </si>
  <si>
    <t>https://podminky.urs.cz/item/CS_URS_2024_02/741310111</t>
  </si>
  <si>
    <t>"Budou použity zásuvky a vypínače řady Schneider UNICA."</t>
  </si>
  <si>
    <t>"1PP"1</t>
  </si>
  <si>
    <t>"1NP"1</t>
  </si>
  <si>
    <t>"2NP"2</t>
  </si>
  <si>
    <t>"3NP"3</t>
  </si>
  <si>
    <t>"4NP"3</t>
  </si>
  <si>
    <t>"5NP"1</t>
  </si>
  <si>
    <t>"Střecha"</t>
  </si>
  <si>
    <t>34539065</t>
  </si>
  <si>
    <t>spínač jednopólový, s průzorem, řazení 1, 1So s krytem, bez rámečku</t>
  </si>
  <si>
    <t>-815306712</t>
  </si>
  <si>
    <t>34539049</t>
  </si>
  <si>
    <t>kryt spínače jednoduchý</t>
  </si>
  <si>
    <t>351343325</t>
  </si>
  <si>
    <t>34539059</t>
  </si>
  <si>
    <t>rámeček jednonásobný</t>
  </si>
  <si>
    <t>1040274754</t>
  </si>
  <si>
    <t>741310114</t>
  </si>
  <si>
    <t>Montáž spínačů jedno nebo dvoupólových polozapuštěných nebo zapuštěných se zapojením vodičů bezšroubové připojení ovladačů, řazení 1/0So-tlačítkových zapínacích s orientační doutnavkou</t>
  </si>
  <si>
    <t>-1097033823</t>
  </si>
  <si>
    <t>https://podminky.urs.cz/item/CS_URS_2024_02/741310114</t>
  </si>
  <si>
    <t>Tlačítkový ovladač s orientační doutnavkou</t>
  </si>
  <si>
    <t>"1PP"</t>
  </si>
  <si>
    <t>"1NP"2</t>
  </si>
  <si>
    <t>"3NP"2</t>
  </si>
  <si>
    <t>"4NP"2</t>
  </si>
  <si>
    <t>34539021</t>
  </si>
  <si>
    <t>přístroj ovládače zapínacího, řazení 1/0, 1/0S, 1/0So bezšroubové svorky</t>
  </si>
  <si>
    <t>-802153319</t>
  </si>
  <si>
    <t>34539028</t>
  </si>
  <si>
    <t>doutnavka orientační 0,5 mA (univerzální), světlo zelené</t>
  </si>
  <si>
    <t>-902029866</t>
  </si>
  <si>
    <t>34539051</t>
  </si>
  <si>
    <t>kryt spínače jednoduchý, s průzorem</t>
  </si>
  <si>
    <t>-604102622</t>
  </si>
  <si>
    <t>-493049491</t>
  </si>
  <si>
    <t>741310121</t>
  </si>
  <si>
    <t>Montáž spínačů jedno nebo dvoupólových polozapuštěných nebo zapuštěných se zapojením vodičů bezšroubové připojení přepínačů, řazení 5-sériových</t>
  </si>
  <si>
    <t>-1047234895</t>
  </si>
  <si>
    <t>https://podminky.urs.cz/item/CS_URS_2024_02/741310121</t>
  </si>
  <si>
    <t>"1NP"</t>
  </si>
  <si>
    <t>"2NP"3</t>
  </si>
  <si>
    <t>"5NP"2</t>
  </si>
  <si>
    <t>34539012</t>
  </si>
  <si>
    <t>přístroj přepínače sériového, řazení 5 bezšroubové svorky</t>
  </si>
  <si>
    <t>-989015999</t>
  </si>
  <si>
    <t>34539050</t>
  </si>
  <si>
    <t>kryt spínače dělený</t>
  </si>
  <si>
    <t>-936456945</t>
  </si>
  <si>
    <t>1172320939</t>
  </si>
  <si>
    <t>741310122</t>
  </si>
  <si>
    <t>Montáž spínačů jedno nebo dvoupólových polozapuštěných nebo zapuštěných se zapojením vodičů bezšroubové připojení přepínačů, řazení 6-střídavých</t>
  </si>
  <si>
    <t>-1226457823</t>
  </si>
  <si>
    <t>https://podminky.urs.cz/item/CS_URS_2024_02/741310122</t>
  </si>
  <si>
    <t>"1PP"3</t>
  </si>
  <si>
    <t>"2NP"</t>
  </si>
  <si>
    <t>"3NP"</t>
  </si>
  <si>
    <t>"4NP"</t>
  </si>
  <si>
    <t>34539016</t>
  </si>
  <si>
    <t>přístroj přepínače střídavého, řazení 6, 6So, 6S bezšroubové svorky</t>
  </si>
  <si>
    <t>168525234</t>
  </si>
  <si>
    <t>912499957</t>
  </si>
  <si>
    <t>-1586649074</t>
  </si>
  <si>
    <t>741310251</t>
  </si>
  <si>
    <t>Montáž spínačů jedno nebo dvoupólových polozapuštěných nebo zapuštěných se zapojením vodičů šroubové připojení, pro prostředí venkovní nebo mokré spínačů, řazení 1-jednopólových</t>
  </si>
  <si>
    <t>126718197</t>
  </si>
  <si>
    <t>https://podminky.urs.cz/item/CS_URS_2024_02/741310251</t>
  </si>
  <si>
    <t>"1NP"3</t>
  </si>
  <si>
    <t>"5NP"</t>
  </si>
  <si>
    <t>34535025</t>
  </si>
  <si>
    <t>přístroj spínače zápustného jednopólového, s krytem, řazení 1, IP44, šroubové svorky</t>
  </si>
  <si>
    <t>-485715630</t>
  </si>
  <si>
    <t>34535011</t>
  </si>
  <si>
    <t>rámeček jednonásobný (s těsnicí manžetou), IP44</t>
  </si>
  <si>
    <t>1739753619</t>
  </si>
  <si>
    <t>741311004</t>
  </si>
  <si>
    <t>Montáž spínačů speciálních se zapojením vodičů čidla pohybu nástěnného</t>
  </si>
  <si>
    <t>-1216862464</t>
  </si>
  <si>
    <t>https://podminky.urs.cz/item/CS_URS_2024_02/741311004</t>
  </si>
  <si>
    <t>- Pohybové čidlo (instalace na stěně pod stropem), úhel pokrytí kužel 120st., relé, 5s-30min</t>
  </si>
  <si>
    <t>40461059</t>
  </si>
  <si>
    <t>čidlo přítomnosti nástěnné</t>
  </si>
  <si>
    <t>1551188000</t>
  </si>
  <si>
    <t>741311032</t>
  </si>
  <si>
    <t>Montáž spínačů speciálních se zapojením vodičů koncových, řazení 0/1; 1/0 s pomocným kontaktem</t>
  </si>
  <si>
    <t>749912530</t>
  </si>
  <si>
    <t>https://podminky.urs.cz/item/CS_URS_2024_02/741311032</t>
  </si>
  <si>
    <t>Tlačítkový ovladač s doběhem</t>
  </si>
  <si>
    <t>"2NP"1</t>
  </si>
  <si>
    <t>35826005</t>
  </si>
  <si>
    <t>relé časové ventilátorové</t>
  </si>
  <si>
    <t>-1070848847</t>
  </si>
  <si>
    <t>-5767009</t>
  </si>
  <si>
    <t>1131756045</t>
  </si>
  <si>
    <t>34539073</t>
  </si>
  <si>
    <t>ovládač tlačítkový zapínací, řazení 1/0, s krytem, bez rámečku, šroubové svorky</t>
  </si>
  <si>
    <t>-1426148207</t>
  </si>
  <si>
    <t>741311033</t>
  </si>
  <si>
    <t>Montáž spínačů speciálních se zapojením vodičů koncových, řazení 1/1; 0/2; 2/0</t>
  </si>
  <si>
    <t>-742291030</t>
  </si>
  <si>
    <t>https://podminky.urs.cz/item/CS_URS_2024_02/741311033</t>
  </si>
  <si>
    <t>34539027</t>
  </si>
  <si>
    <t>doutnavka orientační 0,5 mA (univerzální), světlo oranžové</t>
  </si>
  <si>
    <t>1813248453</t>
  </si>
  <si>
    <t>34535005</t>
  </si>
  <si>
    <t>spínač se signalizační doutnavkou kompletní, zápustný, jednopólový, řazení 1S, šroubové svorky</t>
  </si>
  <si>
    <t>-744181566</t>
  </si>
  <si>
    <t>34571476</t>
  </si>
  <si>
    <t>krabice lištová PVC přístrojová čtvercová 80x80mm hluboká</t>
  </si>
  <si>
    <t>1295368042</t>
  </si>
  <si>
    <t>741311071</t>
  </si>
  <si>
    <t>Montáž spínačů speciálních se zapojením vodičů tlačítka nouzového zastavení/vypnutí přisazeného nebo nástěnného</t>
  </si>
  <si>
    <t>-1559338316</t>
  </si>
  <si>
    <t>https://podminky.urs.cz/item/CS_URS_2024_02/741311071</t>
  </si>
  <si>
    <t>34532002</t>
  </si>
  <si>
    <t>ovládač nouzového zastavení s aretací 1V+1Z 3A 240V AC</t>
  </si>
  <si>
    <t>-77987462</t>
  </si>
  <si>
    <t>741312531</t>
  </si>
  <si>
    <t>Montáž odpínačů bez zapojení vodičů kompaktních do 750 V třípólových do 63 A</t>
  </si>
  <si>
    <t>-526196632</t>
  </si>
  <si>
    <t>https://podminky.urs.cz/item/CS_URS_2024_02/741312531</t>
  </si>
  <si>
    <t>D.1.4.4. č.v. 10; 11; 12; 13</t>
  </si>
  <si>
    <t>RE/RH</t>
  </si>
  <si>
    <t>35825001</t>
  </si>
  <si>
    <t>odpínač pojistkový 3 pólový 32A 690V</t>
  </si>
  <si>
    <t>97276408</t>
  </si>
  <si>
    <t>35822404</t>
  </si>
  <si>
    <t>jistič 3-pólový 32 A vypínací charakteristika B vypínací schopnost 10 kA</t>
  </si>
  <si>
    <t>-552665565</t>
  </si>
  <si>
    <t>74131300R</t>
  </si>
  <si>
    <t>Montáž zásuvek domovních a datových se zapojením vodičů připojení polozapuštěných nebo zapuštěných</t>
  </si>
  <si>
    <t>-521620535</t>
  </si>
  <si>
    <t>"2NP"2*5</t>
  </si>
  <si>
    <t>"3NP"1*5</t>
  </si>
  <si>
    <t>"4NP"2*5</t>
  </si>
  <si>
    <t>"5NP"1*5</t>
  </si>
  <si>
    <t>34555244</t>
  </si>
  <si>
    <t>přístroj zásuvky zápustné jednonásobné s optickou přepěťovou ochranou, krytka s clonkami, bezšroubové svorky</t>
  </si>
  <si>
    <t>-984981955</t>
  </si>
  <si>
    <t>34555241</t>
  </si>
  <si>
    <t>přístroj zásuvky zápustné jednonásobné, krytka s clonkami, bezšroubové svorky</t>
  </si>
  <si>
    <t>-1665136006</t>
  </si>
  <si>
    <t>37451004</t>
  </si>
  <si>
    <t>třmen se soklem (pro 2x keystone)</t>
  </si>
  <si>
    <t>-131233210</t>
  </si>
  <si>
    <t>34555004</t>
  </si>
  <si>
    <t>zásuvka datová dvojnásobná kompletní s rámečkem, RJ45, Kat. 6 UTP, svorky IDC</t>
  </si>
  <si>
    <t>574463286</t>
  </si>
  <si>
    <t>34539063</t>
  </si>
  <si>
    <t>rámeček pětinásobný</t>
  </si>
  <si>
    <t>1942214049</t>
  </si>
  <si>
    <t>741313042</t>
  </si>
  <si>
    <t>Montáž zásuvek domovních se zapojením vodičů šroubové připojení polozapuštěných nebo zapuštěných 10/16 A, provedení 2P + PE dvojí zapojení pro průběžnou montáž</t>
  </si>
  <si>
    <t>-376993848</t>
  </si>
  <si>
    <t>https://podminky.urs.cz/item/CS_URS_2024_02/741313042</t>
  </si>
  <si>
    <t>"1PP"2</t>
  </si>
  <si>
    <t>"2NP"4</t>
  </si>
  <si>
    <t>"3NP"2+8</t>
  </si>
  <si>
    <t>"4NP"4</t>
  </si>
  <si>
    <t>"5NP"6</t>
  </si>
  <si>
    <t>34555202</t>
  </si>
  <si>
    <t>zásuvka zápustná jednonásobná chráněná, šroubové svorky</t>
  </si>
  <si>
    <t>-974515803</t>
  </si>
  <si>
    <t>34555240</t>
  </si>
  <si>
    <t>přístroj zásuvky zápustné jednonásobné, krytka s clonkami, šroubové svorky</t>
  </si>
  <si>
    <t>-586050681</t>
  </si>
  <si>
    <t>1048568730</t>
  </si>
  <si>
    <t>741313043</t>
  </si>
  <si>
    <t>Montáž zásuvek domovních se zapojením vodičů šroubové připojení polozapuštěných nebo zapuštěných 10/16 A, provedení 2x (2P + PE) dvojnásobná</t>
  </si>
  <si>
    <t>1224697411</t>
  </si>
  <si>
    <t>https://podminky.urs.cz/item/CS_URS_2024_02/741313043</t>
  </si>
  <si>
    <t>"2NP"8</t>
  </si>
  <si>
    <t>"3NP"10</t>
  </si>
  <si>
    <t>"4NP"10</t>
  </si>
  <si>
    <t>"5NP"5</t>
  </si>
  <si>
    <t>34555201</t>
  </si>
  <si>
    <t>zásuvka zápustná dvojnásobná chráněná, šroubové svorky</t>
  </si>
  <si>
    <t>-407710981</t>
  </si>
  <si>
    <t>962376350</t>
  </si>
  <si>
    <t>741313083</t>
  </si>
  <si>
    <t>Montáž zásuvek domovních se zapojením vodičů šroubové připojení venkovní nebo mokré, provedení 2P + PE dvojí zapojení pro průběžnou montáž</t>
  </si>
  <si>
    <t>-1111165217</t>
  </si>
  <si>
    <t>https://podminky.urs.cz/item/CS_URS_2024_02/741313083</t>
  </si>
  <si>
    <t>34555235</t>
  </si>
  <si>
    <t>zásuvka nástěnná jednonásobná s víčkem, IP44, bezšroubové svorky</t>
  </si>
  <si>
    <t>-1202237841</t>
  </si>
  <si>
    <t>741320105</t>
  </si>
  <si>
    <t>Montáž jističů se zapojením vodičů jednopólových nn do 25 A ve skříni</t>
  </si>
  <si>
    <t>1127576812</t>
  </si>
  <si>
    <t>https://podminky.urs.cz/item/CS_URS_2024_02/741320105</t>
  </si>
  <si>
    <t>RS2</t>
  </si>
  <si>
    <t>RS3</t>
  </si>
  <si>
    <t>RS4</t>
  </si>
  <si>
    <t>35822111</t>
  </si>
  <si>
    <t>jistič 1-pólový 16 A vypínací charakteristika B vypínací schopnost 10 kA</t>
  </si>
  <si>
    <t>1386624449</t>
  </si>
  <si>
    <t>-1574652580</t>
  </si>
  <si>
    <t>35822115</t>
  </si>
  <si>
    <t>jistič 1-pólový 10 A vypínací charakteristika B vypínací schopnost 6 kA</t>
  </si>
  <si>
    <t>1943136061</t>
  </si>
  <si>
    <t>67879943</t>
  </si>
  <si>
    <t>35822105</t>
  </si>
  <si>
    <t>jistič 1-pólový 2 A vypínací charakteristika B vypínací schopnost 10 kA</t>
  </si>
  <si>
    <t>-1902861690</t>
  </si>
  <si>
    <t>667119991</t>
  </si>
  <si>
    <t>1919285723</t>
  </si>
  <si>
    <t>-730837383</t>
  </si>
  <si>
    <t>35822127</t>
  </si>
  <si>
    <t>jistič 1-pólový 20 A vypínací charakteristika B vypínací schopnost 10 kA</t>
  </si>
  <si>
    <t>1301968685</t>
  </si>
  <si>
    <t>1099783303</t>
  </si>
  <si>
    <t>1625849748</t>
  </si>
  <si>
    <t>-1376582286</t>
  </si>
  <si>
    <t>1904229579</t>
  </si>
  <si>
    <t>741320136</t>
  </si>
  <si>
    <t>Montáž jističů se zapojením vodičů dvoupólových nn do 25 A ve skříni, se signálním kontaktem</t>
  </si>
  <si>
    <t>525187775</t>
  </si>
  <si>
    <t>https://podminky.urs.cz/item/CS_URS_2024_02/741320136</t>
  </si>
  <si>
    <t>3582214R</t>
  </si>
  <si>
    <t>jistič 2-pólový 10 A vypínací charakteristika C</t>
  </si>
  <si>
    <t>-46811390</t>
  </si>
  <si>
    <t>35822100</t>
  </si>
  <si>
    <t>kontakt jističe signální</t>
  </si>
  <si>
    <t>-1108214028</t>
  </si>
  <si>
    <t>741320165</t>
  </si>
  <si>
    <t>Montáž jističů se zapojením vodičů třípólových nn do 25 A ve skříni</t>
  </si>
  <si>
    <t>-924901553</t>
  </si>
  <si>
    <t>https://podminky.urs.cz/item/CS_URS_2024_02/741320165</t>
  </si>
  <si>
    <t>35822403</t>
  </si>
  <si>
    <t>jistič 3-pólový 25 A vypínací charakteristika B vypínací schopnost 10 kA</t>
  </si>
  <si>
    <t>284322051</t>
  </si>
  <si>
    <t>-1003595300</t>
  </si>
  <si>
    <t>35822402</t>
  </si>
  <si>
    <t>jistič 3-pólový 20 A vypínací charakteristika B vypínací schopnost 10 kA</t>
  </si>
  <si>
    <t>129793343</t>
  </si>
  <si>
    <t>741320175</t>
  </si>
  <si>
    <t>Montáž jističů se zapojením vodičů třípólových nn do 63 A ve skříni</t>
  </si>
  <si>
    <t>-805827246</t>
  </si>
  <si>
    <t>https://podminky.urs.cz/item/CS_URS_2024_02/741320175</t>
  </si>
  <si>
    <t>35822185</t>
  </si>
  <si>
    <t>jistič 3-pólový 63 A vypínací charakteristika B vypínací schopnost 25 kA</t>
  </si>
  <si>
    <t>-220277986</t>
  </si>
  <si>
    <t>-133953597</t>
  </si>
  <si>
    <t>440803380</t>
  </si>
  <si>
    <t>741321003</t>
  </si>
  <si>
    <t>Montáž proudových chráničů se zapojením vodičů dvoupólových nn do 25 A ve skříni</t>
  </si>
  <si>
    <t>338015768</t>
  </si>
  <si>
    <t>https://podminky.urs.cz/item/CS_URS_2024_02/741321003</t>
  </si>
  <si>
    <t>35829022</t>
  </si>
  <si>
    <t>chránič proudový 1+N pólový 16A typ B</t>
  </si>
  <si>
    <t>-1052928845</t>
  </si>
  <si>
    <t>741321043</t>
  </si>
  <si>
    <t>Montáž proudových chráničů se zapojením vodičů čtyřpólových nn do 63 A ve skříni</t>
  </si>
  <si>
    <t>1176389389</t>
  </si>
  <si>
    <t>https://podminky.urs.cz/item/CS_URS_2024_02/741321043</t>
  </si>
  <si>
    <t>35829007</t>
  </si>
  <si>
    <t>chránič proudový 4 pólový 40A typ A 0,03A</t>
  </si>
  <si>
    <t>458318216</t>
  </si>
  <si>
    <t>741370034</t>
  </si>
  <si>
    <t>Montáž svítidel kombinovaných s vlastním zdrojem nouzové</t>
  </si>
  <si>
    <t>316020485</t>
  </si>
  <si>
    <t>https://podminky.urs.cz/item/CS_URS_2024_02/741370034</t>
  </si>
  <si>
    <t>BN</t>
  </si>
  <si>
    <t>FN</t>
  </si>
  <si>
    <t>AN</t>
  </si>
  <si>
    <t>RMAT0001</t>
  </si>
  <si>
    <t>BN - Bílé přisazené LED svítidlo nouzové kombinované a skleněné stínidlo TRIPLEX OPAL</t>
  </si>
  <si>
    <t>632621461</t>
  </si>
  <si>
    <t>RMAT0002</t>
  </si>
  <si>
    <t>AN - Bílé svítidlo závěsné DN300mm kombinované nouzové  , sklo triplex opál mat</t>
  </si>
  <si>
    <t>226467874</t>
  </si>
  <si>
    <t>RMAT0003</t>
  </si>
  <si>
    <t>FN - svítidlo kombinované nouzové</t>
  </si>
  <si>
    <t>1312345745</t>
  </si>
  <si>
    <t>-56350022</t>
  </si>
  <si>
    <t>34835016</t>
  </si>
  <si>
    <t>svítidlo LED nouzové závěsné baterie 3h piktogram</t>
  </si>
  <si>
    <t>-1867900768</t>
  </si>
  <si>
    <t>741371002</t>
  </si>
  <si>
    <t>Montáž svítidel zářivkových se zapojením vodičů bytových nebo společenských místností stropních přisazených 1 zdroj s krytem</t>
  </si>
  <si>
    <t>227373905</t>
  </si>
  <si>
    <t>https://podminky.urs.cz/item/CS_URS_2024_02/741371002</t>
  </si>
  <si>
    <t>34833110</t>
  </si>
  <si>
    <t>G - svítidlo zářivkové průmyslové prachotěsné IP66, čirý akrylát, elektronický předřadník, 2x35W, délka 1572mm</t>
  </si>
  <si>
    <t>295185519</t>
  </si>
  <si>
    <t>34751304</t>
  </si>
  <si>
    <t>zářivka jednopaticová dvojitá bílá G23 11W</t>
  </si>
  <si>
    <t>-1886084046</t>
  </si>
  <si>
    <t>741371031</t>
  </si>
  <si>
    <t>Montáž svítidel zářivkových se zapojením vodičů bytových nebo společenských místností nástěnných přisazených 1 zdroj</t>
  </si>
  <si>
    <t>1784891581</t>
  </si>
  <si>
    <t>https://podminky.urs.cz/item/CS_URS_2024_02/741371031</t>
  </si>
  <si>
    <t>RMAT0004</t>
  </si>
  <si>
    <t>E - nástěnné svítidlo nad zrcadlo, šířka 580mm, černé</t>
  </si>
  <si>
    <t>-2055233832</t>
  </si>
  <si>
    <t>741372063</t>
  </si>
  <si>
    <t>Montáž svítidel s integrovaným zdrojem LED se zapojením vodičů exteriérových přisazených nástěnných hranatých nebo kruhových</t>
  </si>
  <si>
    <t>1998371601</t>
  </si>
  <si>
    <t>https://podminky.urs.cz/item/CS_URS_2024_02/741372063</t>
  </si>
  <si>
    <t>34845004</t>
  </si>
  <si>
    <t>F - svítidlo exteriérové nástěnné přisazené LED 600-1000lm</t>
  </si>
  <si>
    <t>925790826</t>
  </si>
  <si>
    <t>-1089333842</t>
  </si>
  <si>
    <t>34845005</t>
  </si>
  <si>
    <t>H - svítidlo exteriérové nástěnné přisazené LED 1000-1500lm s černým rámečkem</t>
  </si>
  <si>
    <t>-1847913902</t>
  </si>
  <si>
    <t>741372073</t>
  </si>
  <si>
    <t>Montáž svítidel s integrovaným zdrojem LED se zapojením vodičů interiérových závěsných hranatých nebo kruhových, plochy přes 0,09 do 0,36 m2</t>
  </si>
  <si>
    <t>1051592885</t>
  </si>
  <si>
    <t>https://podminky.urs.cz/item/CS_URS_2024_02/741372073</t>
  </si>
  <si>
    <t>Knihovna svítidel -- A</t>
  </si>
  <si>
    <t>2015971</t>
  </si>
  <si>
    <t>ADRIA P2 LED-5L06E450ZL11/094/L200 MS 3K</t>
  </si>
  <si>
    <t>-320093287</t>
  </si>
  <si>
    <t>1225703</t>
  </si>
  <si>
    <t>NAHRADNI STINIDLO ADRIA P2,L2,S2 094</t>
  </si>
  <si>
    <t>-1675770261</t>
  </si>
  <si>
    <t>274581089</t>
  </si>
  <si>
    <t>Knihovna svítidel -- D</t>
  </si>
  <si>
    <t>Knihovna svítidel -- C</t>
  </si>
  <si>
    <t>2L79EMP700PA12</t>
  </si>
  <si>
    <t>Osmont MATAR_3_LED-2L79EMP700PA12_PC73_3K MATAR_3, 2 xLED modul L79EMP700, 26W, 900x60mm</t>
  </si>
  <si>
    <t>-1449920460</t>
  </si>
  <si>
    <t>2L79EMP700ZLEA12</t>
  </si>
  <si>
    <t>Osmont MATAR_LE3_LED-2L79EMP700ZLEA12_PC73_3K MATAR_LE3,závěsné, 2 x LED modul L79EMP700, 26W,900x60mm</t>
  </si>
  <si>
    <t>304497808</t>
  </si>
  <si>
    <t>741372112</t>
  </si>
  <si>
    <t>Montáž svítidel s integrovaným zdrojem LED se zapojením vodičů interiérových vestavných stropních panelových hranatých nebo kruhových, plochy přes 0,09 do 0,36 m2</t>
  </si>
  <si>
    <t>275915968</t>
  </si>
  <si>
    <t>https://podminky.urs.cz/item/CS_URS_2024_02/741372112</t>
  </si>
  <si>
    <t>Knihovna svítidel -- B</t>
  </si>
  <si>
    <t>2019050</t>
  </si>
  <si>
    <t>ARAKIS 2 LED-1L14EMP700K64/416/NK1W 4K</t>
  </si>
  <si>
    <t>883881760</t>
  </si>
  <si>
    <t>35826001</t>
  </si>
  <si>
    <t>relé instalační 230V 2No</t>
  </si>
  <si>
    <t>994913300</t>
  </si>
  <si>
    <t>741810003</t>
  </si>
  <si>
    <t>Zkoušky a prohlídky elektrických rozvodů a zařízení celková prohlídka a vyhotovení revizní zprávy pro objem montážních prací přes 500 do 1000 tis. Kč</t>
  </si>
  <si>
    <t>1293302046</t>
  </si>
  <si>
    <t>https://podminky.urs.cz/item/CS_URS_2024_02/741810003</t>
  </si>
  <si>
    <t>741810011</t>
  </si>
  <si>
    <t>Zkoušky a prohlídky elektrických rozvodů a zařízení celková prohlídka a vyhotovení revizní zprávy pro objem montážních prací Příplatek k ceně 0003 za každých dalších i započatých 500 tis. Kč přes 1000 tis. Kč</t>
  </si>
  <si>
    <t>-1559840730</t>
  </si>
  <si>
    <t>https://podminky.urs.cz/item/CS_URS_2024_02/741810011</t>
  </si>
  <si>
    <t>741811001</t>
  </si>
  <si>
    <t>Zkoušky a prohlídky rozvodných zařízení kontrola rozváděčů nn, (1 pole) manipulačních, ovládacích nebo reléových</t>
  </si>
  <si>
    <t>2024635187</t>
  </si>
  <si>
    <t>https://podminky.urs.cz/item/CS_URS_2024_02/741811001</t>
  </si>
  <si>
    <t>741811011</t>
  </si>
  <si>
    <t>Zkoušky a prohlídky rozvodných zařízení kontrola rozváděčů nn, (1 pole) silových, hmotnosti do 200 kg</t>
  </si>
  <si>
    <t>-462673458</t>
  </si>
  <si>
    <t>https://podminky.urs.cz/item/CS_URS_2024_02/741811011</t>
  </si>
  <si>
    <t>741820001</t>
  </si>
  <si>
    <t>Měření zemních odporů zemniče</t>
  </si>
  <si>
    <t>-66649566</t>
  </si>
  <si>
    <t>https://podminky.urs.cz/item/CS_URS_2024_02/741820001</t>
  </si>
  <si>
    <t>741820011</t>
  </si>
  <si>
    <t>Měření zemních odporů zemnicí sítě délky pásku do 100 m</t>
  </si>
  <si>
    <t>325318751</t>
  </si>
  <si>
    <t>https://podminky.urs.cz/item/CS_URS_2024_02/741820011</t>
  </si>
  <si>
    <t>741820101</t>
  </si>
  <si>
    <t>Měření osvětlovacího zařízení izolačního stavu svítidel na pracovišti do. 200 ks svítidel</t>
  </si>
  <si>
    <t>-1372717477</t>
  </si>
  <si>
    <t>https://podminky.urs.cz/item/CS_URS_2024_02/741820101</t>
  </si>
  <si>
    <t>741820102</t>
  </si>
  <si>
    <t>Měření osvětlovacího zařízení intenzity osvětlení na pracovišti do 50 svítidel</t>
  </si>
  <si>
    <t>-635063476</t>
  </si>
  <si>
    <t>https://podminky.urs.cz/item/CS_URS_2024_02/741820102</t>
  </si>
  <si>
    <t>741A3002</t>
  </si>
  <si>
    <t>Bleskosvod a uzemnění pro bytový dům nebo administrativní budovu</t>
  </si>
  <si>
    <t>ÚRS RYRO 2024 02</t>
  </si>
  <si>
    <t>-241853300</t>
  </si>
  <si>
    <t>https://podminky.urs.cz/item/CS_URS_2024_02/741A3002</t>
  </si>
  <si>
    <t>998741123</t>
  </si>
  <si>
    <t>Přesun hmot pro silnoproud stanovený z hmotnosti přesunovaného materiálu vodorovná dopravní vzdálenost do 50 m ruční (bez užití mechanizace) v objektech výšky přes 12 do 24 m</t>
  </si>
  <si>
    <t>-36922354</t>
  </si>
  <si>
    <t>https://podminky.urs.cz/item/CS_URS_2024_02/998741123</t>
  </si>
  <si>
    <t>998741129</t>
  </si>
  <si>
    <t>Přesun hmot pro silnoproud stanovený z hmotnosti přesunovaného materiálu vodorovná dopravní vzdálenost do 50 m Příplatek k cenám za ruční zvětšený přesun přes vymezenou vodorovnou dopravní vzdálenost za každých dalších započatých 50 m</t>
  </si>
  <si>
    <t>-1208283502</t>
  </si>
  <si>
    <t>https://podminky.urs.cz/item/CS_URS_2024_02/998741129</t>
  </si>
  <si>
    <t>742</t>
  </si>
  <si>
    <t>Elektroinstalace - slaboproud</t>
  </si>
  <si>
    <t>742110002</t>
  </si>
  <si>
    <t>Montáž trubek elektroinstalačních plastových ohebných uložených pod omítku</t>
  </si>
  <si>
    <t>-939832634</t>
  </si>
  <si>
    <t>https://podminky.urs.cz/item/CS_URS_2024_02/742110002</t>
  </si>
  <si>
    <t>Množství bude opraveno podle skutečnosti dimenze muže být upravena podle potřeby po schválení GP</t>
  </si>
  <si>
    <t>2000</t>
  </si>
  <si>
    <t>34571385</t>
  </si>
  <si>
    <t>trubka elektroinstalační plastová bezhalogenová ohebná lehce odolná D 24,5/32mm poloměr ohybu &gt;130mm</t>
  </si>
  <si>
    <t>141784065</t>
  </si>
  <si>
    <t>2000*1,05 "Přepočtené koeficientem množství</t>
  </si>
  <si>
    <t>742110201</t>
  </si>
  <si>
    <t>Montáž podlahových krabic montovaných do dvojitých podlah</t>
  </si>
  <si>
    <t>809715052</t>
  </si>
  <si>
    <t>https://podminky.urs.cz/item/CS_URS_2024_02/742110201</t>
  </si>
  <si>
    <t>"3NP"1</t>
  </si>
  <si>
    <t>"4NP"1</t>
  </si>
  <si>
    <t>34571570</t>
  </si>
  <si>
    <t>krabice protahovací do zdvojených a betonových podlah 8/12 modulů</t>
  </si>
  <si>
    <t>-1760582662</t>
  </si>
  <si>
    <t>34571667</t>
  </si>
  <si>
    <t>sada upevňovací pro speciální zdvojené podlahy</t>
  </si>
  <si>
    <t>-936503216</t>
  </si>
  <si>
    <t>34571676</t>
  </si>
  <si>
    <t>sada nivelační pro podlahové krabice</t>
  </si>
  <si>
    <t>2094626197</t>
  </si>
  <si>
    <t>742110272</t>
  </si>
  <si>
    <t>Montáž příslušenství ke krabicím přístrojové jednotky</t>
  </si>
  <si>
    <t>1865927732</t>
  </si>
  <si>
    <t>https://podminky.urs.cz/item/CS_URS_2024_02/742110272</t>
  </si>
  <si>
    <t>"2NP"1*9</t>
  </si>
  <si>
    <t>"3NP"1*9</t>
  </si>
  <si>
    <t>"4NP"1*9</t>
  </si>
  <si>
    <t>215138289</t>
  </si>
  <si>
    <t>1127228620</t>
  </si>
  <si>
    <t>8380071</t>
  </si>
  <si>
    <t>34571663</t>
  </si>
  <si>
    <t>adaptér montážní pro podlahové krabice do betonové podlahy 8/12 modulů</t>
  </si>
  <si>
    <t>2021685288</t>
  </si>
  <si>
    <t>742110275</t>
  </si>
  <si>
    <t>Montáž příslušenství ke krabicím upevňovacího límce pro podlahovou krabici do montované konstukce</t>
  </si>
  <si>
    <t>-1902603946</t>
  </si>
  <si>
    <t>https://podminky.urs.cz/item/CS_URS_2024_02/742110275</t>
  </si>
  <si>
    <t>34571501</t>
  </si>
  <si>
    <t>rám krabice podlahové 330x260x57mm</t>
  </si>
  <si>
    <t>194544925</t>
  </si>
  <si>
    <t>742111001</t>
  </si>
  <si>
    <t>Montáž příchytek pro kabely samostatné ohniodolné včetně šroubu a hmoždinky</t>
  </si>
  <si>
    <t>945126911</t>
  </si>
  <si>
    <t>https://podminky.urs.cz/item/CS_URS_2024_02/742111001</t>
  </si>
  <si>
    <t>Množství bude opraveno podle skutečnosti</t>
  </si>
  <si>
    <t>30930020</t>
  </si>
  <si>
    <t>šroub do betonu, požárně odolný, 6,3x35mm</t>
  </si>
  <si>
    <t>100 kus</t>
  </si>
  <si>
    <t>-73666535</t>
  </si>
  <si>
    <t>34571745</t>
  </si>
  <si>
    <t>příchytka kovová jednostranná s dírou, požárně odolná, průměr vodiče 16mm</t>
  </si>
  <si>
    <t>1417477841</t>
  </si>
  <si>
    <t>34571740</t>
  </si>
  <si>
    <t>příchytka kovová jednostranná s dírou, požárně odolná, průměr vodiče 4mm</t>
  </si>
  <si>
    <t>-1969419155</t>
  </si>
  <si>
    <t>34571743</t>
  </si>
  <si>
    <t>příchytka kovová jednostranná s dírou, požárně odolná, průměr vodiče 10mm</t>
  </si>
  <si>
    <t>-219941006</t>
  </si>
  <si>
    <t>34571746</t>
  </si>
  <si>
    <t>příchytka kovová jednostranná s dírou, požárně odolná, průměr vodiče 20mm</t>
  </si>
  <si>
    <t>705068953</t>
  </si>
  <si>
    <t>34571742</t>
  </si>
  <si>
    <t>příchytka kovová jednostranná s dírou, požárně odolná, průměr vodiče 8mm</t>
  </si>
  <si>
    <t>-1353163474</t>
  </si>
  <si>
    <t>742121001</t>
  </si>
  <si>
    <t>Montáž kabelů sdělovacích pro vnitřní rozvody počtu žil do 15</t>
  </si>
  <si>
    <t>779248423</t>
  </si>
  <si>
    <t>https://podminky.urs.cz/item/CS_URS_2024_02/742121001</t>
  </si>
  <si>
    <t>D.1.1.4.4. č.v. 15;16;17;18;19;20</t>
  </si>
  <si>
    <t>400 "množství bude narovnáno podle skutečnosti"</t>
  </si>
  <si>
    <t>34121233</t>
  </si>
  <si>
    <t>kabel sdělovací stíněný laminovanou Al fólií s příložným Cu drátem jádro Cu plné izolace PVC plášť PVC 300V (J-Y(St)Y…Lg) 2x2x0,8mm2</t>
  </si>
  <si>
    <t>-1067709151</t>
  </si>
  <si>
    <t>400*1,2 "Přepočtené koeficientem množství</t>
  </si>
  <si>
    <t>742124002</t>
  </si>
  <si>
    <t>Montáž kabelů datových FTP, UTP, STP pro vnitřní rozvody do trubky</t>
  </si>
  <si>
    <t>270692798</t>
  </si>
  <si>
    <t>https://podminky.urs.cz/item/CS_URS_2024_02/742124002</t>
  </si>
  <si>
    <t>Množstvví bude opraveno podle skutečnosti</t>
  </si>
  <si>
    <t>400</t>
  </si>
  <si>
    <t>34121340</t>
  </si>
  <si>
    <t>kabel datový se stíněnými páry Al fólií třída reakce na oheň Dcas1d2a1 jádro Cu plné (U/FTP) kategorie 6a</t>
  </si>
  <si>
    <t>278435458</t>
  </si>
  <si>
    <t>742190002</t>
  </si>
  <si>
    <t>Ostatní práce pro trasy značení trasy vedení</t>
  </si>
  <si>
    <t>1986865781</t>
  </si>
  <si>
    <t>https://podminky.urs.cz/item/CS_URS_2024_02/742190002</t>
  </si>
  <si>
    <t>600</t>
  </si>
  <si>
    <t>74219000R</t>
  </si>
  <si>
    <t>Ostatní práce pro trasy vložení požárně těsnicího materiálu pro prostup</t>
  </si>
  <si>
    <t>-225314716</t>
  </si>
  <si>
    <t>https://podminky.urs.cz/item/CS_URS_2024_02/74219000R</t>
  </si>
  <si>
    <t>742310002</t>
  </si>
  <si>
    <t>Montáž domovního telefonu komunikačního tabla</t>
  </si>
  <si>
    <t>821862737</t>
  </si>
  <si>
    <t>https://podminky.urs.cz/item/CS_URS_2024_02/742310002</t>
  </si>
  <si>
    <t>3822601R</t>
  </si>
  <si>
    <t>Dveřní telefon s tlačítky</t>
  </si>
  <si>
    <t>1389536764</t>
  </si>
  <si>
    <t>742310004</t>
  </si>
  <si>
    <t>Montáž domovního telefonu elektroinstalační krabice pod tablo</t>
  </si>
  <si>
    <t>1818403337</t>
  </si>
  <si>
    <t>https://podminky.urs.cz/item/CS_URS_2024_02/742310004</t>
  </si>
  <si>
    <t>3457114R</t>
  </si>
  <si>
    <t>krabice instalační pod omítku kov pro panely domovního telefonu</t>
  </si>
  <si>
    <t>2032232626</t>
  </si>
  <si>
    <t>742320031</t>
  </si>
  <si>
    <t>Montáž elektricky ovládaných zámků ostatní prvky napájecího zdroje</t>
  </si>
  <si>
    <t>-1958773769</t>
  </si>
  <si>
    <t>https://podminky.urs.cz/item/CS_URS_2024_02/742320031</t>
  </si>
  <si>
    <t>40463028</t>
  </si>
  <si>
    <t>zdroj napájecí 15,6V</t>
  </si>
  <si>
    <t>425181799</t>
  </si>
  <si>
    <t>742320032</t>
  </si>
  <si>
    <t>Montáž elektricky ovládaných zámků ostatní prvky elektrického otvírače 12 V a stavitelnou střelkou</t>
  </si>
  <si>
    <t>1586819823</t>
  </si>
  <si>
    <t>https://podminky.urs.cz/item/CS_URS_2024_02/742320032</t>
  </si>
  <si>
    <t>54978035</t>
  </si>
  <si>
    <t>otvírač elektromagnetický samozamykací s lištou</t>
  </si>
  <si>
    <t>1965390845</t>
  </si>
  <si>
    <t>742320053</t>
  </si>
  <si>
    <t>Montáž elektricky ovládaných zámků komunikačního tabla tabulky do venkovního prostředí k tablu se seznamen klapek</t>
  </si>
  <si>
    <t>476663667</t>
  </si>
  <si>
    <t>https://podminky.urs.cz/item/CS_URS_2024_02/742320053</t>
  </si>
  <si>
    <t>38226025</t>
  </si>
  <si>
    <t>panel se jmenným seznamem</t>
  </si>
  <si>
    <t>-1803012687</t>
  </si>
  <si>
    <t>742330003</t>
  </si>
  <si>
    <t>Montáž strukturované kabeláže rozvaděče optického nástěnného</t>
  </si>
  <si>
    <t>679653628</t>
  </si>
  <si>
    <t>https://podminky.urs.cz/item/CS_URS_2024_02/742330003</t>
  </si>
  <si>
    <t>3571211RACK</t>
  </si>
  <si>
    <t>Rozvaděč strukturované kabeláže  19", 15U</t>
  </si>
  <si>
    <t>169886703</t>
  </si>
  <si>
    <t>742330045</t>
  </si>
  <si>
    <t>Montáž strukturované kabeláže zásuvek datových přisazené na omítku 1 až 6 pozic</t>
  </si>
  <si>
    <t>-128443021</t>
  </si>
  <si>
    <t>https://podminky.urs.cz/item/CS_URS_2024_02/742330045</t>
  </si>
  <si>
    <t>37451205</t>
  </si>
  <si>
    <t>krabička datové zásuvky na omítku PVC čtvercová 80x80mm hloubka 42mm</t>
  </si>
  <si>
    <t>-1504171738</t>
  </si>
  <si>
    <t>37451210</t>
  </si>
  <si>
    <t>záslepka datové zásuvky 22,5x45mm</t>
  </si>
  <si>
    <t>-1982262545</t>
  </si>
  <si>
    <t>34539100</t>
  </si>
  <si>
    <t>rámeček datové zásuvky pro 2 moduly 22,5x45mm</t>
  </si>
  <si>
    <t>-1462377064</t>
  </si>
  <si>
    <t>37451175</t>
  </si>
  <si>
    <t>modul zásuvkový se záclonkou úhlový (neosazený) pro keystone 2xRJ45 45x45mm</t>
  </si>
  <si>
    <t>-1316268777</t>
  </si>
  <si>
    <t>37459025</t>
  </si>
  <si>
    <t>konektor na drát/lanko s vložkou RJ45 FTP Cat6 stíněný</t>
  </si>
  <si>
    <t>-1433276939</t>
  </si>
  <si>
    <t>742330051</t>
  </si>
  <si>
    <t>Montáž strukturované kabeláže zásuvek datových popis portu zásuvky</t>
  </si>
  <si>
    <t>451582513</t>
  </si>
  <si>
    <t>https://podminky.urs.cz/item/CS_URS_2024_02/742330051</t>
  </si>
  <si>
    <t>998742123</t>
  </si>
  <si>
    <t>Přesun hmot pro slaboproud stanovený z hmotnosti přesunovaného materiálu vodorovná dopravní vzdálenost do 50 m ruční (bez užití mechanizace) v objektech výšky přes 12 do 24 m</t>
  </si>
  <si>
    <t>120570039</t>
  </si>
  <si>
    <t>https://podminky.urs.cz/item/CS_URS_2024_02/998742123</t>
  </si>
  <si>
    <t>998742129</t>
  </si>
  <si>
    <t>Přesun hmot pro slaboproud stanovený z hmotnosti přesunovaného materiálu vodorovná dopravní vzdálenost do 50 m Příplatek k cenám za ruční zvětšený přesun přes vymezenou vodorovnou dopravní vzdálenost za každých dalších započatých 50 m</t>
  </si>
  <si>
    <t>500538057</t>
  </si>
  <si>
    <t>https://podminky.urs.cz/item/CS_URS_2024_02/998742129</t>
  </si>
  <si>
    <t>21-M</t>
  </si>
  <si>
    <t>Elektromontáže</t>
  </si>
  <si>
    <t>741420001</t>
  </si>
  <si>
    <t>Montáž hromosvodného vedení svodových drátů nebo lan s podpěrami, O do 10 mm</t>
  </si>
  <si>
    <t>1467385617</t>
  </si>
  <si>
    <t>24+2*19</t>
  </si>
  <si>
    <t>35441714</t>
  </si>
  <si>
    <t>podpěra vedení hromosvodu na plechovou krytinu, nerez</t>
  </si>
  <si>
    <t>2033036208</t>
  </si>
  <si>
    <t>35441077</t>
  </si>
  <si>
    <t>drát D 8mm AlMgSi</t>
  </si>
  <si>
    <t>77295997</t>
  </si>
  <si>
    <t>(24+2*19)*0,62</t>
  </si>
  <si>
    <t>741430004</t>
  </si>
  <si>
    <t>Montáž jímacích tyčí délky do 3 m, na střešní hřeben</t>
  </si>
  <si>
    <t>-1007201474</t>
  </si>
  <si>
    <t>35441055</t>
  </si>
  <si>
    <t>tyč jímací s kovaným hrotem 1500mm FeZn</t>
  </si>
  <si>
    <t>-1805273944</t>
  </si>
  <si>
    <t>741440031</t>
  </si>
  <si>
    <t>Montáž zemnicích desek a tyčí s připojením na svodové nebo uzemňovací vedení bez příslušenství tyčí, délky do 2 m</t>
  </si>
  <si>
    <t>-134150897</t>
  </si>
  <si>
    <t>35442126</t>
  </si>
  <si>
    <t>tyč zemnící 1 m FeZn se svorkou</t>
  </si>
  <si>
    <t>-636990122</t>
  </si>
  <si>
    <t>210120358</t>
  </si>
  <si>
    <t>Montáž bleskojistek propojení bleskojistek lanem FeZn</t>
  </si>
  <si>
    <t>1158806573</t>
  </si>
  <si>
    <t>210220020</t>
  </si>
  <si>
    <t>Montáž uzemňovacího vedení s upevněním, propojením a připojením pomocí svorek v zemi s izolací spojů vodičů FeZn páskou průřezu do 120 mm2 v městské zástavbě</t>
  </si>
  <si>
    <t>1909924689</t>
  </si>
  <si>
    <t>35442062</t>
  </si>
  <si>
    <t>pás zemnící 30x4mm FeZn</t>
  </si>
  <si>
    <t>-224968086</t>
  </si>
  <si>
    <t>3*0,84</t>
  </si>
  <si>
    <t>210280211</t>
  </si>
  <si>
    <t>Měření zemních odporů zemniče prvního nebo samostatného</t>
  </si>
  <si>
    <t>-1615699808</t>
  </si>
  <si>
    <t>210280221</t>
  </si>
  <si>
    <t>-82500569</t>
  </si>
  <si>
    <t>210801311</t>
  </si>
  <si>
    <t>Montáž izolovaných vodičů měděných do 1 kV bez ukončení uložených volně plných nebo laněných s PVC pláštěm, bezhalogenových, ohniodolných (např. CY, CHAH-V) průřezu žíly 1,5 až 16 mm2</t>
  </si>
  <si>
    <t>486821499</t>
  </si>
  <si>
    <t>https://podminky.urs.cz/item/CS_URS_2024_02/210801311</t>
  </si>
  <si>
    <t>34141029</t>
  </si>
  <si>
    <t>vodič propojovací flexibilní jádro Cu lanované izolace PVC 450/750V (H07V-K) 1x16mm2</t>
  </si>
  <si>
    <t>-478297142</t>
  </si>
  <si>
    <t>30*1,15 "Přepočtené koeficientem množství</t>
  </si>
  <si>
    <t>210813035</t>
  </si>
  <si>
    <t>Montáž izolovaných kabelů měděných do 1 kV bez ukončení plných nebo laněných kulatých (např. CYKY, CHKE-R) uložených pevně počtu a průřezu žil 4x16 mm2</t>
  </si>
  <si>
    <t>1792875020</t>
  </si>
  <si>
    <t>https://podminky.urs.cz/item/CS_URS_2024_02/210813035</t>
  </si>
  <si>
    <t>TZ</t>
  </si>
  <si>
    <t>"Hlavní přívod CYKY –J 4x16+16 z sítě EGD. Nápojný bod rozpojovací skříň SS200 – stávající v suterénu objektu přes rozvaděč RE/RH v 1NP."</t>
  </si>
  <si>
    <t>50"množství bude opraveno podles skutečnosti"</t>
  </si>
  <si>
    <t>3411030R</t>
  </si>
  <si>
    <t>kabel instalační pancéřovaný jádro Cu plné izolace PVC vnitřní a vnější plášť PVC 0,6/1kV (CYKYPY) 4x16+16mm2</t>
  </si>
  <si>
    <t>-980375993</t>
  </si>
  <si>
    <t>50*1,15 "Přepočtené koeficientem množství</t>
  </si>
  <si>
    <t>210813051</t>
  </si>
  <si>
    <t>Montáž izolovaných kabelů měděných do 1 kV bez ukončení plných nebo laněných kulatých (např. CYKY, CHKE-R) uložených pevně počtu a průřezu žil 3x35+25 až 50+35 mm2</t>
  </si>
  <si>
    <t>-568289181</t>
  </si>
  <si>
    <t>https://podminky.urs.cz/item/CS_URS_2024_02/210813051</t>
  </si>
  <si>
    <t>"z přípojkové skříně vně objektu kabelem CYKY 3x50+25 do rozvaděče RE "</t>
  </si>
  <si>
    <t>30 "množství bude narovnáno podle skutečnosti"</t>
  </si>
  <si>
    <t>34113125</t>
  </si>
  <si>
    <t>kabel silový jádro Cu izolace PVC plášť PVC 0,6/1kV (1-CYKY) 3x50+25mm2</t>
  </si>
  <si>
    <t>-697311513</t>
  </si>
  <si>
    <t>092203000</t>
  </si>
  <si>
    <t>Náklady na zaškolení</t>
  </si>
  <si>
    <t>-27803472</t>
  </si>
  <si>
    <t>https://podminky.urs.cz/item/CS_URS_2024_02/092203000</t>
  </si>
  <si>
    <t>VRN - VRN</t>
  </si>
  <si>
    <t>VRN - Vedlejší rozpočtové náklady</t>
  </si>
  <si>
    <t xml:space="preserve">    VRN1 - Průzkumné, geodetické a projektové práce</t>
  </si>
  <si>
    <t xml:space="preserve">    VRN3 - Zařízení staveniště</t>
  </si>
  <si>
    <t xml:space="preserve">    VRN4 - Inženýrská činnost</t>
  </si>
  <si>
    <t>Vedlejší rozpočtové náklady</t>
  </si>
  <si>
    <t>VRN1</t>
  </si>
  <si>
    <t>Průzkumné, geodetické a projektové práce</t>
  </si>
  <si>
    <t>013254000</t>
  </si>
  <si>
    <t>Dokumentace skutečného provedení stavby</t>
  </si>
  <si>
    <t>1246954977</t>
  </si>
  <si>
    <t>https://podminky.urs.cz/item/CS_URS_2024_02/013254000</t>
  </si>
  <si>
    <t>013254001</t>
  </si>
  <si>
    <t>Dílenská dokumentace</t>
  </si>
  <si>
    <t>-156429245</t>
  </si>
  <si>
    <t>VRN3</t>
  </si>
  <si>
    <t>Zařízení staveniště</t>
  </si>
  <si>
    <t>031303000</t>
  </si>
  <si>
    <t>Náklady na zábor</t>
  </si>
  <si>
    <t>-543085853</t>
  </si>
  <si>
    <t>https://podminky.urs.cz/item/CS_URS_2024_02/031303000</t>
  </si>
  <si>
    <t>032002000</t>
  </si>
  <si>
    <t>250962637</t>
  </si>
  <si>
    <t>https://podminky.urs.cz/item/CS_URS_2024_02/032002000</t>
  </si>
  <si>
    <t>VRN4</t>
  </si>
  <si>
    <t>Inženýrská činnost</t>
  </si>
  <si>
    <t>041403000</t>
  </si>
  <si>
    <t>Bezpečnost a ochrana zdraví při práci na staveništi</t>
  </si>
  <si>
    <t>-826551326</t>
  </si>
  <si>
    <t>https://podminky.urs.cz/item/CS_URS_2024_02/041403000</t>
  </si>
  <si>
    <t>042002000</t>
  </si>
  <si>
    <t>Posudky</t>
  </si>
  <si>
    <t>-577325926</t>
  </si>
  <si>
    <t>https://podminky.urs.cz/item/CS_URS_2024_02/042002000</t>
  </si>
  <si>
    <t>043203000</t>
  </si>
  <si>
    <t>Měření, monitoring, rozbory</t>
  </si>
  <si>
    <t>-404001557</t>
  </si>
  <si>
    <t>https://podminky.urs.cz/item/CS_URS_2024_02/043203000</t>
  </si>
  <si>
    <t>045002000</t>
  </si>
  <si>
    <t>Kompletační a koordinační činnost</t>
  </si>
  <si>
    <t>-1960823068</t>
  </si>
  <si>
    <t>https://podminky.urs.cz/item/CS_URS_2024_02/045002000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</si>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</sst>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0" fillId="0" borderId="0" applyNumberFormat="0" applyFill="0" applyBorder="0" applyAlignment="0" applyProtection="0"/>
  </cellStyleXfs>
  <cellXfs count="326">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8"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2" fillId="4"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6"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5"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6" xfId="0" applyNumberFormat="1" applyFont="1" applyBorder="1" applyAlignment="1">
      <alignment vertical="center"/>
    </xf>
    <xf numFmtId="0" fontId="5" fillId="0" borderId="0" xfId="0" applyFont="1" applyAlignment="1">
      <alignment horizontal="left" vertical="center"/>
    </xf>
    <xf numFmtId="4" fontId="29" fillId="0" borderId="20" xfId="0" applyNumberFormat="1" applyFont="1" applyBorder="1" applyAlignment="1">
      <alignment vertical="center"/>
    </xf>
    <xf numFmtId="4" fontId="29" fillId="0" borderId="21" xfId="0" applyNumberFormat="1" applyFont="1" applyBorder="1" applyAlignment="1">
      <alignment vertical="center"/>
    </xf>
    <xf numFmtId="166" fontId="29" fillId="0" borderId="21" xfId="0" applyNumberFormat="1" applyFont="1" applyBorder="1" applyAlignment="1">
      <alignment vertical="center"/>
    </xf>
    <xf numFmtId="4" fontId="29" fillId="0" borderId="22" xfId="0" applyNumberFormat="1" applyFont="1" applyBorder="1" applyAlignment="1">
      <alignment vertical="center"/>
    </xf>
    <xf numFmtId="0" fontId="30" fillId="0" borderId="0" xfId="0" applyFont="1" applyAlignment="1">
      <alignment horizontal="left" vertical="center"/>
    </xf>
    <xf numFmtId="0" fontId="0" fillId="0" borderId="4"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4" fontId="24" fillId="0" borderId="0" xfId="0" applyNumberFormat="1" applyFont="1"/>
    <xf numFmtId="166" fontId="32" fillId="0" borderId="13" xfId="0" applyNumberFormat="1" applyFont="1" applyBorder="1"/>
    <xf numFmtId="166" fontId="32" fillId="0" borderId="14" xfId="0" applyNumberFormat="1" applyFont="1" applyBorder="1"/>
    <xf numFmtId="4" fontId="33"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3" xfId="0" applyFont="1" applyBorder="1" applyAlignment="1">
      <alignment horizontal="center" vertical="center"/>
    </xf>
    <xf numFmtId="49" fontId="22" fillId="0" borderId="23" xfId="0" applyNumberFormat="1" applyFont="1" applyBorder="1" applyAlignment="1">
      <alignment horizontal="left"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167" fontId="22" fillId="0" borderId="23" xfId="0" applyNumberFormat="1" applyFont="1" applyBorder="1" applyAlignment="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lignment vertical="center"/>
    </xf>
    <xf numFmtId="0" fontId="23" fillId="2" borderId="15"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1" applyFont="1" applyAlignment="1" applyProtection="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9" fillId="0" borderId="4" xfId="0" applyFont="1" applyBorder="1" applyAlignment="1">
      <alignment vertical="center"/>
    </xf>
    <xf numFmtId="0" fontId="3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37" fillId="0" borderId="23" xfId="0" applyFont="1" applyBorder="1" applyAlignment="1">
      <alignment horizontal="center" vertical="center"/>
    </xf>
    <xf numFmtId="49" fontId="37" fillId="0" borderId="23" xfId="0" applyNumberFormat="1" applyFont="1" applyBorder="1" applyAlignment="1">
      <alignment horizontal="left" vertical="center" wrapText="1"/>
    </xf>
    <xf numFmtId="0" fontId="37" fillId="0" borderId="23" xfId="0" applyFont="1" applyBorder="1" applyAlignment="1">
      <alignment horizontal="left" vertical="center" wrapText="1"/>
    </xf>
    <xf numFmtId="0" fontId="37" fillId="0" borderId="23" xfId="0" applyFont="1" applyBorder="1" applyAlignment="1">
      <alignment horizontal="center" vertical="center" wrapText="1"/>
    </xf>
    <xf numFmtId="167" fontId="37" fillId="0" borderId="23" xfId="0" applyNumberFormat="1" applyFont="1" applyBorder="1" applyAlignment="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Alignment="1">
      <alignment horizontal="center"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37" fillId="2" borderId="20" xfId="0" applyFont="1" applyFill="1" applyBorder="1" applyAlignment="1" applyProtection="1">
      <alignment horizontal="left" vertical="center"/>
      <protection locked="0"/>
    </xf>
    <xf numFmtId="0" fontId="37" fillId="0" borderId="21" xfId="0" applyFont="1" applyBorder="1" applyAlignment="1">
      <alignment horizontal="center" vertical="center"/>
    </xf>
    <xf numFmtId="166" fontId="23" fillId="0" borderId="21" xfId="0" applyNumberFormat="1" applyFont="1" applyBorder="1" applyAlignment="1">
      <alignment vertical="center"/>
    </xf>
    <xf numFmtId="166" fontId="23" fillId="0" borderId="22" xfId="0" applyNumberFormat="1" applyFont="1" applyBorder="1" applyAlignment="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lignment horizontal="center" vertical="center"/>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4"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5"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5" fillId="0" borderId="29" xfId="0" applyFont="1" applyBorder="1" applyAlignment="1">
      <alignment horizontal="left" vertical="center"/>
    </xf>
    <xf numFmtId="0" fontId="46" fillId="0" borderId="1" xfId="0" applyFont="1" applyBorder="1" applyAlignment="1">
      <alignment horizontal="left" vertical="center"/>
    </xf>
    <xf numFmtId="0" fontId="43" fillId="0" borderId="0" xfId="0" applyFont="1" applyAlignment="1">
      <alignment horizontal="left" vertical="center"/>
    </xf>
    <xf numFmtId="0" fontId="47" fillId="0" borderId="1" xfId="0" applyFont="1" applyBorder="1" applyAlignment="1">
      <alignment horizontal="left" vertical="center"/>
    </xf>
    <xf numFmtId="0" fontId="42" fillId="0" borderId="1" xfId="0" applyFont="1" applyBorder="1" applyAlignment="1">
      <alignment horizontal="center" vertical="center"/>
    </xf>
    <xf numFmtId="0" fontId="42" fillId="0" borderId="0" xfId="0" applyFont="1" applyAlignment="1">
      <alignment horizontal="left" vertical="center"/>
    </xf>
    <xf numFmtId="0" fontId="43" fillId="0" borderId="27" xfId="0" applyFont="1" applyBorder="1" applyAlignment="1">
      <alignment horizontal="left" vertical="center"/>
    </xf>
    <xf numFmtId="0" fontId="39" fillId="0" borderId="30" xfId="0" applyFont="1" applyBorder="1" applyAlignment="1">
      <alignment horizontal="left" vertical="center"/>
    </xf>
    <xf numFmtId="0" fontId="44"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4" fillId="0" borderId="1" xfId="0" applyFont="1" applyBorder="1" applyAlignment="1">
      <alignment horizontal="left" vertical="center"/>
    </xf>
    <xf numFmtId="0" fontId="45" fillId="0" borderId="1" xfId="0" applyFont="1" applyBorder="1" applyAlignment="1">
      <alignment horizontal="left" vertical="center"/>
    </xf>
    <xf numFmtId="0" fontId="43" fillId="0" borderId="29" xfId="0" applyFont="1" applyBorder="1" applyAlignment="1">
      <alignment horizontal="left" vertical="center"/>
    </xf>
    <xf numFmtId="0" fontId="39"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1" xfId="0" applyFont="1" applyBorder="1" applyAlignment="1">
      <alignment horizontal="left" vertical="center"/>
    </xf>
    <xf numFmtId="0" fontId="43" fillId="0" borderId="28" xfId="0" applyFont="1" applyBorder="1" applyAlignment="1">
      <alignment horizontal="left" vertical="center" wrapText="1"/>
    </xf>
    <xf numFmtId="0" fontId="43" fillId="0" borderId="28" xfId="0" applyFont="1" applyBorder="1" applyAlignment="1">
      <alignment horizontal="left" vertical="center"/>
    </xf>
    <xf numFmtId="0" fontId="43" fillId="0" borderId="30"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center" vertical="center"/>
    </xf>
    <xf numFmtId="0" fontId="45" fillId="0" borderId="0" xfId="0" applyFont="1" applyAlignment="1">
      <alignment vertical="center"/>
    </xf>
    <xf numFmtId="0" fontId="41" fillId="0" borderId="1" xfId="0" applyFont="1" applyBorder="1" applyAlignment="1">
      <alignment vertical="center"/>
    </xf>
    <xf numFmtId="0" fontId="45" fillId="0" borderId="29" xfId="0" applyFont="1" applyBorder="1" applyAlignment="1">
      <alignment vertical="center"/>
    </xf>
    <xf numFmtId="0" fontId="41" fillId="0" borderId="29" xfId="0" applyFont="1" applyBorder="1" applyAlignment="1">
      <alignment vertical="center"/>
    </xf>
    <xf numFmtId="0" fontId="42" fillId="0" borderId="1" xfId="0" applyFont="1" applyBorder="1" applyAlignment="1">
      <alignment vertical="top"/>
    </xf>
    <xf numFmtId="49" fontId="42" fillId="0" borderId="1" xfId="0" applyNumberFormat="1" applyFont="1" applyBorder="1" applyAlignment="1">
      <alignment horizontal="left" vertical="center"/>
    </xf>
    <xf numFmtId="0" fontId="48" fillId="0" borderId="27" xfId="0" applyFont="1" applyBorder="1" applyAlignment="1">
      <alignment horizontal="left" vertical="center"/>
    </xf>
    <xf numFmtId="0" fontId="49" fillId="0" borderId="1" xfId="0" applyFont="1" applyBorder="1" applyAlignment="1">
      <alignment vertical="top"/>
    </xf>
    <xf numFmtId="0" fontId="49" fillId="0" borderId="1" xfId="0" applyFont="1" applyBorder="1" applyAlignment="1">
      <alignment horizontal="left" vertical="center"/>
    </xf>
    <xf numFmtId="0" fontId="49" fillId="0" borderId="1" xfId="0" applyFont="1" applyBorder="1" applyAlignment="1">
      <alignment horizontal="center" vertical="center"/>
    </xf>
    <xf numFmtId="49" fontId="49" fillId="0" borderId="1" xfId="0" applyNumberFormat="1" applyFont="1" applyBorder="1" applyAlignment="1">
      <alignment horizontal="left" vertical="center"/>
    </xf>
    <xf numFmtId="0" fontId="48" fillId="0" borderId="28" xfId="0" applyFont="1" applyBorder="1" applyAlignment="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5" fillId="0" borderId="29" xfId="0" applyFont="1" applyBorder="1"/>
    <xf numFmtId="0" fontId="39" fillId="0" borderId="27" xfId="0" applyFont="1" applyBorder="1" applyAlignment="1">
      <alignment vertical="top"/>
    </xf>
    <xf numFmtId="0" fontId="39" fillId="0" borderId="28" xfId="0" applyFont="1" applyBorder="1" applyAlignment="1">
      <alignmen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2" fillId="4" borderId="8" xfId="0" applyFont="1" applyFill="1" applyBorder="1" applyAlignment="1">
      <alignment horizontal="right" vertical="center"/>
    </xf>
    <xf numFmtId="0" fontId="22" fillId="4" borderId="8" xfId="0" applyFont="1" applyFill="1" applyBorder="1" applyAlignment="1">
      <alignment horizontal="center" vertical="center"/>
    </xf>
    <xf numFmtId="0" fontId="27" fillId="0" borderId="0" xfId="0" applyFont="1" applyAlignment="1">
      <alignment horizontal="left" vertical="center" wrapText="1"/>
    </xf>
    <xf numFmtId="4" fontId="28" fillId="0" borderId="0" xfId="0" applyNumberFormat="1" applyFont="1" applyAlignment="1">
      <alignment vertical="center"/>
    </xf>
    <xf numFmtId="0" fontId="28"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2" fillId="0" borderId="1" xfId="0" applyFont="1" applyBorder="1" applyAlignment="1">
      <alignment horizontal="left" vertical="center" wrapText="1"/>
    </xf>
    <xf numFmtId="0" fontId="41" fillId="0" borderId="29" xfId="0" applyFont="1" applyBorder="1" applyAlignment="1">
      <alignment horizontal="left" wrapText="1"/>
    </xf>
    <xf numFmtId="0" fontId="40" fillId="0" borderId="1" xfId="0" applyFont="1" applyBorder="1" applyAlignment="1">
      <alignment horizontal="center" vertical="center" wrapText="1"/>
    </xf>
    <xf numFmtId="49" fontId="42" fillId="0" borderId="1" xfId="0" applyNumberFormat="1" applyFont="1" applyBorder="1" applyAlignment="1">
      <alignment horizontal="left" vertical="center" wrapText="1"/>
    </xf>
    <xf numFmtId="0" fontId="40" fillId="0" borderId="1" xfId="0" applyFont="1" applyBorder="1" applyAlignment="1">
      <alignment horizontal="center" vertical="center"/>
    </xf>
    <xf numFmtId="0" fontId="41" fillId="0" borderId="29" xfId="0" applyFont="1" applyBorder="1" applyAlignment="1">
      <alignment horizontal="left"/>
    </xf>
    <xf numFmtId="0" fontId="42" fillId="0" borderId="1" xfId="0" applyFont="1" applyBorder="1" applyAlignment="1">
      <alignment horizontal="left" vertical="center"/>
    </xf>
    <xf numFmtId="0" fontId="42"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podminky.urs.cz/item/CS_URS_2024_02/764234406" TargetMode="External"/><Relationship Id="rId21" Type="http://schemas.openxmlformats.org/officeDocument/2006/relationships/hyperlink" Target="https://podminky.urs.cz/item/CS_URS_2024_02/621645001" TargetMode="External"/><Relationship Id="rId42" Type="http://schemas.openxmlformats.org/officeDocument/2006/relationships/hyperlink" Target="https://podminky.urs.cz/item/CS_URS_2024_02/949101111" TargetMode="External"/><Relationship Id="rId63" Type="http://schemas.openxmlformats.org/officeDocument/2006/relationships/hyperlink" Target="https://podminky.urs.cz/item/CS_URS_2024_02/998011010" TargetMode="External"/><Relationship Id="rId84" Type="http://schemas.openxmlformats.org/officeDocument/2006/relationships/hyperlink" Target="https://podminky.urs.cz/item/CS_URS_2024_02/725530823" TargetMode="External"/><Relationship Id="rId138" Type="http://schemas.openxmlformats.org/officeDocument/2006/relationships/hyperlink" Target="https://podminky.urs.cz/item/CS_URS_2024_02/642942611" TargetMode="External"/><Relationship Id="rId159" Type="http://schemas.openxmlformats.org/officeDocument/2006/relationships/hyperlink" Target="https://podminky.urs.cz/item/CS_URS_2024_02/781472215" TargetMode="External"/><Relationship Id="rId107" Type="http://schemas.openxmlformats.org/officeDocument/2006/relationships/hyperlink" Target="https://podminky.urs.cz/item/CS_URS_2024_02/764001821" TargetMode="External"/><Relationship Id="rId11" Type="http://schemas.openxmlformats.org/officeDocument/2006/relationships/hyperlink" Target="https://podminky.urs.cz/item/CS_URS_2024_02/631311112" TargetMode="External"/><Relationship Id="rId32" Type="http://schemas.openxmlformats.org/officeDocument/2006/relationships/hyperlink" Target="https://podminky.urs.cz/item/CS_URS_2024_02/632481215" TargetMode="External"/><Relationship Id="rId53" Type="http://schemas.openxmlformats.org/officeDocument/2006/relationships/hyperlink" Target="https://podminky.urs.cz/item/CS_URS_2024_02/973022461" TargetMode="External"/><Relationship Id="rId74" Type="http://schemas.openxmlformats.org/officeDocument/2006/relationships/hyperlink" Target="https://podminky.urs.cz/item/CS_URS_2024_02/713130813" TargetMode="External"/><Relationship Id="rId128" Type="http://schemas.openxmlformats.org/officeDocument/2006/relationships/hyperlink" Target="https://podminky.urs.cz/item/CS_URS_2024_02/998765113" TargetMode="External"/><Relationship Id="rId149" Type="http://schemas.openxmlformats.org/officeDocument/2006/relationships/hyperlink" Target="https://podminky.urs.cz/item/CS_URS_2024_02/776141112" TargetMode="External"/><Relationship Id="rId5" Type="http://schemas.openxmlformats.org/officeDocument/2006/relationships/hyperlink" Target="https://podminky.urs.cz/item/CS_URS_2024_02/342272245" TargetMode="External"/><Relationship Id="rId95" Type="http://schemas.openxmlformats.org/officeDocument/2006/relationships/hyperlink" Target="https://podminky.urs.cz/item/CS_URS_2024_02/763111414" TargetMode="External"/><Relationship Id="rId160" Type="http://schemas.openxmlformats.org/officeDocument/2006/relationships/hyperlink" Target="https://podminky.urs.cz/item/CS_URS_2024_02/781473810" TargetMode="External"/><Relationship Id="rId22" Type="http://schemas.openxmlformats.org/officeDocument/2006/relationships/hyperlink" Target="https://podminky.urs.cz/item/CS_URS_2024_02/622131101" TargetMode="External"/><Relationship Id="rId43" Type="http://schemas.openxmlformats.org/officeDocument/2006/relationships/hyperlink" Target="https://podminky.urs.cz/item/CS_URS_2024_02/953943211" TargetMode="External"/><Relationship Id="rId64" Type="http://schemas.openxmlformats.org/officeDocument/2006/relationships/hyperlink" Target="https://podminky.urs.cz/item/CS_URS_2024_02/711111001" TargetMode="External"/><Relationship Id="rId118" Type="http://schemas.openxmlformats.org/officeDocument/2006/relationships/hyperlink" Target="https://podminky.urs.cz/item/CS_URS_2024_02/764234407" TargetMode="External"/><Relationship Id="rId139" Type="http://schemas.openxmlformats.org/officeDocument/2006/relationships/hyperlink" Target="https://podminky.urs.cz/item/CS_URS_2024_02/771474113" TargetMode="External"/><Relationship Id="rId85" Type="http://schemas.openxmlformats.org/officeDocument/2006/relationships/hyperlink" Target="https://podminky.urs.cz/item/CS_URS_2024_02/762331812" TargetMode="External"/><Relationship Id="rId150" Type="http://schemas.openxmlformats.org/officeDocument/2006/relationships/hyperlink" Target="https://podminky.urs.cz/item/CS_URS_2024_02/776201811" TargetMode="External"/><Relationship Id="rId12" Type="http://schemas.openxmlformats.org/officeDocument/2006/relationships/hyperlink" Target="https://podminky.urs.cz/item/CS_URS_2024_02/417321414" TargetMode="External"/><Relationship Id="rId33" Type="http://schemas.openxmlformats.org/officeDocument/2006/relationships/hyperlink" Target="https://podminky.urs.cz/item/CS_URS_2024_02/632481215" TargetMode="External"/><Relationship Id="rId108" Type="http://schemas.openxmlformats.org/officeDocument/2006/relationships/hyperlink" Target="https://podminky.urs.cz/item/CS_URS_2024_02/764002851" TargetMode="External"/><Relationship Id="rId129" Type="http://schemas.openxmlformats.org/officeDocument/2006/relationships/hyperlink" Target="https://podminky.urs.cz/item/CS_URS_2024_02/766660001" TargetMode="External"/><Relationship Id="rId54" Type="http://schemas.openxmlformats.org/officeDocument/2006/relationships/hyperlink" Target="https://podminky.urs.cz/item/CS_URS_2024_02/973031151" TargetMode="External"/><Relationship Id="rId70" Type="http://schemas.openxmlformats.org/officeDocument/2006/relationships/hyperlink" Target="https://podminky.urs.cz/item/CS_URS_2024_02/712363001" TargetMode="External"/><Relationship Id="rId75" Type="http://schemas.openxmlformats.org/officeDocument/2006/relationships/hyperlink" Target="https://podminky.urs.cz/item/CS_URS_2024_02/713131131" TargetMode="External"/><Relationship Id="rId91" Type="http://schemas.openxmlformats.org/officeDocument/2006/relationships/hyperlink" Target="https://podminky.urs.cz/item/CS_URS_2024_02/762811811" TargetMode="External"/><Relationship Id="rId96" Type="http://schemas.openxmlformats.org/officeDocument/2006/relationships/hyperlink" Target="https://podminky.urs.cz/item/CS_URS_2024_02/763111458" TargetMode="External"/><Relationship Id="rId140" Type="http://schemas.openxmlformats.org/officeDocument/2006/relationships/hyperlink" Target="https://podminky.urs.cz/item/CS_URS_2024_02/771531841" TargetMode="External"/><Relationship Id="rId145" Type="http://schemas.openxmlformats.org/officeDocument/2006/relationships/hyperlink" Target="https://podminky.urs.cz/item/CS_URS_2024_02/772991422" TargetMode="External"/><Relationship Id="rId161" Type="http://schemas.openxmlformats.org/officeDocument/2006/relationships/hyperlink" Target="https://podminky.urs.cz/item/CS_URS_2024_02/998781113" TargetMode="External"/><Relationship Id="rId166" Type="http://schemas.openxmlformats.org/officeDocument/2006/relationships/hyperlink" Target="https://podminky.urs.cz/item/CS_URS_2024_02/784211101" TargetMode="External"/><Relationship Id="rId1" Type="http://schemas.openxmlformats.org/officeDocument/2006/relationships/hyperlink" Target="https://podminky.urs.cz/item/CS_URS_2024_02/113106421" TargetMode="External"/><Relationship Id="rId6" Type="http://schemas.openxmlformats.org/officeDocument/2006/relationships/hyperlink" Target="https://podminky.urs.cz/item/CS_URS_2024_02/346244371" TargetMode="External"/><Relationship Id="rId23" Type="http://schemas.openxmlformats.org/officeDocument/2006/relationships/hyperlink" Target="https://podminky.urs.cz/item/CS_URS_2024_02/622321121" TargetMode="External"/><Relationship Id="rId28" Type="http://schemas.openxmlformats.org/officeDocument/2006/relationships/hyperlink" Target="https://podminky.urs.cz/item/CS_URS_2024_02/629999022" TargetMode="External"/><Relationship Id="rId49" Type="http://schemas.openxmlformats.org/officeDocument/2006/relationships/hyperlink" Target="https://podminky.urs.cz/item/CS_URS_2024_02/965082923" TargetMode="External"/><Relationship Id="rId114" Type="http://schemas.openxmlformats.org/officeDocument/2006/relationships/hyperlink" Target="https://podminky.urs.cz/item/CS_URS_2024_02/764234403" TargetMode="External"/><Relationship Id="rId119" Type="http://schemas.openxmlformats.org/officeDocument/2006/relationships/hyperlink" Target="https://podminky.urs.cz/item/CS_URS_2024_02/764236402" TargetMode="External"/><Relationship Id="rId44" Type="http://schemas.openxmlformats.org/officeDocument/2006/relationships/hyperlink" Target="https://podminky.urs.cz/item/CS_URS_2024_02/953943212" TargetMode="External"/><Relationship Id="rId60" Type="http://schemas.openxmlformats.org/officeDocument/2006/relationships/hyperlink" Target="https://podminky.urs.cz/item/CS_URS_2024_02/997013501" TargetMode="External"/><Relationship Id="rId65" Type="http://schemas.openxmlformats.org/officeDocument/2006/relationships/hyperlink" Target="https://podminky.urs.cz/item/CS_URS_2024_02/711131111" TargetMode="External"/><Relationship Id="rId81" Type="http://schemas.openxmlformats.org/officeDocument/2006/relationships/hyperlink" Target="https://podminky.urs.cz/item/CS_URS_2024_02/725210821" TargetMode="External"/><Relationship Id="rId86" Type="http://schemas.openxmlformats.org/officeDocument/2006/relationships/hyperlink" Target="https://podminky.urs.cz/item/CS_URS_2024_02/762810024" TargetMode="External"/><Relationship Id="rId130" Type="http://schemas.openxmlformats.org/officeDocument/2006/relationships/hyperlink" Target="https://podminky.urs.cz/item/CS_URS_2024_02/766621212" TargetMode="External"/><Relationship Id="rId135" Type="http://schemas.openxmlformats.org/officeDocument/2006/relationships/hyperlink" Target="https://podminky.urs.cz/item/CS_URS_2024_02/767114145" TargetMode="External"/><Relationship Id="rId151" Type="http://schemas.openxmlformats.org/officeDocument/2006/relationships/hyperlink" Target="https://podminky.urs.cz/item/CS_URS_2024_02/776221111" TargetMode="External"/><Relationship Id="rId156" Type="http://schemas.openxmlformats.org/officeDocument/2006/relationships/hyperlink" Target="https://podminky.urs.cz/item/CS_URS_2024_02/777911111" TargetMode="External"/><Relationship Id="rId13" Type="http://schemas.openxmlformats.org/officeDocument/2006/relationships/hyperlink" Target="https://podminky.urs.cz/item/CS_URS_2024_02/417351115" TargetMode="External"/><Relationship Id="rId18" Type="http://schemas.openxmlformats.org/officeDocument/2006/relationships/hyperlink" Target="https://podminky.urs.cz/item/CS_URS_2024_02/612142001" TargetMode="External"/><Relationship Id="rId39" Type="http://schemas.openxmlformats.org/officeDocument/2006/relationships/hyperlink" Target="https://podminky.urs.cz/item/CS_URS_2024_02/944511111" TargetMode="External"/><Relationship Id="rId109" Type="http://schemas.openxmlformats.org/officeDocument/2006/relationships/hyperlink" Target="https://podminky.urs.cz/item/CS_URS_2024_02/764004801" TargetMode="External"/><Relationship Id="rId34" Type="http://schemas.openxmlformats.org/officeDocument/2006/relationships/hyperlink" Target="https://podminky.urs.cz/item/CS_URS_2024_02/635211121" TargetMode="External"/><Relationship Id="rId50" Type="http://schemas.openxmlformats.org/officeDocument/2006/relationships/hyperlink" Target="https://podminky.urs.cz/item/CS_URS_2024_02/966031314" TargetMode="External"/><Relationship Id="rId55" Type="http://schemas.openxmlformats.org/officeDocument/2006/relationships/hyperlink" Target="https://podminky.urs.cz/item/CS_URS_2024_02/977151124" TargetMode="External"/><Relationship Id="rId76" Type="http://schemas.openxmlformats.org/officeDocument/2006/relationships/hyperlink" Target="https://podminky.urs.cz/item/CS_URS_2024_02/713141122" TargetMode="External"/><Relationship Id="rId97" Type="http://schemas.openxmlformats.org/officeDocument/2006/relationships/hyperlink" Target="https://podminky.urs.cz/item/CS_URS_2024_02/763111811" TargetMode="External"/><Relationship Id="rId104" Type="http://schemas.openxmlformats.org/officeDocument/2006/relationships/hyperlink" Target="https://podminky.urs.cz/item/CS_URS_2024_02/763251135" TargetMode="External"/><Relationship Id="rId120" Type="http://schemas.openxmlformats.org/officeDocument/2006/relationships/hyperlink" Target="https://podminky.urs.cz/item/CS_URS_2024_02/764236403" TargetMode="External"/><Relationship Id="rId125" Type="http://schemas.openxmlformats.org/officeDocument/2006/relationships/hyperlink" Target="https://podminky.urs.cz/item/CS_URS_2024_02/764538423" TargetMode="External"/><Relationship Id="rId141" Type="http://schemas.openxmlformats.org/officeDocument/2006/relationships/hyperlink" Target="https://podminky.urs.cz/item/CS_URS_2024_02/771573810" TargetMode="External"/><Relationship Id="rId146" Type="http://schemas.openxmlformats.org/officeDocument/2006/relationships/hyperlink" Target="https://podminky.urs.cz/item/CS_URS_2024_02/998772103" TargetMode="External"/><Relationship Id="rId167" Type="http://schemas.openxmlformats.org/officeDocument/2006/relationships/hyperlink" Target="https://podminky.urs.cz/item/CS_URS_2024_02/786614001" TargetMode="External"/><Relationship Id="rId7" Type="http://schemas.openxmlformats.org/officeDocument/2006/relationships/hyperlink" Target="https://podminky.urs.cz/item/CS_URS_2024_02/346244382" TargetMode="External"/><Relationship Id="rId71" Type="http://schemas.openxmlformats.org/officeDocument/2006/relationships/hyperlink" Target="https://podminky.urs.cz/item/CS_URS_2024_02/998712113" TargetMode="External"/><Relationship Id="rId92" Type="http://schemas.openxmlformats.org/officeDocument/2006/relationships/hyperlink" Target="https://podminky.urs.cz/item/CS_URS_2024_02/762812811" TargetMode="External"/><Relationship Id="rId162" Type="http://schemas.openxmlformats.org/officeDocument/2006/relationships/hyperlink" Target="https://podminky.urs.cz/item/CS_URS_2024_02/782131112" TargetMode="External"/><Relationship Id="rId2" Type="http://schemas.openxmlformats.org/officeDocument/2006/relationships/hyperlink" Target="https://podminky.urs.cz/item/CS_URS_2024_02/273321311" TargetMode="External"/><Relationship Id="rId29" Type="http://schemas.openxmlformats.org/officeDocument/2006/relationships/hyperlink" Target="https://podminky.urs.cz/item/CS_URS_2024_02/631311115" TargetMode="External"/><Relationship Id="rId24" Type="http://schemas.openxmlformats.org/officeDocument/2006/relationships/hyperlink" Target="https://podminky.urs.cz/item/CS_URS_2024_02/622321191" TargetMode="External"/><Relationship Id="rId40" Type="http://schemas.openxmlformats.org/officeDocument/2006/relationships/hyperlink" Target="https://podminky.urs.cz/item/CS_URS_2024_02/944511211" TargetMode="External"/><Relationship Id="rId45" Type="http://schemas.openxmlformats.org/officeDocument/2006/relationships/hyperlink" Target="https://podminky.urs.cz/item/CS_URS_2024_02/962031132" TargetMode="External"/><Relationship Id="rId66" Type="http://schemas.openxmlformats.org/officeDocument/2006/relationships/hyperlink" Target="https://podminky.urs.cz/item/CS_URS_2024_02/711141559" TargetMode="External"/><Relationship Id="rId87" Type="http://schemas.openxmlformats.org/officeDocument/2006/relationships/hyperlink" Target="https://podminky.urs.cz/item/CS_URS_2024_02/762810027" TargetMode="External"/><Relationship Id="rId110" Type="http://schemas.openxmlformats.org/officeDocument/2006/relationships/hyperlink" Target="https://podminky.urs.cz/item/CS_URS_2024_02/764004861" TargetMode="External"/><Relationship Id="rId115" Type="http://schemas.openxmlformats.org/officeDocument/2006/relationships/hyperlink" Target="https://podminky.urs.cz/item/CS_URS_2024_02/764234405" TargetMode="External"/><Relationship Id="rId131" Type="http://schemas.openxmlformats.org/officeDocument/2006/relationships/hyperlink" Target="https://podminky.urs.cz/item/CS_URS_2024_02/766621112" TargetMode="External"/><Relationship Id="rId136" Type="http://schemas.openxmlformats.org/officeDocument/2006/relationships/hyperlink" Target="https://podminky.urs.cz/item/CS_URS_2024_02/767671135" TargetMode="External"/><Relationship Id="rId157" Type="http://schemas.openxmlformats.org/officeDocument/2006/relationships/hyperlink" Target="https://podminky.urs.cz/item/CS_URS_2024_02/998777123" TargetMode="External"/><Relationship Id="rId61" Type="http://schemas.openxmlformats.org/officeDocument/2006/relationships/hyperlink" Target="https://podminky.urs.cz/item/CS_URS_2024_02/997013509" TargetMode="External"/><Relationship Id="rId82" Type="http://schemas.openxmlformats.org/officeDocument/2006/relationships/hyperlink" Target="https://podminky.urs.cz/item/CS_URS_2024_02/725240812" TargetMode="External"/><Relationship Id="rId152" Type="http://schemas.openxmlformats.org/officeDocument/2006/relationships/hyperlink" Target="https://podminky.urs.cz/item/CS_URS_2024_02/776410811" TargetMode="External"/><Relationship Id="rId19" Type="http://schemas.openxmlformats.org/officeDocument/2006/relationships/hyperlink" Target="https://podminky.urs.cz/item/CS_URS_2024_02/612311141" TargetMode="External"/><Relationship Id="rId14" Type="http://schemas.openxmlformats.org/officeDocument/2006/relationships/hyperlink" Target="https://podminky.urs.cz/item/CS_URS_2024_02/417351116" TargetMode="External"/><Relationship Id="rId30" Type="http://schemas.openxmlformats.org/officeDocument/2006/relationships/hyperlink" Target="https://podminky.urs.cz/item/CS_URS_2024_02/631319011" TargetMode="External"/><Relationship Id="rId35" Type="http://schemas.openxmlformats.org/officeDocument/2006/relationships/hyperlink" Target="https://podminky.urs.cz/item/CS_URS_2024_02/916131112" TargetMode="External"/><Relationship Id="rId56" Type="http://schemas.openxmlformats.org/officeDocument/2006/relationships/hyperlink" Target="https://podminky.urs.cz/item/CS_URS_2024_02/977331115" TargetMode="External"/><Relationship Id="rId77" Type="http://schemas.openxmlformats.org/officeDocument/2006/relationships/hyperlink" Target="https://podminky.urs.cz/item/CS_URS_2024_02/713151111" TargetMode="External"/><Relationship Id="rId100" Type="http://schemas.openxmlformats.org/officeDocument/2006/relationships/hyperlink" Target="https://podminky.urs.cz/item/CS_URS_2024_02/763181311" TargetMode="External"/><Relationship Id="rId105" Type="http://schemas.openxmlformats.org/officeDocument/2006/relationships/hyperlink" Target="https://podminky.urs.cz/item/CS_URS_2024_02/763251391" TargetMode="External"/><Relationship Id="rId126" Type="http://schemas.openxmlformats.org/officeDocument/2006/relationships/hyperlink" Target="https://podminky.urs.cz/item/CS_URS_2024_02/998764113" TargetMode="External"/><Relationship Id="rId147" Type="http://schemas.openxmlformats.org/officeDocument/2006/relationships/hyperlink" Target="https://podminky.urs.cz/item/CS_URS_2024_02/775511800" TargetMode="External"/><Relationship Id="rId168" Type="http://schemas.openxmlformats.org/officeDocument/2006/relationships/hyperlink" Target="https://podminky.urs.cz/item/CS_URS_2024_02/998786113" TargetMode="External"/><Relationship Id="rId8" Type="http://schemas.openxmlformats.org/officeDocument/2006/relationships/hyperlink" Target="https://podminky.urs.cz/item/CS_URS_2024_02/346272226" TargetMode="External"/><Relationship Id="rId51" Type="http://schemas.openxmlformats.org/officeDocument/2006/relationships/hyperlink" Target="https://podminky.urs.cz/item/CS_URS_2024_02/968062376" TargetMode="External"/><Relationship Id="rId72" Type="http://schemas.openxmlformats.org/officeDocument/2006/relationships/hyperlink" Target="https://podminky.urs.cz/item/CS_URS_2024_02/713121111" TargetMode="External"/><Relationship Id="rId93" Type="http://schemas.openxmlformats.org/officeDocument/2006/relationships/hyperlink" Target="https://podminky.urs.cz/item/CS_URS_2024_02/762822120" TargetMode="External"/><Relationship Id="rId98" Type="http://schemas.openxmlformats.org/officeDocument/2006/relationships/hyperlink" Target="https://podminky.urs.cz/item/CS_URS_2024_02/763121451" TargetMode="External"/><Relationship Id="rId121" Type="http://schemas.openxmlformats.org/officeDocument/2006/relationships/hyperlink" Target="https://podminky.urs.cz/item/CS_URS_2024_02/764236404" TargetMode="External"/><Relationship Id="rId142" Type="http://schemas.openxmlformats.org/officeDocument/2006/relationships/hyperlink" Target="https://podminky.urs.cz/item/CS_URS_2024_02/771574414" TargetMode="External"/><Relationship Id="rId163" Type="http://schemas.openxmlformats.org/officeDocument/2006/relationships/hyperlink" Target="https://podminky.urs.cz/item/CS_URS_2024_02/998782113" TargetMode="External"/><Relationship Id="rId3" Type="http://schemas.openxmlformats.org/officeDocument/2006/relationships/hyperlink" Target="https://podminky.urs.cz/item/CS_URS_2024_02/273361821" TargetMode="External"/><Relationship Id="rId25" Type="http://schemas.openxmlformats.org/officeDocument/2006/relationships/hyperlink" Target="https://podminky.urs.cz/item/CS_URS_2024_02/622381012" TargetMode="External"/><Relationship Id="rId46" Type="http://schemas.openxmlformats.org/officeDocument/2006/relationships/hyperlink" Target="https://podminky.urs.cz/item/CS_URS_2024_02/962031133" TargetMode="External"/><Relationship Id="rId67" Type="http://schemas.openxmlformats.org/officeDocument/2006/relationships/hyperlink" Target="https://podminky.urs.cz/item/CS_URS_2024_02/711141811" TargetMode="External"/><Relationship Id="rId116" Type="http://schemas.openxmlformats.org/officeDocument/2006/relationships/hyperlink" Target="https://podminky.urs.cz/item/CS_URS_2024_02/764234405" TargetMode="External"/><Relationship Id="rId137" Type="http://schemas.openxmlformats.org/officeDocument/2006/relationships/hyperlink" Target="https://podminky.urs.cz/item/CS_URS_2024_02/998767113" TargetMode="External"/><Relationship Id="rId158" Type="http://schemas.openxmlformats.org/officeDocument/2006/relationships/hyperlink" Target="https://podminky.urs.cz/item/CS_URS_2024_02/781472214" TargetMode="External"/><Relationship Id="rId20" Type="http://schemas.openxmlformats.org/officeDocument/2006/relationships/hyperlink" Target="https://podminky.urs.cz/item/CS_URS_2024_02/612311191" TargetMode="External"/><Relationship Id="rId41" Type="http://schemas.openxmlformats.org/officeDocument/2006/relationships/hyperlink" Target="https://podminky.urs.cz/item/CS_URS_2024_02/944511811" TargetMode="External"/><Relationship Id="rId62" Type="http://schemas.openxmlformats.org/officeDocument/2006/relationships/hyperlink" Target="https://podminky.urs.cz/item/CS_URS_2024_02/997013631" TargetMode="External"/><Relationship Id="rId83" Type="http://schemas.openxmlformats.org/officeDocument/2006/relationships/hyperlink" Target="https://podminky.urs.cz/item/CS_URS_2024_02/725310823" TargetMode="External"/><Relationship Id="rId88" Type="http://schemas.openxmlformats.org/officeDocument/2006/relationships/hyperlink" Target="https://podminky.urs.cz/item/CS_URS_2024_02/762810033" TargetMode="External"/><Relationship Id="rId111" Type="http://schemas.openxmlformats.org/officeDocument/2006/relationships/hyperlink" Target="https://podminky.urs.cz/item/CS_URS_2024_02/764031415" TargetMode="External"/><Relationship Id="rId132" Type="http://schemas.openxmlformats.org/officeDocument/2006/relationships/hyperlink" Target="https://podminky.urs.cz/item/CS_URS_2024_02/766812840" TargetMode="External"/><Relationship Id="rId153" Type="http://schemas.openxmlformats.org/officeDocument/2006/relationships/hyperlink" Target="https://podminky.urs.cz/item/CS_URS_2024_02/998776123" TargetMode="External"/><Relationship Id="rId15" Type="http://schemas.openxmlformats.org/officeDocument/2006/relationships/hyperlink" Target="https://podminky.urs.cz/item/CS_URS_2024_02/417361821" TargetMode="External"/><Relationship Id="rId36" Type="http://schemas.openxmlformats.org/officeDocument/2006/relationships/hyperlink" Target="https://podminky.urs.cz/item/CS_URS_2024_02/941121112" TargetMode="External"/><Relationship Id="rId57" Type="http://schemas.openxmlformats.org/officeDocument/2006/relationships/hyperlink" Target="https://podminky.urs.cz/item/CS_URS_2024_02/978013191" TargetMode="External"/><Relationship Id="rId106" Type="http://schemas.openxmlformats.org/officeDocument/2006/relationships/hyperlink" Target="https://podminky.urs.cz/item/CS_URS_2024_02/998763323" TargetMode="External"/><Relationship Id="rId127" Type="http://schemas.openxmlformats.org/officeDocument/2006/relationships/hyperlink" Target="https://podminky.urs.cz/item/CS_URS_2024_02/765214331" TargetMode="External"/><Relationship Id="rId10" Type="http://schemas.openxmlformats.org/officeDocument/2006/relationships/hyperlink" Target="https://podminky.urs.cz/item/CS_URS_2024_02/413231211" TargetMode="External"/><Relationship Id="rId31" Type="http://schemas.openxmlformats.org/officeDocument/2006/relationships/hyperlink" Target="https://podminky.urs.cz/item/CS_URS_2024_02/631362021" TargetMode="External"/><Relationship Id="rId52" Type="http://schemas.openxmlformats.org/officeDocument/2006/relationships/hyperlink" Target="https://podminky.urs.cz/item/CS_URS_2024_02/968062455" TargetMode="External"/><Relationship Id="rId73" Type="http://schemas.openxmlformats.org/officeDocument/2006/relationships/hyperlink" Target="https://podminky.urs.cz/item/CS_URS_2024_02/713130811" TargetMode="External"/><Relationship Id="rId78" Type="http://schemas.openxmlformats.org/officeDocument/2006/relationships/hyperlink" Target="https://podminky.urs.cz/item/CS_URS_2024_02/713151121" TargetMode="External"/><Relationship Id="rId94" Type="http://schemas.openxmlformats.org/officeDocument/2006/relationships/hyperlink" Target="https://podminky.urs.cz/item/CS_URS_2024_02/998762113" TargetMode="External"/><Relationship Id="rId99" Type="http://schemas.openxmlformats.org/officeDocument/2006/relationships/hyperlink" Target="https://podminky.urs.cz/item/CS_URS_2024_02/763131441" TargetMode="External"/><Relationship Id="rId101" Type="http://schemas.openxmlformats.org/officeDocument/2006/relationships/hyperlink" Target="https://podminky.urs.cz/item/CS_URS_2024_02/763131441" TargetMode="External"/><Relationship Id="rId122" Type="http://schemas.openxmlformats.org/officeDocument/2006/relationships/hyperlink" Target="https://podminky.urs.cz/item/CS_URS_2024_02/764334446" TargetMode="External"/><Relationship Id="rId143" Type="http://schemas.openxmlformats.org/officeDocument/2006/relationships/hyperlink" Target="https://podminky.urs.cz/item/CS_URS_2024_02/771591112" TargetMode="External"/><Relationship Id="rId148" Type="http://schemas.openxmlformats.org/officeDocument/2006/relationships/hyperlink" Target="https://podminky.urs.cz/item/CS_URS_2024_02/775541821" TargetMode="External"/><Relationship Id="rId164" Type="http://schemas.openxmlformats.org/officeDocument/2006/relationships/hyperlink" Target="https://podminky.urs.cz/item/CS_URS_2024_02/784121001" TargetMode="External"/><Relationship Id="rId169" Type="http://schemas.openxmlformats.org/officeDocument/2006/relationships/drawing" Target="../drawings/drawing2.xml"/><Relationship Id="rId4" Type="http://schemas.openxmlformats.org/officeDocument/2006/relationships/hyperlink" Target="https://podminky.urs.cz/item/CS_URS_2024_02/310238211" TargetMode="External"/><Relationship Id="rId9" Type="http://schemas.openxmlformats.org/officeDocument/2006/relationships/hyperlink" Target="https://podminky.urs.cz/item/CS_URS_2024_02/346272256" TargetMode="External"/><Relationship Id="rId26" Type="http://schemas.openxmlformats.org/officeDocument/2006/relationships/hyperlink" Target="https://podminky.urs.cz/item/CS_URS_2024_02/629995103" TargetMode="External"/><Relationship Id="rId47" Type="http://schemas.openxmlformats.org/officeDocument/2006/relationships/hyperlink" Target="https://podminky.urs.cz/item/CS_URS_2024_02/963051113" TargetMode="External"/><Relationship Id="rId68" Type="http://schemas.openxmlformats.org/officeDocument/2006/relationships/hyperlink" Target="https://podminky.urs.cz/item/CS_URS_2024_02/781131112" TargetMode="External"/><Relationship Id="rId89" Type="http://schemas.openxmlformats.org/officeDocument/2006/relationships/hyperlink" Target="https://podminky.urs.cz/item/CS_URS_2024_02/762810037" TargetMode="External"/><Relationship Id="rId112" Type="http://schemas.openxmlformats.org/officeDocument/2006/relationships/hyperlink" Target="https://podminky.urs.cz/item/CS_URS_2024_02/764131401" TargetMode="External"/><Relationship Id="rId133" Type="http://schemas.openxmlformats.org/officeDocument/2006/relationships/hyperlink" Target="https://podminky.urs.cz/item/CS_URS_2024_02/998766113" TargetMode="External"/><Relationship Id="rId154" Type="http://schemas.openxmlformats.org/officeDocument/2006/relationships/hyperlink" Target="https://podminky.urs.cz/item/CS_URS_2024_02/777131111" TargetMode="External"/><Relationship Id="rId16" Type="http://schemas.openxmlformats.org/officeDocument/2006/relationships/hyperlink" Target="https://podminky.urs.cz/item/CS_URS_2024_02/564750001" TargetMode="External"/><Relationship Id="rId37" Type="http://schemas.openxmlformats.org/officeDocument/2006/relationships/hyperlink" Target="https://podminky.urs.cz/item/CS_URS_2024_02/941121212" TargetMode="External"/><Relationship Id="rId58" Type="http://schemas.openxmlformats.org/officeDocument/2006/relationships/hyperlink" Target="https://podminky.urs.cz/item/CS_URS_2024_02/952901111" TargetMode="External"/><Relationship Id="rId79" Type="http://schemas.openxmlformats.org/officeDocument/2006/relationships/hyperlink" Target="https://podminky.urs.cz/item/CS_URS_2024_02/998713113" TargetMode="External"/><Relationship Id="rId102" Type="http://schemas.openxmlformats.org/officeDocument/2006/relationships/hyperlink" Target="https://podminky.urs.cz/item/CS_URS_2024_02/763181411" TargetMode="External"/><Relationship Id="rId123" Type="http://schemas.openxmlformats.org/officeDocument/2006/relationships/hyperlink" Target="https://podminky.urs.cz/item/CS_URS_2024_02/764531405" TargetMode="External"/><Relationship Id="rId144" Type="http://schemas.openxmlformats.org/officeDocument/2006/relationships/hyperlink" Target="https://podminky.urs.cz/item/CS_URS_2024_02/998771113" TargetMode="External"/><Relationship Id="rId90" Type="http://schemas.openxmlformats.org/officeDocument/2006/relationships/hyperlink" Target="https://podminky.urs.cz/item/CS_URS_2024_02/762810037" TargetMode="External"/><Relationship Id="rId165" Type="http://schemas.openxmlformats.org/officeDocument/2006/relationships/hyperlink" Target="https://podminky.urs.cz/item/CS_URS_2024_02/784181101" TargetMode="External"/><Relationship Id="rId27" Type="http://schemas.openxmlformats.org/officeDocument/2006/relationships/hyperlink" Target="https://podminky.urs.cz/item/CS_URS_2024_02/629995223" TargetMode="External"/><Relationship Id="rId48" Type="http://schemas.openxmlformats.org/officeDocument/2006/relationships/hyperlink" Target="https://podminky.urs.cz/item/CS_URS_2024_02/965042141" TargetMode="External"/><Relationship Id="rId69" Type="http://schemas.openxmlformats.org/officeDocument/2006/relationships/hyperlink" Target="https://podminky.urs.cz/item/CS_URS_2024_02/998711113" TargetMode="External"/><Relationship Id="rId113" Type="http://schemas.openxmlformats.org/officeDocument/2006/relationships/hyperlink" Target="https://podminky.urs.cz/item/CS_URS_2024_02/764131411" TargetMode="External"/><Relationship Id="rId134" Type="http://schemas.openxmlformats.org/officeDocument/2006/relationships/hyperlink" Target="https://podminky.urs.cz/item/CS_URS_2024_02/767161813" TargetMode="External"/><Relationship Id="rId80" Type="http://schemas.openxmlformats.org/officeDocument/2006/relationships/hyperlink" Target="https://podminky.urs.cz/item/CS_URS_2024_02/725110814" TargetMode="External"/><Relationship Id="rId155" Type="http://schemas.openxmlformats.org/officeDocument/2006/relationships/hyperlink" Target="https://podminky.urs.cz/item/CS_URS_2024_02/777612101" TargetMode="External"/><Relationship Id="rId17" Type="http://schemas.openxmlformats.org/officeDocument/2006/relationships/hyperlink" Target="https://podminky.urs.cz/item/CS_URS_2024_02/596811120" TargetMode="External"/><Relationship Id="rId38" Type="http://schemas.openxmlformats.org/officeDocument/2006/relationships/hyperlink" Target="https://podminky.urs.cz/item/CS_URS_2024_02/941121812" TargetMode="External"/><Relationship Id="rId59" Type="http://schemas.openxmlformats.org/officeDocument/2006/relationships/hyperlink" Target="https://podminky.urs.cz/item/CS_URS_2024_02/997013216" TargetMode="External"/><Relationship Id="rId103" Type="http://schemas.openxmlformats.org/officeDocument/2006/relationships/hyperlink" Target="https://podminky.urs.cz/item/CS_URS_2024_02/763181420" TargetMode="External"/><Relationship Id="rId124" Type="http://schemas.openxmlformats.org/officeDocument/2006/relationships/hyperlink" Target="https://podminky.urs.cz/item/CS_URS_2024_02/764531445"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podminky.urs.cz/item/CS_URS_2024_02/721173724" TargetMode="External"/><Relationship Id="rId18" Type="http://schemas.openxmlformats.org/officeDocument/2006/relationships/hyperlink" Target="https://podminky.urs.cz/item/CS_URS_2024_02/721229111" TargetMode="External"/><Relationship Id="rId26" Type="http://schemas.openxmlformats.org/officeDocument/2006/relationships/hyperlink" Target="https://podminky.urs.cz/item/CS_URS_2024_02/722181221" TargetMode="External"/><Relationship Id="rId39" Type="http://schemas.openxmlformats.org/officeDocument/2006/relationships/hyperlink" Target="https://podminky.urs.cz/item/CS_URS_2024_02/722290246" TargetMode="External"/><Relationship Id="rId21" Type="http://schemas.openxmlformats.org/officeDocument/2006/relationships/hyperlink" Target="https://podminky.urs.cz/item/CS_URS_2024_02/751792008" TargetMode="External"/><Relationship Id="rId34" Type="http://schemas.openxmlformats.org/officeDocument/2006/relationships/hyperlink" Target="https://podminky.urs.cz/item/CS_URS_2024_02/722221134" TargetMode="External"/><Relationship Id="rId42" Type="http://schemas.openxmlformats.org/officeDocument/2006/relationships/hyperlink" Target="https://podminky.urs.cz/item/CS_URS_2024_02/734163444" TargetMode="External"/><Relationship Id="rId47" Type="http://schemas.openxmlformats.org/officeDocument/2006/relationships/hyperlink" Target="https://podminky.urs.cz/item/CS_URS_2024_02/725531101" TargetMode="External"/><Relationship Id="rId7" Type="http://schemas.openxmlformats.org/officeDocument/2006/relationships/hyperlink" Target="https://podminky.urs.cz/item/CS_URS_2024_02/974049133" TargetMode="External"/><Relationship Id="rId2" Type="http://schemas.openxmlformats.org/officeDocument/2006/relationships/hyperlink" Target="https://podminky.urs.cz/item/CS_URS_2024_02/175111101" TargetMode="External"/><Relationship Id="rId16" Type="http://schemas.openxmlformats.org/officeDocument/2006/relationships/hyperlink" Target="https://podminky.urs.cz/item/CS_URS_2024_02/721175033" TargetMode="External"/><Relationship Id="rId29" Type="http://schemas.openxmlformats.org/officeDocument/2006/relationships/hyperlink" Target="https://podminky.urs.cz/item/CS_URS_2024_02/722181232" TargetMode="External"/><Relationship Id="rId11" Type="http://schemas.openxmlformats.org/officeDocument/2006/relationships/hyperlink" Target="https://podminky.urs.cz/item/CS_URS_2024_02/721173722" TargetMode="External"/><Relationship Id="rId24" Type="http://schemas.openxmlformats.org/officeDocument/2006/relationships/hyperlink" Target="https://podminky.urs.cz/item/CS_URS_2024_02/722173115" TargetMode="External"/><Relationship Id="rId32" Type="http://schemas.openxmlformats.org/officeDocument/2006/relationships/hyperlink" Target="https://podminky.urs.cz/item/CS_URS_2024_02/722181252" TargetMode="External"/><Relationship Id="rId37" Type="http://schemas.openxmlformats.org/officeDocument/2006/relationships/hyperlink" Target="https://podminky.urs.cz/item/CS_URS_2024_02/722263205" TargetMode="External"/><Relationship Id="rId40" Type="http://schemas.openxmlformats.org/officeDocument/2006/relationships/hyperlink" Target="https://podminky.urs.cz/item/CS_URS_2024_02/723221302" TargetMode="External"/><Relationship Id="rId45" Type="http://schemas.openxmlformats.org/officeDocument/2006/relationships/hyperlink" Target="https://podminky.urs.cz/item/CS_URS_2024_02/724233011" TargetMode="External"/><Relationship Id="rId5" Type="http://schemas.openxmlformats.org/officeDocument/2006/relationships/hyperlink" Target="https://podminky.urs.cz/item/CS_URS_2024_02/899722113" TargetMode="External"/><Relationship Id="rId15" Type="http://schemas.openxmlformats.org/officeDocument/2006/relationships/hyperlink" Target="https://podminky.urs.cz/item/CS_URS_2024_02/721175012" TargetMode="External"/><Relationship Id="rId23" Type="http://schemas.openxmlformats.org/officeDocument/2006/relationships/hyperlink" Target="https://podminky.urs.cz/item/CS_URS_2024_02/722173114" TargetMode="External"/><Relationship Id="rId28" Type="http://schemas.openxmlformats.org/officeDocument/2006/relationships/hyperlink" Target="https://podminky.urs.cz/item/CS_URS_2024_02/722181222" TargetMode="External"/><Relationship Id="rId36" Type="http://schemas.openxmlformats.org/officeDocument/2006/relationships/hyperlink" Target="https://podminky.urs.cz/item/CS_URS_2024_02/722262212" TargetMode="External"/><Relationship Id="rId49" Type="http://schemas.openxmlformats.org/officeDocument/2006/relationships/drawing" Target="../drawings/drawing3.xml"/><Relationship Id="rId10" Type="http://schemas.openxmlformats.org/officeDocument/2006/relationships/hyperlink" Target="https://podminky.urs.cz/item/CS_URS_2024_02/721173403" TargetMode="External"/><Relationship Id="rId19" Type="http://schemas.openxmlformats.org/officeDocument/2006/relationships/hyperlink" Target="https://podminky.urs.cz/item/CS_URS_2024_02/721242105" TargetMode="External"/><Relationship Id="rId31" Type="http://schemas.openxmlformats.org/officeDocument/2006/relationships/hyperlink" Target="https://podminky.urs.cz/item/CS_URS_2024_02/722181251" TargetMode="External"/><Relationship Id="rId44" Type="http://schemas.openxmlformats.org/officeDocument/2006/relationships/hyperlink" Target="https://podminky.urs.cz/item/CS_URS_2024_02/724231127" TargetMode="External"/><Relationship Id="rId4" Type="http://schemas.openxmlformats.org/officeDocument/2006/relationships/hyperlink" Target="https://podminky.urs.cz/item/CS_URS_2024_02/871171141" TargetMode="External"/><Relationship Id="rId9" Type="http://schemas.openxmlformats.org/officeDocument/2006/relationships/hyperlink" Target="https://podminky.urs.cz/item/CS_URS_2024_02/721173402" TargetMode="External"/><Relationship Id="rId14" Type="http://schemas.openxmlformats.org/officeDocument/2006/relationships/hyperlink" Target="https://podminky.urs.cz/item/CS_URS_2024_02/721173726" TargetMode="External"/><Relationship Id="rId22" Type="http://schemas.openxmlformats.org/officeDocument/2006/relationships/hyperlink" Target="https://podminky.urs.cz/item/CS_URS_2024_02/722173113" TargetMode="External"/><Relationship Id="rId27" Type="http://schemas.openxmlformats.org/officeDocument/2006/relationships/hyperlink" Target="https://podminky.urs.cz/item/CS_URS_2024_02/722181221" TargetMode="External"/><Relationship Id="rId30" Type="http://schemas.openxmlformats.org/officeDocument/2006/relationships/hyperlink" Target="https://podminky.urs.cz/item/CS_URS_2024_02/722181251" TargetMode="External"/><Relationship Id="rId35" Type="http://schemas.openxmlformats.org/officeDocument/2006/relationships/hyperlink" Target="https://podminky.urs.cz/item/CS_URS_2024_02/722221135" TargetMode="External"/><Relationship Id="rId43" Type="http://schemas.openxmlformats.org/officeDocument/2006/relationships/hyperlink" Target="https://podminky.urs.cz/item/CS_URS_2024_02/724219232" TargetMode="External"/><Relationship Id="rId48" Type="http://schemas.openxmlformats.org/officeDocument/2006/relationships/hyperlink" Target="https://podminky.urs.cz/item/CS_URS_2024_02/732429215" TargetMode="External"/><Relationship Id="rId8" Type="http://schemas.openxmlformats.org/officeDocument/2006/relationships/hyperlink" Target="https://podminky.urs.cz/item/CS_URS_2024_02/721173401" TargetMode="External"/><Relationship Id="rId3" Type="http://schemas.openxmlformats.org/officeDocument/2006/relationships/hyperlink" Target="https://podminky.urs.cz/item/CS_URS_2024_02/451572111" TargetMode="External"/><Relationship Id="rId12" Type="http://schemas.openxmlformats.org/officeDocument/2006/relationships/hyperlink" Target="https://podminky.urs.cz/item/CS_URS_2024_02/721173723" TargetMode="External"/><Relationship Id="rId17" Type="http://schemas.openxmlformats.org/officeDocument/2006/relationships/hyperlink" Target="https://podminky.urs.cz/item/CS_URS_2024_02/721211511" TargetMode="External"/><Relationship Id="rId25" Type="http://schemas.openxmlformats.org/officeDocument/2006/relationships/hyperlink" Target="https://podminky.urs.cz/item/CS_URS_2024_02/722173116" TargetMode="External"/><Relationship Id="rId33" Type="http://schemas.openxmlformats.org/officeDocument/2006/relationships/hyperlink" Target="https://podminky.urs.cz/item/CS_URS_2024_02/722212440" TargetMode="External"/><Relationship Id="rId38" Type="http://schemas.openxmlformats.org/officeDocument/2006/relationships/hyperlink" Target="https://podminky.urs.cz/item/CS_URS_2024_02/722290234" TargetMode="External"/><Relationship Id="rId46" Type="http://schemas.openxmlformats.org/officeDocument/2006/relationships/hyperlink" Target="https://podminky.urs.cz/item/CS_URS_2024_02/724234109" TargetMode="External"/><Relationship Id="rId20" Type="http://schemas.openxmlformats.org/officeDocument/2006/relationships/hyperlink" Target="https://podminky.urs.cz/item/CS_URS_2024_02/721290111" TargetMode="External"/><Relationship Id="rId41" Type="http://schemas.openxmlformats.org/officeDocument/2006/relationships/hyperlink" Target="https://podminky.urs.cz/item/CS_URS_2024_02/723221304" TargetMode="External"/><Relationship Id="rId1" Type="http://schemas.openxmlformats.org/officeDocument/2006/relationships/hyperlink" Target="https://podminky.urs.cz/item/CS_URS_2024_02/132212131" TargetMode="External"/><Relationship Id="rId6" Type="http://schemas.openxmlformats.org/officeDocument/2006/relationships/hyperlink" Target="https://podminky.urs.cz/item/CS_URS_2024_02/61213510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4_02/725291666" TargetMode="External"/><Relationship Id="rId13" Type="http://schemas.openxmlformats.org/officeDocument/2006/relationships/hyperlink" Target="https://podminky.urs.cz/item/CS_URS_2024_02/725861101" TargetMode="External"/><Relationship Id="rId18" Type="http://schemas.openxmlformats.org/officeDocument/2006/relationships/hyperlink" Target="https://podminky.urs.cz/item/CS_URS_2024_02/726131041" TargetMode="External"/><Relationship Id="rId3" Type="http://schemas.openxmlformats.org/officeDocument/2006/relationships/hyperlink" Target="https://podminky.urs.cz/item/CS_URS_2024_02/725241216" TargetMode="External"/><Relationship Id="rId7" Type="http://schemas.openxmlformats.org/officeDocument/2006/relationships/hyperlink" Target="https://podminky.urs.cz/item/CS_URS_2024_02/725291664" TargetMode="External"/><Relationship Id="rId12" Type="http://schemas.openxmlformats.org/officeDocument/2006/relationships/hyperlink" Target="https://podminky.urs.cz/item/CS_URS_2024_02/725841354" TargetMode="External"/><Relationship Id="rId17" Type="http://schemas.openxmlformats.org/officeDocument/2006/relationships/hyperlink" Target="https://podminky.urs.cz/item/CS_URS_2024_02/726131001" TargetMode="External"/><Relationship Id="rId2" Type="http://schemas.openxmlformats.org/officeDocument/2006/relationships/hyperlink" Target="https://podminky.urs.cz/item/CS_URS_2024_02/725211703" TargetMode="External"/><Relationship Id="rId16" Type="http://schemas.openxmlformats.org/officeDocument/2006/relationships/hyperlink" Target="https://podminky.urs.cz/item/CS_URS_2024_02/998725122" TargetMode="External"/><Relationship Id="rId1" Type="http://schemas.openxmlformats.org/officeDocument/2006/relationships/hyperlink" Target="https://podminky.urs.cz/item/CS_URS_2024_02/725112022" TargetMode="External"/><Relationship Id="rId6" Type="http://schemas.openxmlformats.org/officeDocument/2006/relationships/hyperlink" Target="https://podminky.urs.cz/item/CS_URS_2024_02/725291654" TargetMode="External"/><Relationship Id="rId11" Type="http://schemas.openxmlformats.org/officeDocument/2006/relationships/hyperlink" Target="https://podminky.urs.cz/item/CS_URS_2024_02/725823111" TargetMode="External"/><Relationship Id="rId5" Type="http://schemas.openxmlformats.org/officeDocument/2006/relationships/hyperlink" Target="https://podminky.urs.cz/item/CS_URS_2024_02/725291653" TargetMode="External"/><Relationship Id="rId15" Type="http://schemas.openxmlformats.org/officeDocument/2006/relationships/hyperlink" Target="https://podminky.urs.cz/item/CS_URS_2024_02/726191011" TargetMode="External"/><Relationship Id="rId10" Type="http://schemas.openxmlformats.org/officeDocument/2006/relationships/hyperlink" Target="https://podminky.urs.cz/item/CS_URS_2024_02/725821312" TargetMode="External"/><Relationship Id="rId19" Type="http://schemas.openxmlformats.org/officeDocument/2006/relationships/drawing" Target="../drawings/drawing4.xml"/><Relationship Id="rId4" Type="http://schemas.openxmlformats.org/officeDocument/2006/relationships/hyperlink" Target="https://podminky.urs.cz/item/CS_URS_2024_02/725244312" TargetMode="External"/><Relationship Id="rId9" Type="http://schemas.openxmlformats.org/officeDocument/2006/relationships/hyperlink" Target="https://podminky.urs.cz/item/CS_URS_2024_02/725819401" TargetMode="External"/><Relationship Id="rId14" Type="http://schemas.openxmlformats.org/officeDocument/2006/relationships/hyperlink" Target="https://podminky.urs.cz/item/CS_URS_2024_02/725862103"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podminky.urs.cz/item/CS_URS_2024_02/751511182" TargetMode="External"/><Relationship Id="rId2" Type="http://schemas.openxmlformats.org/officeDocument/2006/relationships/hyperlink" Target="https://podminky.urs.cz/item/CS_URS_2024_02/751344112" TargetMode="External"/><Relationship Id="rId1" Type="http://schemas.openxmlformats.org/officeDocument/2006/relationships/hyperlink" Target="https://podminky.urs.cz/item/CS_URS_2024_02/751322011" TargetMode="External"/><Relationship Id="rId5" Type="http://schemas.openxmlformats.org/officeDocument/2006/relationships/drawing" Target="../drawings/drawing6.xml"/><Relationship Id="rId4" Type="http://schemas.openxmlformats.org/officeDocument/2006/relationships/hyperlink" Target="https://podminky.urs.cz/item/CS_URS_2024_02/998751112"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podminky.urs.cz/item/CS_URS_2024_02/733291101" TargetMode="External"/><Relationship Id="rId18" Type="http://schemas.openxmlformats.org/officeDocument/2006/relationships/hyperlink" Target="https://podminky.urs.cz/item/CS_URS_2024_02/735152373" TargetMode="External"/><Relationship Id="rId26" Type="http://schemas.openxmlformats.org/officeDocument/2006/relationships/hyperlink" Target="https://podminky.urs.cz/item/CS_URS_2024_02/735152676" TargetMode="External"/><Relationship Id="rId3" Type="http://schemas.openxmlformats.org/officeDocument/2006/relationships/hyperlink" Target="https://podminky.urs.cz/item/CS_URS_2024_02/998713129" TargetMode="External"/><Relationship Id="rId21" Type="http://schemas.openxmlformats.org/officeDocument/2006/relationships/hyperlink" Target="https://podminky.urs.cz/item/CS_URS_2024_02/735152577" TargetMode="External"/><Relationship Id="rId34" Type="http://schemas.openxmlformats.org/officeDocument/2006/relationships/hyperlink" Target="https://podminky.urs.cz/item/CS_URS_2024_02/043114000" TargetMode="External"/><Relationship Id="rId7" Type="http://schemas.openxmlformats.org/officeDocument/2006/relationships/hyperlink" Target="https://podminky.urs.cz/item/CS_URS_2024_02/998732129" TargetMode="External"/><Relationship Id="rId12" Type="http://schemas.openxmlformats.org/officeDocument/2006/relationships/hyperlink" Target="https://podminky.urs.cz/item/CS_URS_2024_02/733223106" TargetMode="External"/><Relationship Id="rId17" Type="http://schemas.openxmlformats.org/officeDocument/2006/relationships/hyperlink" Target="https://podminky.urs.cz/item/CS_URS_2024_02/735152272" TargetMode="External"/><Relationship Id="rId25" Type="http://schemas.openxmlformats.org/officeDocument/2006/relationships/hyperlink" Target="https://podminky.urs.cz/item/CS_URS_2024_02/735152675" TargetMode="External"/><Relationship Id="rId33" Type="http://schemas.openxmlformats.org/officeDocument/2006/relationships/hyperlink" Target="https://podminky.urs.cz/item/CS_URS_2024_02/230120041" TargetMode="External"/><Relationship Id="rId2" Type="http://schemas.openxmlformats.org/officeDocument/2006/relationships/hyperlink" Target="https://podminky.urs.cz/item/CS_URS_2024_02/998713122" TargetMode="External"/><Relationship Id="rId16" Type="http://schemas.openxmlformats.org/officeDocument/2006/relationships/hyperlink" Target="https://podminky.urs.cz/item/CS_URS_2024_02/734109211" TargetMode="External"/><Relationship Id="rId20" Type="http://schemas.openxmlformats.org/officeDocument/2006/relationships/hyperlink" Target="https://podminky.urs.cz/item/CS_URS_2024_02/735152576" TargetMode="External"/><Relationship Id="rId29" Type="http://schemas.openxmlformats.org/officeDocument/2006/relationships/hyperlink" Target="https://podminky.urs.cz/item/CS_URS_2024_02/735160131" TargetMode="External"/><Relationship Id="rId1" Type="http://schemas.openxmlformats.org/officeDocument/2006/relationships/hyperlink" Target="https://podminky.urs.cz/item/CS_URS_2024_02/713463121" TargetMode="External"/><Relationship Id="rId6" Type="http://schemas.openxmlformats.org/officeDocument/2006/relationships/hyperlink" Target="https://podminky.urs.cz/item/CS_URS_2024_02/998732122" TargetMode="External"/><Relationship Id="rId11" Type="http://schemas.openxmlformats.org/officeDocument/2006/relationships/hyperlink" Target="https://podminky.urs.cz/item/CS_URS_2024_02/733223105" TargetMode="External"/><Relationship Id="rId24" Type="http://schemas.openxmlformats.org/officeDocument/2006/relationships/hyperlink" Target="https://podminky.urs.cz/item/CS_URS_2024_02/735152675" TargetMode="External"/><Relationship Id="rId32" Type="http://schemas.openxmlformats.org/officeDocument/2006/relationships/hyperlink" Target="https://podminky.urs.cz/item/CS_URS_2024_02/998735129" TargetMode="External"/><Relationship Id="rId5" Type="http://schemas.openxmlformats.org/officeDocument/2006/relationships/hyperlink" Target="https://podminky.urs.cz/item/CS_URS_2024_02/732199100" TargetMode="External"/><Relationship Id="rId15" Type="http://schemas.openxmlformats.org/officeDocument/2006/relationships/hyperlink" Target="https://podminky.urs.cz/item/CS_URS_2024_02/998733129" TargetMode="External"/><Relationship Id="rId23" Type="http://schemas.openxmlformats.org/officeDocument/2006/relationships/hyperlink" Target="https://podminky.urs.cz/item/CS_URS_2024_02/735152674" TargetMode="External"/><Relationship Id="rId28" Type="http://schemas.openxmlformats.org/officeDocument/2006/relationships/hyperlink" Target="https://podminky.urs.cz/item/CS_URS_2024_02/735152678" TargetMode="External"/><Relationship Id="rId10" Type="http://schemas.openxmlformats.org/officeDocument/2006/relationships/hyperlink" Target="https://podminky.urs.cz/item/CS_URS_2024_02/733222104" TargetMode="External"/><Relationship Id="rId19" Type="http://schemas.openxmlformats.org/officeDocument/2006/relationships/hyperlink" Target="https://podminky.urs.cz/item/CS_URS_2024_02/735152575" TargetMode="External"/><Relationship Id="rId31" Type="http://schemas.openxmlformats.org/officeDocument/2006/relationships/hyperlink" Target="https://podminky.urs.cz/item/CS_URS_2024_02/998735122" TargetMode="External"/><Relationship Id="rId4" Type="http://schemas.openxmlformats.org/officeDocument/2006/relationships/hyperlink" Target="https://podminky.urs.cz/item/CS_URS_2024_02/732113117" TargetMode="External"/><Relationship Id="rId9" Type="http://schemas.openxmlformats.org/officeDocument/2006/relationships/hyperlink" Target="https://podminky.urs.cz/item/CS_URS_2024_02/733222103" TargetMode="External"/><Relationship Id="rId14" Type="http://schemas.openxmlformats.org/officeDocument/2006/relationships/hyperlink" Target="https://podminky.urs.cz/item/CS_URS_2024_02/998733123" TargetMode="External"/><Relationship Id="rId22" Type="http://schemas.openxmlformats.org/officeDocument/2006/relationships/hyperlink" Target="https://podminky.urs.cz/item/CS_URS_2024_02/735152639" TargetMode="External"/><Relationship Id="rId27" Type="http://schemas.openxmlformats.org/officeDocument/2006/relationships/hyperlink" Target="https://podminky.urs.cz/item/CS_URS_2024_02/735152677" TargetMode="External"/><Relationship Id="rId30" Type="http://schemas.openxmlformats.org/officeDocument/2006/relationships/hyperlink" Target="https://podminky.urs.cz/item/CS_URS_2024_02/735160141" TargetMode="External"/><Relationship Id="rId35" Type="http://schemas.openxmlformats.org/officeDocument/2006/relationships/drawing" Target="../drawings/drawing7.xml"/><Relationship Id="rId8" Type="http://schemas.openxmlformats.org/officeDocument/2006/relationships/hyperlink" Target="https://podminky.urs.cz/item/CS_URS_2024_02/733221102"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podminky.urs.cz/item/CS_URS_2024_02/741312531" TargetMode="External"/><Relationship Id="rId21" Type="http://schemas.openxmlformats.org/officeDocument/2006/relationships/hyperlink" Target="https://podminky.urs.cz/item/CS_URS_2024_02/741310251" TargetMode="External"/><Relationship Id="rId42" Type="http://schemas.openxmlformats.org/officeDocument/2006/relationships/hyperlink" Target="https://podminky.urs.cz/item/CS_URS_2024_02/741321003" TargetMode="External"/><Relationship Id="rId47" Type="http://schemas.openxmlformats.org/officeDocument/2006/relationships/hyperlink" Target="https://podminky.urs.cz/item/CS_URS_2024_02/741371031" TargetMode="External"/><Relationship Id="rId63" Type="http://schemas.openxmlformats.org/officeDocument/2006/relationships/hyperlink" Target="https://podminky.urs.cz/item/CS_URS_2024_02/998741129" TargetMode="External"/><Relationship Id="rId68" Type="http://schemas.openxmlformats.org/officeDocument/2006/relationships/hyperlink" Target="https://podminky.urs.cz/item/CS_URS_2024_02/742111001" TargetMode="External"/><Relationship Id="rId84" Type="http://schemas.openxmlformats.org/officeDocument/2006/relationships/hyperlink" Target="https://podminky.urs.cz/item/CS_URS_2024_02/210813035" TargetMode="External"/><Relationship Id="rId16" Type="http://schemas.openxmlformats.org/officeDocument/2006/relationships/hyperlink" Target="https://podminky.urs.cz/item/CS_URS_2024_02/7412101RE" TargetMode="External"/><Relationship Id="rId11" Type="http://schemas.openxmlformats.org/officeDocument/2006/relationships/hyperlink" Target="https://podminky.urs.cz/item/CS_URS_2024_02/741122033" TargetMode="External"/><Relationship Id="rId32" Type="http://schemas.openxmlformats.org/officeDocument/2006/relationships/hyperlink" Target="https://podminky.urs.cz/item/CS_URS_2024_02/741320105" TargetMode="External"/><Relationship Id="rId37" Type="http://schemas.openxmlformats.org/officeDocument/2006/relationships/hyperlink" Target="https://podminky.urs.cz/item/CS_URS_2024_02/741320136" TargetMode="External"/><Relationship Id="rId53" Type="http://schemas.openxmlformats.org/officeDocument/2006/relationships/hyperlink" Target="https://podminky.urs.cz/item/CS_URS_2024_02/741810003" TargetMode="External"/><Relationship Id="rId58" Type="http://schemas.openxmlformats.org/officeDocument/2006/relationships/hyperlink" Target="https://podminky.urs.cz/item/CS_URS_2024_02/741820011" TargetMode="External"/><Relationship Id="rId74" Type="http://schemas.openxmlformats.org/officeDocument/2006/relationships/hyperlink" Target="https://podminky.urs.cz/item/CS_URS_2024_02/742310004" TargetMode="External"/><Relationship Id="rId79" Type="http://schemas.openxmlformats.org/officeDocument/2006/relationships/hyperlink" Target="https://podminky.urs.cz/item/CS_URS_2024_02/742330045" TargetMode="External"/><Relationship Id="rId5" Type="http://schemas.openxmlformats.org/officeDocument/2006/relationships/hyperlink" Target="https://podminky.urs.cz/item/CS_URS_2024_02/997013509" TargetMode="External"/><Relationship Id="rId19" Type="http://schemas.openxmlformats.org/officeDocument/2006/relationships/hyperlink" Target="https://podminky.urs.cz/item/CS_URS_2024_02/741310121" TargetMode="External"/><Relationship Id="rId14" Type="http://schemas.openxmlformats.org/officeDocument/2006/relationships/hyperlink" Target="https://podminky.urs.cz/item/CS_URS_2024_02/741122611" TargetMode="External"/><Relationship Id="rId22" Type="http://schemas.openxmlformats.org/officeDocument/2006/relationships/hyperlink" Target="https://podminky.urs.cz/item/CS_URS_2024_02/741311004" TargetMode="External"/><Relationship Id="rId27" Type="http://schemas.openxmlformats.org/officeDocument/2006/relationships/hyperlink" Target="https://podminky.urs.cz/item/CS_URS_2024_02/741313042" TargetMode="External"/><Relationship Id="rId30" Type="http://schemas.openxmlformats.org/officeDocument/2006/relationships/hyperlink" Target="https://podminky.urs.cz/item/CS_URS_2024_02/741320105" TargetMode="External"/><Relationship Id="rId35" Type="http://schemas.openxmlformats.org/officeDocument/2006/relationships/hyperlink" Target="https://podminky.urs.cz/item/CS_URS_2024_02/741320105" TargetMode="External"/><Relationship Id="rId43" Type="http://schemas.openxmlformats.org/officeDocument/2006/relationships/hyperlink" Target="https://podminky.urs.cz/item/CS_URS_2024_02/741321043" TargetMode="External"/><Relationship Id="rId48" Type="http://schemas.openxmlformats.org/officeDocument/2006/relationships/hyperlink" Target="https://podminky.urs.cz/item/CS_URS_2024_02/741372063" TargetMode="External"/><Relationship Id="rId56" Type="http://schemas.openxmlformats.org/officeDocument/2006/relationships/hyperlink" Target="https://podminky.urs.cz/item/CS_URS_2024_02/741811011" TargetMode="External"/><Relationship Id="rId64" Type="http://schemas.openxmlformats.org/officeDocument/2006/relationships/hyperlink" Target="https://podminky.urs.cz/item/CS_URS_2024_02/742110002" TargetMode="External"/><Relationship Id="rId69" Type="http://schemas.openxmlformats.org/officeDocument/2006/relationships/hyperlink" Target="https://podminky.urs.cz/item/CS_URS_2024_02/742121001" TargetMode="External"/><Relationship Id="rId77" Type="http://schemas.openxmlformats.org/officeDocument/2006/relationships/hyperlink" Target="https://podminky.urs.cz/item/CS_URS_2024_02/742320053" TargetMode="External"/><Relationship Id="rId8" Type="http://schemas.openxmlformats.org/officeDocument/2006/relationships/hyperlink" Target="https://podminky.urs.cz/item/CS_URS_2024_02/741120301" TargetMode="External"/><Relationship Id="rId51" Type="http://schemas.openxmlformats.org/officeDocument/2006/relationships/hyperlink" Target="https://podminky.urs.cz/item/CS_URS_2024_02/741372073" TargetMode="External"/><Relationship Id="rId72" Type="http://schemas.openxmlformats.org/officeDocument/2006/relationships/hyperlink" Target="https://podminky.urs.cz/item/CS_URS_2024_02/74219000R" TargetMode="External"/><Relationship Id="rId80" Type="http://schemas.openxmlformats.org/officeDocument/2006/relationships/hyperlink" Target="https://podminky.urs.cz/item/CS_URS_2024_02/742330051" TargetMode="External"/><Relationship Id="rId85" Type="http://schemas.openxmlformats.org/officeDocument/2006/relationships/hyperlink" Target="https://podminky.urs.cz/item/CS_URS_2024_02/210813051" TargetMode="External"/><Relationship Id="rId3" Type="http://schemas.openxmlformats.org/officeDocument/2006/relationships/hyperlink" Target="https://podminky.urs.cz/item/CS_URS_2024_02/997013219" TargetMode="External"/><Relationship Id="rId12" Type="http://schemas.openxmlformats.org/officeDocument/2006/relationships/hyperlink" Target="https://podminky.urs.cz/item/CS_URS_2024_02/741122121" TargetMode="External"/><Relationship Id="rId17" Type="http://schemas.openxmlformats.org/officeDocument/2006/relationships/hyperlink" Target="https://podminky.urs.cz/item/CS_URS_2024_02/741310111" TargetMode="External"/><Relationship Id="rId25" Type="http://schemas.openxmlformats.org/officeDocument/2006/relationships/hyperlink" Target="https://podminky.urs.cz/item/CS_URS_2024_02/741311071" TargetMode="External"/><Relationship Id="rId33" Type="http://schemas.openxmlformats.org/officeDocument/2006/relationships/hyperlink" Target="https://podminky.urs.cz/item/CS_URS_2024_02/741320105" TargetMode="External"/><Relationship Id="rId38" Type="http://schemas.openxmlformats.org/officeDocument/2006/relationships/hyperlink" Target="https://podminky.urs.cz/item/CS_URS_2024_02/741320165" TargetMode="External"/><Relationship Id="rId46" Type="http://schemas.openxmlformats.org/officeDocument/2006/relationships/hyperlink" Target="https://podminky.urs.cz/item/CS_URS_2024_02/741371002" TargetMode="External"/><Relationship Id="rId59" Type="http://schemas.openxmlformats.org/officeDocument/2006/relationships/hyperlink" Target="https://podminky.urs.cz/item/CS_URS_2024_02/741820101" TargetMode="External"/><Relationship Id="rId67" Type="http://schemas.openxmlformats.org/officeDocument/2006/relationships/hyperlink" Target="https://podminky.urs.cz/item/CS_URS_2024_02/742110275" TargetMode="External"/><Relationship Id="rId20" Type="http://schemas.openxmlformats.org/officeDocument/2006/relationships/hyperlink" Target="https://podminky.urs.cz/item/CS_URS_2024_02/741310122" TargetMode="External"/><Relationship Id="rId41" Type="http://schemas.openxmlformats.org/officeDocument/2006/relationships/hyperlink" Target="https://podminky.urs.cz/item/CS_URS_2024_02/741320175" TargetMode="External"/><Relationship Id="rId54" Type="http://schemas.openxmlformats.org/officeDocument/2006/relationships/hyperlink" Target="https://podminky.urs.cz/item/CS_URS_2024_02/741810011" TargetMode="External"/><Relationship Id="rId62" Type="http://schemas.openxmlformats.org/officeDocument/2006/relationships/hyperlink" Target="https://podminky.urs.cz/item/CS_URS_2024_02/998741123" TargetMode="External"/><Relationship Id="rId70" Type="http://schemas.openxmlformats.org/officeDocument/2006/relationships/hyperlink" Target="https://podminky.urs.cz/item/CS_URS_2024_02/742124002" TargetMode="External"/><Relationship Id="rId75" Type="http://schemas.openxmlformats.org/officeDocument/2006/relationships/hyperlink" Target="https://podminky.urs.cz/item/CS_URS_2024_02/742320031" TargetMode="External"/><Relationship Id="rId83" Type="http://schemas.openxmlformats.org/officeDocument/2006/relationships/hyperlink" Target="https://podminky.urs.cz/item/CS_URS_2024_02/210801311" TargetMode="External"/><Relationship Id="rId1" Type="http://schemas.openxmlformats.org/officeDocument/2006/relationships/hyperlink" Target="https://podminky.urs.cz/item/CS_URS_2024_02/953993311" TargetMode="External"/><Relationship Id="rId6" Type="http://schemas.openxmlformats.org/officeDocument/2006/relationships/hyperlink" Target="https://podminky.urs.cz/item/CS_URS_2024_02/997013609" TargetMode="External"/><Relationship Id="rId15" Type="http://schemas.openxmlformats.org/officeDocument/2006/relationships/hyperlink" Target="https://podminky.urs.cz/item/CS_URS_2024_02/741122611" TargetMode="External"/><Relationship Id="rId23" Type="http://schemas.openxmlformats.org/officeDocument/2006/relationships/hyperlink" Target="https://podminky.urs.cz/item/CS_URS_2024_02/741311032" TargetMode="External"/><Relationship Id="rId28" Type="http://schemas.openxmlformats.org/officeDocument/2006/relationships/hyperlink" Target="https://podminky.urs.cz/item/CS_URS_2024_02/741313043" TargetMode="External"/><Relationship Id="rId36" Type="http://schemas.openxmlformats.org/officeDocument/2006/relationships/hyperlink" Target="https://podminky.urs.cz/item/CS_URS_2024_02/741320105" TargetMode="External"/><Relationship Id="rId49" Type="http://schemas.openxmlformats.org/officeDocument/2006/relationships/hyperlink" Target="https://podminky.urs.cz/item/CS_URS_2024_02/741372063" TargetMode="External"/><Relationship Id="rId57" Type="http://schemas.openxmlformats.org/officeDocument/2006/relationships/hyperlink" Target="https://podminky.urs.cz/item/CS_URS_2024_02/741820001" TargetMode="External"/><Relationship Id="rId10" Type="http://schemas.openxmlformats.org/officeDocument/2006/relationships/hyperlink" Target="https://podminky.urs.cz/item/CS_URS_2024_02/741122031" TargetMode="External"/><Relationship Id="rId31" Type="http://schemas.openxmlformats.org/officeDocument/2006/relationships/hyperlink" Target="https://podminky.urs.cz/item/CS_URS_2024_02/741320105" TargetMode="External"/><Relationship Id="rId44" Type="http://schemas.openxmlformats.org/officeDocument/2006/relationships/hyperlink" Target="https://podminky.urs.cz/item/CS_URS_2024_02/741370034" TargetMode="External"/><Relationship Id="rId52" Type="http://schemas.openxmlformats.org/officeDocument/2006/relationships/hyperlink" Target="https://podminky.urs.cz/item/CS_URS_2024_02/741372112" TargetMode="External"/><Relationship Id="rId60" Type="http://schemas.openxmlformats.org/officeDocument/2006/relationships/hyperlink" Target="https://podminky.urs.cz/item/CS_URS_2024_02/741820102" TargetMode="External"/><Relationship Id="rId65" Type="http://schemas.openxmlformats.org/officeDocument/2006/relationships/hyperlink" Target="https://podminky.urs.cz/item/CS_URS_2024_02/742110201" TargetMode="External"/><Relationship Id="rId73" Type="http://schemas.openxmlformats.org/officeDocument/2006/relationships/hyperlink" Target="https://podminky.urs.cz/item/CS_URS_2024_02/742310002" TargetMode="External"/><Relationship Id="rId78" Type="http://schemas.openxmlformats.org/officeDocument/2006/relationships/hyperlink" Target="https://podminky.urs.cz/item/CS_URS_2024_02/742330003" TargetMode="External"/><Relationship Id="rId81" Type="http://schemas.openxmlformats.org/officeDocument/2006/relationships/hyperlink" Target="https://podminky.urs.cz/item/CS_URS_2024_02/998742123" TargetMode="External"/><Relationship Id="rId86" Type="http://schemas.openxmlformats.org/officeDocument/2006/relationships/hyperlink" Target="https://podminky.urs.cz/item/CS_URS_2024_02/092203000" TargetMode="External"/><Relationship Id="rId4" Type="http://schemas.openxmlformats.org/officeDocument/2006/relationships/hyperlink" Target="https://podminky.urs.cz/item/CS_URS_2024_02/997013501" TargetMode="External"/><Relationship Id="rId9" Type="http://schemas.openxmlformats.org/officeDocument/2006/relationships/hyperlink" Target="https://podminky.urs.cz/item/CS_URS_2024_02/741120301" TargetMode="External"/><Relationship Id="rId13" Type="http://schemas.openxmlformats.org/officeDocument/2006/relationships/hyperlink" Target="https://podminky.urs.cz/item/CS_URS_2024_02/741122121" TargetMode="External"/><Relationship Id="rId18" Type="http://schemas.openxmlformats.org/officeDocument/2006/relationships/hyperlink" Target="https://podminky.urs.cz/item/CS_URS_2024_02/741310114" TargetMode="External"/><Relationship Id="rId39" Type="http://schemas.openxmlformats.org/officeDocument/2006/relationships/hyperlink" Target="https://podminky.urs.cz/item/CS_URS_2024_02/741320165" TargetMode="External"/><Relationship Id="rId34" Type="http://schemas.openxmlformats.org/officeDocument/2006/relationships/hyperlink" Target="https://podminky.urs.cz/item/CS_URS_2024_02/741320105" TargetMode="External"/><Relationship Id="rId50" Type="http://schemas.openxmlformats.org/officeDocument/2006/relationships/hyperlink" Target="https://podminky.urs.cz/item/CS_URS_2024_02/741372073" TargetMode="External"/><Relationship Id="rId55" Type="http://schemas.openxmlformats.org/officeDocument/2006/relationships/hyperlink" Target="https://podminky.urs.cz/item/CS_URS_2024_02/741811001" TargetMode="External"/><Relationship Id="rId76" Type="http://schemas.openxmlformats.org/officeDocument/2006/relationships/hyperlink" Target="https://podminky.urs.cz/item/CS_URS_2024_02/742320032" TargetMode="External"/><Relationship Id="rId7" Type="http://schemas.openxmlformats.org/officeDocument/2006/relationships/hyperlink" Target="https://podminky.urs.cz/item/CS_URS_2024_02/741112001" TargetMode="External"/><Relationship Id="rId71" Type="http://schemas.openxmlformats.org/officeDocument/2006/relationships/hyperlink" Target="https://podminky.urs.cz/item/CS_URS_2024_02/742190002" TargetMode="External"/><Relationship Id="rId2" Type="http://schemas.openxmlformats.org/officeDocument/2006/relationships/hyperlink" Target="https://podminky.urs.cz/item/CS_URS_2024_02/997013216" TargetMode="External"/><Relationship Id="rId29" Type="http://schemas.openxmlformats.org/officeDocument/2006/relationships/hyperlink" Target="https://podminky.urs.cz/item/CS_URS_2024_02/741313083" TargetMode="External"/><Relationship Id="rId24" Type="http://schemas.openxmlformats.org/officeDocument/2006/relationships/hyperlink" Target="https://podminky.urs.cz/item/CS_URS_2024_02/741311033" TargetMode="External"/><Relationship Id="rId40" Type="http://schemas.openxmlformats.org/officeDocument/2006/relationships/hyperlink" Target="https://podminky.urs.cz/item/CS_URS_2024_02/741320175" TargetMode="External"/><Relationship Id="rId45" Type="http://schemas.openxmlformats.org/officeDocument/2006/relationships/hyperlink" Target="https://podminky.urs.cz/item/CS_URS_2024_02/741370034" TargetMode="External"/><Relationship Id="rId66" Type="http://schemas.openxmlformats.org/officeDocument/2006/relationships/hyperlink" Target="https://podminky.urs.cz/item/CS_URS_2024_02/742110272" TargetMode="External"/><Relationship Id="rId87" Type="http://schemas.openxmlformats.org/officeDocument/2006/relationships/drawing" Target="../drawings/drawing8.xml"/><Relationship Id="rId61" Type="http://schemas.openxmlformats.org/officeDocument/2006/relationships/hyperlink" Target="https://podminky.urs.cz/item/CS_URS_2024_02/741A3002" TargetMode="External"/><Relationship Id="rId82" Type="http://schemas.openxmlformats.org/officeDocument/2006/relationships/hyperlink" Target="https://podminky.urs.cz/item/CS_URS_2024_02/998742129"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podminky.urs.cz/item/CS_URS_2024_02/032002000" TargetMode="External"/><Relationship Id="rId7" Type="http://schemas.openxmlformats.org/officeDocument/2006/relationships/hyperlink" Target="https://podminky.urs.cz/item/CS_URS_2024_02/045002000" TargetMode="External"/><Relationship Id="rId2" Type="http://schemas.openxmlformats.org/officeDocument/2006/relationships/hyperlink" Target="https://podminky.urs.cz/item/CS_URS_2024_02/031303000" TargetMode="External"/><Relationship Id="rId1" Type="http://schemas.openxmlformats.org/officeDocument/2006/relationships/hyperlink" Target="https://podminky.urs.cz/item/CS_URS_2024_02/013254000" TargetMode="External"/><Relationship Id="rId6" Type="http://schemas.openxmlformats.org/officeDocument/2006/relationships/hyperlink" Target="https://podminky.urs.cz/item/CS_URS_2024_02/043203000" TargetMode="External"/><Relationship Id="rId5" Type="http://schemas.openxmlformats.org/officeDocument/2006/relationships/hyperlink" Target="https://podminky.urs.cz/item/CS_URS_2024_02/042002000" TargetMode="External"/><Relationship Id="rId4" Type="http://schemas.openxmlformats.org/officeDocument/2006/relationships/hyperlink" Target="https://podminky.urs.cz/item/CS_URS_2024_02/041403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4"/>
  <sheetViews>
    <sheetView showGridLines="0" tabSelected="1" workbookViewId="0"/>
  </sheetViews>
  <sheetFormatPr defaultRowHeight="14.4"/>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ht="10.199999999999999">
      <c r="A1" s="17" t="s">
        <v>0</v>
      </c>
      <c r="AZ1" s="17" t="s">
        <v>1</v>
      </c>
      <c r="BA1" s="17" t="s">
        <v>2</v>
      </c>
      <c r="BB1" s="17" t="s">
        <v>3</v>
      </c>
      <c r="BT1" s="17" t="s">
        <v>4</v>
      </c>
      <c r="BU1" s="17" t="s">
        <v>4</v>
      </c>
      <c r="BV1" s="17" t="s">
        <v>5</v>
      </c>
    </row>
    <row r="2" spans="1:74" ht="36.9" customHeight="1">
      <c r="AR2" s="299"/>
      <c r="AS2" s="299"/>
      <c r="AT2" s="299"/>
      <c r="AU2" s="299"/>
      <c r="AV2" s="299"/>
      <c r="AW2" s="299"/>
      <c r="AX2" s="299"/>
      <c r="AY2" s="299"/>
      <c r="AZ2" s="299"/>
      <c r="BA2" s="299"/>
      <c r="BB2" s="299"/>
      <c r="BC2" s="299"/>
      <c r="BD2" s="299"/>
      <c r="BE2" s="299"/>
      <c r="BS2" s="18" t="s">
        <v>6</v>
      </c>
      <c r="BT2" s="18" t="s">
        <v>7</v>
      </c>
    </row>
    <row r="3" spans="1:74" ht="6.9"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ht="24.9" customHeight="1">
      <c r="B4" s="21"/>
      <c r="D4" s="22" t="s">
        <v>9</v>
      </c>
      <c r="AR4" s="21"/>
      <c r="AS4" s="23" t="s">
        <v>10</v>
      </c>
      <c r="BE4" s="24" t="s">
        <v>11</v>
      </c>
      <c r="BS4" s="18" t="s">
        <v>12</v>
      </c>
    </row>
    <row r="5" spans="1:74" ht="12" customHeight="1">
      <c r="B5" s="21"/>
      <c r="D5" s="25" t="s">
        <v>13</v>
      </c>
      <c r="K5" s="298" t="s">
        <v>14</v>
      </c>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R5" s="21"/>
      <c r="BE5" s="295" t="s">
        <v>15</v>
      </c>
      <c r="BS5" s="18" t="s">
        <v>6</v>
      </c>
    </row>
    <row r="6" spans="1:74" ht="36.9" customHeight="1">
      <c r="B6" s="21"/>
      <c r="D6" s="27" t="s">
        <v>16</v>
      </c>
      <c r="K6" s="300" t="s">
        <v>17</v>
      </c>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R6" s="21"/>
      <c r="BE6" s="296"/>
      <c r="BS6" s="18" t="s">
        <v>6</v>
      </c>
    </row>
    <row r="7" spans="1:74" ht="12" customHeight="1">
      <c r="B7" s="21"/>
      <c r="D7" s="28" t="s">
        <v>18</v>
      </c>
      <c r="K7" s="26" t="s">
        <v>19</v>
      </c>
      <c r="AK7" s="28" t="s">
        <v>20</v>
      </c>
      <c r="AN7" s="26" t="s">
        <v>19</v>
      </c>
      <c r="AR7" s="21"/>
      <c r="BE7" s="296"/>
      <c r="BS7" s="18" t="s">
        <v>6</v>
      </c>
    </row>
    <row r="8" spans="1:74" ht="12" customHeight="1">
      <c r="B8" s="21"/>
      <c r="D8" s="28" t="s">
        <v>21</v>
      </c>
      <c r="K8" s="26" t="s">
        <v>22</v>
      </c>
      <c r="AK8" s="28" t="s">
        <v>23</v>
      </c>
      <c r="AN8" s="29" t="s">
        <v>24</v>
      </c>
      <c r="AR8" s="21"/>
      <c r="BE8" s="296"/>
      <c r="BS8" s="18" t="s">
        <v>6</v>
      </c>
    </row>
    <row r="9" spans="1:74" ht="14.4" customHeight="1">
      <c r="B9" s="21"/>
      <c r="AR9" s="21"/>
      <c r="BE9" s="296"/>
      <c r="BS9" s="18" t="s">
        <v>6</v>
      </c>
    </row>
    <row r="10" spans="1:74" ht="12" customHeight="1">
      <c r="B10" s="21"/>
      <c r="D10" s="28" t="s">
        <v>25</v>
      </c>
      <c r="AK10" s="28" t="s">
        <v>26</v>
      </c>
      <c r="AN10" s="26" t="s">
        <v>27</v>
      </c>
      <c r="AR10" s="21"/>
      <c r="BE10" s="296"/>
      <c r="BS10" s="18" t="s">
        <v>6</v>
      </c>
    </row>
    <row r="11" spans="1:74" ht="18.45" customHeight="1">
      <c r="B11" s="21"/>
      <c r="E11" s="26" t="s">
        <v>28</v>
      </c>
      <c r="AK11" s="28" t="s">
        <v>29</v>
      </c>
      <c r="AN11" s="26" t="s">
        <v>19</v>
      </c>
      <c r="AR11" s="21"/>
      <c r="BE11" s="296"/>
      <c r="BS11" s="18" t="s">
        <v>6</v>
      </c>
    </row>
    <row r="12" spans="1:74" ht="6.9" customHeight="1">
      <c r="B12" s="21"/>
      <c r="AR12" s="21"/>
      <c r="BE12" s="296"/>
      <c r="BS12" s="18" t="s">
        <v>6</v>
      </c>
    </row>
    <row r="13" spans="1:74" ht="12" customHeight="1">
      <c r="B13" s="21"/>
      <c r="D13" s="28" t="s">
        <v>30</v>
      </c>
      <c r="AK13" s="28" t="s">
        <v>26</v>
      </c>
      <c r="AN13" s="30" t="s">
        <v>31</v>
      </c>
      <c r="AR13" s="21"/>
      <c r="BE13" s="296"/>
      <c r="BS13" s="18" t="s">
        <v>6</v>
      </c>
    </row>
    <row r="14" spans="1:74" ht="13.2">
      <c r="B14" s="21"/>
      <c r="E14" s="301" t="s">
        <v>31</v>
      </c>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28" t="s">
        <v>29</v>
      </c>
      <c r="AN14" s="30" t="s">
        <v>31</v>
      </c>
      <c r="AR14" s="21"/>
      <c r="BE14" s="296"/>
      <c r="BS14" s="18" t="s">
        <v>6</v>
      </c>
    </row>
    <row r="15" spans="1:74" ht="6.9" customHeight="1">
      <c r="B15" s="21"/>
      <c r="AR15" s="21"/>
      <c r="BE15" s="296"/>
      <c r="BS15" s="18" t="s">
        <v>4</v>
      </c>
    </row>
    <row r="16" spans="1:74" ht="12" customHeight="1">
      <c r="B16" s="21"/>
      <c r="D16" s="28" t="s">
        <v>32</v>
      </c>
      <c r="AK16" s="28" t="s">
        <v>26</v>
      </c>
      <c r="AN16" s="26" t="s">
        <v>33</v>
      </c>
      <c r="AR16" s="21"/>
      <c r="BE16" s="296"/>
      <c r="BS16" s="18" t="s">
        <v>4</v>
      </c>
    </row>
    <row r="17" spans="2:71" ht="18.45" customHeight="1">
      <c r="B17" s="21"/>
      <c r="E17" s="26" t="s">
        <v>34</v>
      </c>
      <c r="AK17" s="28" t="s">
        <v>29</v>
      </c>
      <c r="AN17" s="26" t="s">
        <v>19</v>
      </c>
      <c r="AR17" s="21"/>
      <c r="BE17" s="296"/>
      <c r="BS17" s="18" t="s">
        <v>35</v>
      </c>
    </row>
    <row r="18" spans="2:71" ht="6.9" customHeight="1">
      <c r="B18" s="21"/>
      <c r="AR18" s="21"/>
      <c r="BE18" s="296"/>
      <c r="BS18" s="18" t="s">
        <v>6</v>
      </c>
    </row>
    <row r="19" spans="2:71" ht="12" customHeight="1">
      <c r="B19" s="21"/>
      <c r="D19" s="28" t="s">
        <v>36</v>
      </c>
      <c r="AK19" s="28" t="s">
        <v>26</v>
      </c>
      <c r="AN19" s="26" t="s">
        <v>33</v>
      </c>
      <c r="AR19" s="21"/>
      <c r="BE19" s="296"/>
      <c r="BS19" s="18" t="s">
        <v>6</v>
      </c>
    </row>
    <row r="20" spans="2:71" ht="18.45" customHeight="1">
      <c r="B20" s="21"/>
      <c r="E20" s="26" t="s">
        <v>34</v>
      </c>
      <c r="AK20" s="28" t="s">
        <v>29</v>
      </c>
      <c r="AN20" s="26" t="s">
        <v>19</v>
      </c>
      <c r="AR20" s="21"/>
      <c r="BE20" s="296"/>
      <c r="BS20" s="18" t="s">
        <v>4</v>
      </c>
    </row>
    <row r="21" spans="2:71" ht="6.9" customHeight="1">
      <c r="B21" s="21"/>
      <c r="AR21" s="21"/>
      <c r="BE21" s="296"/>
    </row>
    <row r="22" spans="2:71" ht="12" customHeight="1">
      <c r="B22" s="21"/>
      <c r="D22" s="28" t="s">
        <v>37</v>
      </c>
      <c r="AR22" s="21"/>
      <c r="BE22" s="296"/>
    </row>
    <row r="23" spans="2:71" ht="47.25" customHeight="1">
      <c r="B23" s="21"/>
      <c r="E23" s="303" t="s">
        <v>38</v>
      </c>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R23" s="21"/>
      <c r="BE23" s="296"/>
    </row>
    <row r="24" spans="2:71" ht="6.9" customHeight="1">
      <c r="B24" s="21"/>
      <c r="AR24" s="21"/>
      <c r="BE24" s="296"/>
    </row>
    <row r="25" spans="2:71" ht="6.9" customHeight="1">
      <c r="B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1"/>
      <c r="BE25" s="296"/>
    </row>
    <row r="26" spans="2:71" s="1" customFormat="1" ht="25.95" customHeight="1">
      <c r="B26" s="33"/>
      <c r="D26" s="34" t="s">
        <v>39</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04">
        <f>ROUND(AG54,2)</f>
        <v>0</v>
      </c>
      <c r="AL26" s="305"/>
      <c r="AM26" s="305"/>
      <c r="AN26" s="305"/>
      <c r="AO26" s="305"/>
      <c r="AR26" s="33"/>
      <c r="BE26" s="296"/>
    </row>
    <row r="27" spans="2:71" s="1" customFormat="1" ht="6.9" customHeight="1">
      <c r="B27" s="33"/>
      <c r="AR27" s="33"/>
      <c r="BE27" s="296"/>
    </row>
    <row r="28" spans="2:71" s="1" customFormat="1" ht="13.2">
      <c r="B28" s="33"/>
      <c r="L28" s="306" t="s">
        <v>40</v>
      </c>
      <c r="M28" s="306"/>
      <c r="N28" s="306"/>
      <c r="O28" s="306"/>
      <c r="P28" s="306"/>
      <c r="W28" s="306" t="s">
        <v>41</v>
      </c>
      <c r="X28" s="306"/>
      <c r="Y28" s="306"/>
      <c r="Z28" s="306"/>
      <c r="AA28" s="306"/>
      <c r="AB28" s="306"/>
      <c r="AC28" s="306"/>
      <c r="AD28" s="306"/>
      <c r="AE28" s="306"/>
      <c r="AK28" s="306" t="s">
        <v>42</v>
      </c>
      <c r="AL28" s="306"/>
      <c r="AM28" s="306"/>
      <c r="AN28" s="306"/>
      <c r="AO28" s="306"/>
      <c r="AR28" s="33"/>
      <c r="BE28" s="296"/>
    </row>
    <row r="29" spans="2:71" s="2" customFormat="1" ht="14.4" customHeight="1">
      <c r="B29" s="37"/>
      <c r="D29" s="28" t="s">
        <v>43</v>
      </c>
      <c r="F29" s="28" t="s">
        <v>44</v>
      </c>
      <c r="L29" s="309">
        <v>0.21</v>
      </c>
      <c r="M29" s="308"/>
      <c r="N29" s="308"/>
      <c r="O29" s="308"/>
      <c r="P29" s="308"/>
      <c r="W29" s="307">
        <f>ROUND(AZ54, 2)</f>
        <v>0</v>
      </c>
      <c r="X29" s="308"/>
      <c r="Y29" s="308"/>
      <c r="Z29" s="308"/>
      <c r="AA29" s="308"/>
      <c r="AB29" s="308"/>
      <c r="AC29" s="308"/>
      <c r="AD29" s="308"/>
      <c r="AE29" s="308"/>
      <c r="AK29" s="307">
        <f>ROUND(AV54, 2)</f>
        <v>0</v>
      </c>
      <c r="AL29" s="308"/>
      <c r="AM29" s="308"/>
      <c r="AN29" s="308"/>
      <c r="AO29" s="308"/>
      <c r="AR29" s="37"/>
      <c r="BE29" s="297"/>
    </row>
    <row r="30" spans="2:71" s="2" customFormat="1" ht="14.4" customHeight="1">
      <c r="B30" s="37"/>
      <c r="F30" s="28" t="s">
        <v>45</v>
      </c>
      <c r="L30" s="309">
        <v>0.12</v>
      </c>
      <c r="M30" s="308"/>
      <c r="N30" s="308"/>
      <c r="O30" s="308"/>
      <c r="P30" s="308"/>
      <c r="W30" s="307">
        <f>ROUND(BA54, 2)</f>
        <v>0</v>
      </c>
      <c r="X30" s="308"/>
      <c r="Y30" s="308"/>
      <c r="Z30" s="308"/>
      <c r="AA30" s="308"/>
      <c r="AB30" s="308"/>
      <c r="AC30" s="308"/>
      <c r="AD30" s="308"/>
      <c r="AE30" s="308"/>
      <c r="AK30" s="307">
        <f>ROUND(AW54, 2)</f>
        <v>0</v>
      </c>
      <c r="AL30" s="308"/>
      <c r="AM30" s="308"/>
      <c r="AN30" s="308"/>
      <c r="AO30" s="308"/>
      <c r="AR30" s="37"/>
      <c r="BE30" s="297"/>
    </row>
    <row r="31" spans="2:71" s="2" customFormat="1" ht="14.4" hidden="1" customHeight="1">
      <c r="B31" s="37"/>
      <c r="F31" s="28" t="s">
        <v>46</v>
      </c>
      <c r="L31" s="309">
        <v>0.21</v>
      </c>
      <c r="M31" s="308"/>
      <c r="N31" s="308"/>
      <c r="O31" s="308"/>
      <c r="P31" s="308"/>
      <c r="W31" s="307">
        <f>ROUND(BB54, 2)</f>
        <v>0</v>
      </c>
      <c r="X31" s="308"/>
      <c r="Y31" s="308"/>
      <c r="Z31" s="308"/>
      <c r="AA31" s="308"/>
      <c r="AB31" s="308"/>
      <c r="AC31" s="308"/>
      <c r="AD31" s="308"/>
      <c r="AE31" s="308"/>
      <c r="AK31" s="307">
        <v>0</v>
      </c>
      <c r="AL31" s="308"/>
      <c r="AM31" s="308"/>
      <c r="AN31" s="308"/>
      <c r="AO31" s="308"/>
      <c r="AR31" s="37"/>
      <c r="BE31" s="297"/>
    </row>
    <row r="32" spans="2:71" s="2" customFormat="1" ht="14.4" hidden="1" customHeight="1">
      <c r="B32" s="37"/>
      <c r="F32" s="28" t="s">
        <v>47</v>
      </c>
      <c r="L32" s="309">
        <v>0.12</v>
      </c>
      <c r="M32" s="308"/>
      <c r="N32" s="308"/>
      <c r="O32" s="308"/>
      <c r="P32" s="308"/>
      <c r="W32" s="307">
        <f>ROUND(BC54, 2)</f>
        <v>0</v>
      </c>
      <c r="X32" s="308"/>
      <c r="Y32" s="308"/>
      <c r="Z32" s="308"/>
      <c r="AA32" s="308"/>
      <c r="AB32" s="308"/>
      <c r="AC32" s="308"/>
      <c r="AD32" s="308"/>
      <c r="AE32" s="308"/>
      <c r="AK32" s="307">
        <v>0</v>
      </c>
      <c r="AL32" s="308"/>
      <c r="AM32" s="308"/>
      <c r="AN32" s="308"/>
      <c r="AO32" s="308"/>
      <c r="AR32" s="37"/>
      <c r="BE32" s="297"/>
    </row>
    <row r="33" spans="2:44" s="2" customFormat="1" ht="14.4" hidden="1" customHeight="1">
      <c r="B33" s="37"/>
      <c r="F33" s="28" t="s">
        <v>48</v>
      </c>
      <c r="L33" s="309">
        <v>0</v>
      </c>
      <c r="M33" s="308"/>
      <c r="N33" s="308"/>
      <c r="O33" s="308"/>
      <c r="P33" s="308"/>
      <c r="W33" s="307">
        <f>ROUND(BD54, 2)</f>
        <v>0</v>
      </c>
      <c r="X33" s="308"/>
      <c r="Y33" s="308"/>
      <c r="Z33" s="308"/>
      <c r="AA33" s="308"/>
      <c r="AB33" s="308"/>
      <c r="AC33" s="308"/>
      <c r="AD33" s="308"/>
      <c r="AE33" s="308"/>
      <c r="AK33" s="307">
        <v>0</v>
      </c>
      <c r="AL33" s="308"/>
      <c r="AM33" s="308"/>
      <c r="AN33" s="308"/>
      <c r="AO33" s="308"/>
      <c r="AR33" s="37"/>
    </row>
    <row r="34" spans="2:44" s="1" customFormat="1" ht="6.9" customHeight="1">
      <c r="B34" s="33"/>
      <c r="AR34" s="33"/>
    </row>
    <row r="35" spans="2:44" s="1" customFormat="1" ht="25.95" customHeight="1">
      <c r="B35" s="33"/>
      <c r="C35" s="38"/>
      <c r="D35" s="39" t="s">
        <v>49</v>
      </c>
      <c r="E35" s="40"/>
      <c r="F35" s="40"/>
      <c r="G35" s="40"/>
      <c r="H35" s="40"/>
      <c r="I35" s="40"/>
      <c r="J35" s="40"/>
      <c r="K35" s="40"/>
      <c r="L35" s="40"/>
      <c r="M35" s="40"/>
      <c r="N35" s="40"/>
      <c r="O35" s="40"/>
      <c r="P35" s="40"/>
      <c r="Q35" s="40"/>
      <c r="R35" s="40"/>
      <c r="S35" s="40"/>
      <c r="T35" s="41" t="s">
        <v>50</v>
      </c>
      <c r="U35" s="40"/>
      <c r="V35" s="40"/>
      <c r="W35" s="40"/>
      <c r="X35" s="313" t="s">
        <v>51</v>
      </c>
      <c r="Y35" s="311"/>
      <c r="Z35" s="311"/>
      <c r="AA35" s="311"/>
      <c r="AB35" s="311"/>
      <c r="AC35" s="40"/>
      <c r="AD35" s="40"/>
      <c r="AE35" s="40"/>
      <c r="AF35" s="40"/>
      <c r="AG35" s="40"/>
      <c r="AH35" s="40"/>
      <c r="AI35" s="40"/>
      <c r="AJ35" s="40"/>
      <c r="AK35" s="310">
        <f>SUM(AK26:AK33)</f>
        <v>0</v>
      </c>
      <c r="AL35" s="311"/>
      <c r="AM35" s="311"/>
      <c r="AN35" s="311"/>
      <c r="AO35" s="312"/>
      <c r="AP35" s="38"/>
      <c r="AQ35" s="38"/>
      <c r="AR35" s="33"/>
    </row>
    <row r="36" spans="2:44" s="1" customFormat="1" ht="6.9" customHeight="1">
      <c r="B36" s="33"/>
      <c r="AR36" s="33"/>
    </row>
    <row r="37" spans="2:44" s="1" customFormat="1" ht="6.9" customHeight="1">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33"/>
    </row>
    <row r="41" spans="2:44" s="1" customFormat="1" ht="6.9" customHeight="1">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33"/>
    </row>
    <row r="42" spans="2:44" s="1" customFormat="1" ht="24.9" customHeight="1">
      <c r="B42" s="33"/>
      <c r="C42" s="22" t="s">
        <v>52</v>
      </c>
      <c r="AR42" s="33"/>
    </row>
    <row r="43" spans="2:44" s="1" customFormat="1" ht="6.9" customHeight="1">
      <c r="B43" s="33"/>
      <c r="AR43" s="33"/>
    </row>
    <row r="44" spans="2:44" s="3" customFormat="1" ht="12" customHeight="1">
      <c r="B44" s="46"/>
      <c r="C44" s="28" t="s">
        <v>13</v>
      </c>
      <c r="L44" s="3" t="str">
        <f>K5</f>
        <v>241025</v>
      </c>
      <c r="AR44" s="46"/>
    </row>
    <row r="45" spans="2:44" s="4" customFormat="1" ht="36.9" customHeight="1">
      <c r="B45" s="47"/>
      <c r="C45" s="48" t="s">
        <v>16</v>
      </c>
      <c r="L45" s="277" t="str">
        <f>K6</f>
        <v>DN11_rozpocet</v>
      </c>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R45" s="47"/>
    </row>
    <row r="46" spans="2:44" s="1" customFormat="1" ht="6.9" customHeight="1">
      <c r="B46" s="33"/>
      <c r="AR46" s="33"/>
    </row>
    <row r="47" spans="2:44" s="1" customFormat="1" ht="12" customHeight="1">
      <c r="B47" s="33"/>
      <c r="C47" s="28" t="s">
        <v>21</v>
      </c>
      <c r="L47" s="49" t="str">
        <f>IF(K8="","",K8)</f>
        <v>Dominikánské nám. 195/11</v>
      </c>
      <c r="AI47" s="28" t="s">
        <v>23</v>
      </c>
      <c r="AM47" s="279" t="str">
        <f>IF(AN8= "","",AN8)</f>
        <v>28. 10. 2024</v>
      </c>
      <c r="AN47" s="279"/>
      <c r="AR47" s="33"/>
    </row>
    <row r="48" spans="2:44" s="1" customFormat="1" ht="6.9" customHeight="1">
      <c r="B48" s="33"/>
      <c r="AR48" s="33"/>
    </row>
    <row r="49" spans="1:91" s="1" customFormat="1" ht="25.65" customHeight="1">
      <c r="B49" s="33"/>
      <c r="C49" s="28" t="s">
        <v>25</v>
      </c>
      <c r="L49" s="3" t="str">
        <f>IF(E11= "","",E11)</f>
        <v>Statutární město Brno, ÚMČ Brno Střed</v>
      </c>
      <c r="AI49" s="28" t="s">
        <v>32</v>
      </c>
      <c r="AM49" s="280" t="str">
        <f>IF(E17="","",E17)</f>
        <v>Múčka Veselý architekti s.r.o.</v>
      </c>
      <c r="AN49" s="281"/>
      <c r="AO49" s="281"/>
      <c r="AP49" s="281"/>
      <c r="AR49" s="33"/>
      <c r="AS49" s="282" t="s">
        <v>53</v>
      </c>
      <c r="AT49" s="283"/>
      <c r="AU49" s="51"/>
      <c r="AV49" s="51"/>
      <c r="AW49" s="51"/>
      <c r="AX49" s="51"/>
      <c r="AY49" s="51"/>
      <c r="AZ49" s="51"/>
      <c r="BA49" s="51"/>
      <c r="BB49" s="51"/>
      <c r="BC49" s="51"/>
      <c r="BD49" s="52"/>
    </row>
    <row r="50" spans="1:91" s="1" customFormat="1" ht="25.65" customHeight="1">
      <c r="B50" s="33"/>
      <c r="C50" s="28" t="s">
        <v>30</v>
      </c>
      <c r="L50" s="3" t="str">
        <f>IF(E14= "Vyplň údaj","",E14)</f>
        <v/>
      </c>
      <c r="AI50" s="28" t="s">
        <v>36</v>
      </c>
      <c r="AM50" s="280" t="str">
        <f>IF(E20="","",E20)</f>
        <v>Múčka Veselý architekti s.r.o.</v>
      </c>
      <c r="AN50" s="281"/>
      <c r="AO50" s="281"/>
      <c r="AP50" s="281"/>
      <c r="AR50" s="33"/>
      <c r="AS50" s="284"/>
      <c r="AT50" s="285"/>
      <c r="BD50" s="54"/>
    </row>
    <row r="51" spans="1:91" s="1" customFormat="1" ht="10.8" customHeight="1">
      <c r="B51" s="33"/>
      <c r="AR51" s="33"/>
      <c r="AS51" s="284"/>
      <c r="AT51" s="285"/>
      <c r="BD51" s="54"/>
    </row>
    <row r="52" spans="1:91" s="1" customFormat="1" ht="29.25" customHeight="1">
      <c r="B52" s="33"/>
      <c r="C52" s="286" t="s">
        <v>54</v>
      </c>
      <c r="D52" s="287"/>
      <c r="E52" s="287"/>
      <c r="F52" s="287"/>
      <c r="G52" s="287"/>
      <c r="H52" s="55"/>
      <c r="I52" s="289" t="s">
        <v>55</v>
      </c>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8" t="s">
        <v>56</v>
      </c>
      <c r="AH52" s="287"/>
      <c r="AI52" s="287"/>
      <c r="AJ52" s="287"/>
      <c r="AK52" s="287"/>
      <c r="AL52" s="287"/>
      <c r="AM52" s="287"/>
      <c r="AN52" s="289" t="s">
        <v>57</v>
      </c>
      <c r="AO52" s="287"/>
      <c r="AP52" s="287"/>
      <c r="AQ52" s="56" t="s">
        <v>58</v>
      </c>
      <c r="AR52" s="33"/>
      <c r="AS52" s="57" t="s">
        <v>59</v>
      </c>
      <c r="AT52" s="58" t="s">
        <v>60</v>
      </c>
      <c r="AU52" s="58" t="s">
        <v>61</v>
      </c>
      <c r="AV52" s="58" t="s">
        <v>62</v>
      </c>
      <c r="AW52" s="58" t="s">
        <v>63</v>
      </c>
      <c r="AX52" s="58" t="s">
        <v>64</v>
      </c>
      <c r="AY52" s="58" t="s">
        <v>65</v>
      </c>
      <c r="AZ52" s="58" t="s">
        <v>66</v>
      </c>
      <c r="BA52" s="58" t="s">
        <v>67</v>
      </c>
      <c r="BB52" s="58" t="s">
        <v>68</v>
      </c>
      <c r="BC52" s="58" t="s">
        <v>69</v>
      </c>
      <c r="BD52" s="59" t="s">
        <v>70</v>
      </c>
    </row>
    <row r="53" spans="1:91" s="1" customFormat="1" ht="10.8" customHeight="1">
      <c r="B53" s="33"/>
      <c r="AR53" s="33"/>
      <c r="AS53" s="60"/>
      <c r="AT53" s="51"/>
      <c r="AU53" s="51"/>
      <c r="AV53" s="51"/>
      <c r="AW53" s="51"/>
      <c r="AX53" s="51"/>
      <c r="AY53" s="51"/>
      <c r="AZ53" s="51"/>
      <c r="BA53" s="51"/>
      <c r="BB53" s="51"/>
      <c r="BC53" s="51"/>
      <c r="BD53" s="52"/>
    </row>
    <row r="54" spans="1:91" s="5" customFormat="1" ht="32.4" customHeight="1">
      <c r="B54" s="61"/>
      <c r="C54" s="62" t="s">
        <v>71</v>
      </c>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293">
        <f>ROUND(SUM(AG55:AG62),2)</f>
        <v>0</v>
      </c>
      <c r="AH54" s="293"/>
      <c r="AI54" s="293"/>
      <c r="AJ54" s="293"/>
      <c r="AK54" s="293"/>
      <c r="AL54" s="293"/>
      <c r="AM54" s="293"/>
      <c r="AN54" s="294">
        <f t="shared" ref="AN54:AN62" si="0">SUM(AG54,AT54)</f>
        <v>0</v>
      </c>
      <c r="AO54" s="294"/>
      <c r="AP54" s="294"/>
      <c r="AQ54" s="65" t="s">
        <v>19</v>
      </c>
      <c r="AR54" s="61"/>
      <c r="AS54" s="66">
        <f>ROUND(SUM(AS55:AS62),2)</f>
        <v>0</v>
      </c>
      <c r="AT54" s="67">
        <f t="shared" ref="AT54:AT62" si="1">ROUND(SUM(AV54:AW54),2)</f>
        <v>0</v>
      </c>
      <c r="AU54" s="68">
        <f>ROUND(SUM(AU55:AU62),5)</f>
        <v>0</v>
      </c>
      <c r="AV54" s="67">
        <f>ROUND(AZ54*L29,2)</f>
        <v>0</v>
      </c>
      <c r="AW54" s="67">
        <f>ROUND(BA54*L30,2)</f>
        <v>0</v>
      </c>
      <c r="AX54" s="67">
        <f>ROUND(BB54*L29,2)</f>
        <v>0</v>
      </c>
      <c r="AY54" s="67">
        <f>ROUND(BC54*L30,2)</f>
        <v>0</v>
      </c>
      <c r="AZ54" s="67">
        <f>ROUND(SUM(AZ55:AZ62),2)</f>
        <v>0</v>
      </c>
      <c r="BA54" s="67">
        <f>ROUND(SUM(BA55:BA62),2)</f>
        <v>0</v>
      </c>
      <c r="BB54" s="67">
        <f>ROUND(SUM(BB55:BB62),2)</f>
        <v>0</v>
      </c>
      <c r="BC54" s="67">
        <f>ROUND(SUM(BC55:BC62),2)</f>
        <v>0</v>
      </c>
      <c r="BD54" s="69">
        <f>ROUND(SUM(BD55:BD62),2)</f>
        <v>0</v>
      </c>
      <c r="BS54" s="70" t="s">
        <v>72</v>
      </c>
      <c r="BT54" s="70" t="s">
        <v>73</v>
      </c>
      <c r="BU54" s="71" t="s">
        <v>74</v>
      </c>
      <c r="BV54" s="70" t="s">
        <v>75</v>
      </c>
      <c r="BW54" s="70" t="s">
        <v>5</v>
      </c>
      <c r="BX54" s="70" t="s">
        <v>76</v>
      </c>
      <c r="CL54" s="70" t="s">
        <v>19</v>
      </c>
    </row>
    <row r="55" spans="1:91" s="6" customFormat="1" ht="16.5" customHeight="1">
      <c r="A55" s="72" t="s">
        <v>77</v>
      </c>
      <c r="B55" s="73"/>
      <c r="C55" s="74"/>
      <c r="D55" s="290" t="s">
        <v>78</v>
      </c>
      <c r="E55" s="290"/>
      <c r="F55" s="290"/>
      <c r="G55" s="290"/>
      <c r="H55" s="290"/>
      <c r="I55" s="75"/>
      <c r="J55" s="290" t="s">
        <v>79</v>
      </c>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1">
        <f>'SO01 - Architektonicko st...'!J30</f>
        <v>0</v>
      </c>
      <c r="AH55" s="292"/>
      <c r="AI55" s="292"/>
      <c r="AJ55" s="292"/>
      <c r="AK55" s="292"/>
      <c r="AL55" s="292"/>
      <c r="AM55" s="292"/>
      <c r="AN55" s="291">
        <f t="shared" si="0"/>
        <v>0</v>
      </c>
      <c r="AO55" s="292"/>
      <c r="AP55" s="292"/>
      <c r="AQ55" s="76" t="s">
        <v>80</v>
      </c>
      <c r="AR55" s="73"/>
      <c r="AS55" s="77">
        <v>0</v>
      </c>
      <c r="AT55" s="78">
        <f t="shared" si="1"/>
        <v>0</v>
      </c>
      <c r="AU55" s="79">
        <f>'SO01 - Architektonicko st...'!P109</f>
        <v>0</v>
      </c>
      <c r="AV55" s="78">
        <f>'SO01 - Architektonicko st...'!J33</f>
        <v>0</v>
      </c>
      <c r="AW55" s="78">
        <f>'SO01 - Architektonicko st...'!J34</f>
        <v>0</v>
      </c>
      <c r="AX55" s="78">
        <f>'SO01 - Architektonicko st...'!J35</f>
        <v>0</v>
      </c>
      <c r="AY55" s="78">
        <f>'SO01 - Architektonicko st...'!J36</f>
        <v>0</v>
      </c>
      <c r="AZ55" s="78">
        <f>'SO01 - Architektonicko st...'!F33</f>
        <v>0</v>
      </c>
      <c r="BA55" s="78">
        <f>'SO01 - Architektonicko st...'!F34</f>
        <v>0</v>
      </c>
      <c r="BB55" s="78">
        <f>'SO01 - Architektonicko st...'!F35</f>
        <v>0</v>
      </c>
      <c r="BC55" s="78">
        <f>'SO01 - Architektonicko st...'!F36</f>
        <v>0</v>
      </c>
      <c r="BD55" s="80">
        <f>'SO01 - Architektonicko st...'!F37</f>
        <v>0</v>
      </c>
      <c r="BT55" s="81" t="s">
        <v>81</v>
      </c>
      <c r="BV55" s="81" t="s">
        <v>75</v>
      </c>
      <c r="BW55" s="81" t="s">
        <v>82</v>
      </c>
      <c r="BX55" s="81" t="s">
        <v>5</v>
      </c>
      <c r="CL55" s="81" t="s">
        <v>19</v>
      </c>
      <c r="CM55" s="81" t="s">
        <v>83</v>
      </c>
    </row>
    <row r="56" spans="1:91" s="6" customFormat="1" ht="16.5" customHeight="1">
      <c r="A56" s="72" t="s">
        <v>77</v>
      </c>
      <c r="B56" s="73"/>
      <c r="C56" s="74"/>
      <c r="D56" s="290" t="s">
        <v>84</v>
      </c>
      <c r="E56" s="290"/>
      <c r="F56" s="290"/>
      <c r="G56" s="290"/>
      <c r="H56" s="290"/>
      <c r="I56" s="75"/>
      <c r="J56" s="290" t="s">
        <v>85</v>
      </c>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1">
        <f>'SO02 - Zdravotechnické in...'!J30</f>
        <v>0</v>
      </c>
      <c r="AH56" s="292"/>
      <c r="AI56" s="292"/>
      <c r="AJ56" s="292"/>
      <c r="AK56" s="292"/>
      <c r="AL56" s="292"/>
      <c r="AM56" s="292"/>
      <c r="AN56" s="291">
        <f t="shared" si="0"/>
        <v>0</v>
      </c>
      <c r="AO56" s="292"/>
      <c r="AP56" s="292"/>
      <c r="AQ56" s="76" t="s">
        <v>80</v>
      </c>
      <c r="AR56" s="73"/>
      <c r="AS56" s="77">
        <v>0</v>
      </c>
      <c r="AT56" s="78">
        <f t="shared" si="1"/>
        <v>0</v>
      </c>
      <c r="AU56" s="79">
        <f>'SO02 - Zdravotechnické in...'!P87</f>
        <v>0</v>
      </c>
      <c r="AV56" s="78">
        <f>'SO02 - Zdravotechnické in...'!J33</f>
        <v>0</v>
      </c>
      <c r="AW56" s="78">
        <f>'SO02 - Zdravotechnické in...'!J34</f>
        <v>0</v>
      </c>
      <c r="AX56" s="78">
        <f>'SO02 - Zdravotechnické in...'!J35</f>
        <v>0</v>
      </c>
      <c r="AY56" s="78">
        <f>'SO02 - Zdravotechnické in...'!J36</f>
        <v>0</v>
      </c>
      <c r="AZ56" s="78">
        <f>'SO02 - Zdravotechnické in...'!F33</f>
        <v>0</v>
      </c>
      <c r="BA56" s="78">
        <f>'SO02 - Zdravotechnické in...'!F34</f>
        <v>0</v>
      </c>
      <c r="BB56" s="78">
        <f>'SO02 - Zdravotechnické in...'!F35</f>
        <v>0</v>
      </c>
      <c r="BC56" s="78">
        <f>'SO02 - Zdravotechnické in...'!F36</f>
        <v>0</v>
      </c>
      <c r="BD56" s="80">
        <f>'SO02 - Zdravotechnické in...'!F37</f>
        <v>0</v>
      </c>
      <c r="BT56" s="81" t="s">
        <v>81</v>
      </c>
      <c r="BV56" s="81" t="s">
        <v>75</v>
      </c>
      <c r="BW56" s="81" t="s">
        <v>86</v>
      </c>
      <c r="BX56" s="81" t="s">
        <v>5</v>
      </c>
      <c r="CL56" s="81" t="s">
        <v>19</v>
      </c>
      <c r="CM56" s="81" t="s">
        <v>83</v>
      </c>
    </row>
    <row r="57" spans="1:91" s="6" customFormat="1" ht="16.5" customHeight="1">
      <c r="A57" s="72" t="s">
        <v>77</v>
      </c>
      <c r="B57" s="73"/>
      <c r="C57" s="74"/>
      <c r="D57" s="290" t="s">
        <v>87</v>
      </c>
      <c r="E57" s="290"/>
      <c r="F57" s="290"/>
      <c r="G57" s="290"/>
      <c r="H57" s="290"/>
      <c r="I57" s="75"/>
      <c r="J57" s="290" t="s">
        <v>88</v>
      </c>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1">
        <f>'SO03 - Zařizovací předměty'!J30</f>
        <v>0</v>
      </c>
      <c r="AH57" s="292"/>
      <c r="AI57" s="292"/>
      <c r="AJ57" s="292"/>
      <c r="AK57" s="292"/>
      <c r="AL57" s="292"/>
      <c r="AM57" s="292"/>
      <c r="AN57" s="291">
        <f t="shared" si="0"/>
        <v>0</v>
      </c>
      <c r="AO57" s="292"/>
      <c r="AP57" s="292"/>
      <c r="AQ57" s="76" t="s">
        <v>80</v>
      </c>
      <c r="AR57" s="73"/>
      <c r="AS57" s="77">
        <v>0</v>
      </c>
      <c r="AT57" s="78">
        <f t="shared" si="1"/>
        <v>0</v>
      </c>
      <c r="AU57" s="79">
        <f>'SO03 - Zařizovací předměty'!P82</f>
        <v>0</v>
      </c>
      <c r="AV57" s="78">
        <f>'SO03 - Zařizovací předměty'!J33</f>
        <v>0</v>
      </c>
      <c r="AW57" s="78">
        <f>'SO03 - Zařizovací předměty'!J34</f>
        <v>0</v>
      </c>
      <c r="AX57" s="78">
        <f>'SO03 - Zařizovací předměty'!J35</f>
        <v>0</v>
      </c>
      <c r="AY57" s="78">
        <f>'SO03 - Zařizovací předměty'!J36</f>
        <v>0</v>
      </c>
      <c r="AZ57" s="78">
        <f>'SO03 - Zařizovací předměty'!F33</f>
        <v>0</v>
      </c>
      <c r="BA57" s="78">
        <f>'SO03 - Zařizovací předměty'!F34</f>
        <v>0</v>
      </c>
      <c r="BB57" s="78">
        <f>'SO03 - Zařizovací předměty'!F35</f>
        <v>0</v>
      </c>
      <c r="BC57" s="78">
        <f>'SO03 - Zařizovací předměty'!F36</f>
        <v>0</v>
      </c>
      <c r="BD57" s="80">
        <f>'SO03 - Zařizovací předměty'!F37</f>
        <v>0</v>
      </c>
      <c r="BT57" s="81" t="s">
        <v>81</v>
      </c>
      <c r="BV57" s="81" t="s">
        <v>75</v>
      </c>
      <c r="BW57" s="81" t="s">
        <v>89</v>
      </c>
      <c r="BX57" s="81" t="s">
        <v>5</v>
      </c>
      <c r="CL57" s="81" t="s">
        <v>19</v>
      </c>
      <c r="CM57" s="81" t="s">
        <v>83</v>
      </c>
    </row>
    <row r="58" spans="1:91" s="6" customFormat="1" ht="16.5" customHeight="1">
      <c r="A58" s="72" t="s">
        <v>77</v>
      </c>
      <c r="B58" s="73"/>
      <c r="C58" s="74"/>
      <c r="D58" s="290" t="s">
        <v>90</v>
      </c>
      <c r="E58" s="290"/>
      <c r="F58" s="290"/>
      <c r="G58" s="290"/>
      <c r="H58" s="290"/>
      <c r="I58" s="75"/>
      <c r="J58" s="290" t="s">
        <v>91</v>
      </c>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1">
        <f>'SO04 - Výměníková stanice'!J30</f>
        <v>0</v>
      </c>
      <c r="AH58" s="292"/>
      <c r="AI58" s="292"/>
      <c r="AJ58" s="292"/>
      <c r="AK58" s="292"/>
      <c r="AL58" s="292"/>
      <c r="AM58" s="292"/>
      <c r="AN58" s="291">
        <f t="shared" si="0"/>
        <v>0</v>
      </c>
      <c r="AO58" s="292"/>
      <c r="AP58" s="292"/>
      <c r="AQ58" s="76" t="s">
        <v>80</v>
      </c>
      <c r="AR58" s="73"/>
      <c r="AS58" s="77">
        <v>0</v>
      </c>
      <c r="AT58" s="78">
        <f t="shared" si="1"/>
        <v>0</v>
      </c>
      <c r="AU58" s="79">
        <f>'SO04 - Výměníková stanice'!P90</f>
        <v>0</v>
      </c>
      <c r="AV58" s="78">
        <f>'SO04 - Výměníková stanice'!J33</f>
        <v>0</v>
      </c>
      <c r="AW58" s="78">
        <f>'SO04 - Výměníková stanice'!J34</f>
        <v>0</v>
      </c>
      <c r="AX58" s="78">
        <f>'SO04 - Výměníková stanice'!J35</f>
        <v>0</v>
      </c>
      <c r="AY58" s="78">
        <f>'SO04 - Výměníková stanice'!J36</f>
        <v>0</v>
      </c>
      <c r="AZ58" s="78">
        <f>'SO04 - Výměníková stanice'!F33</f>
        <v>0</v>
      </c>
      <c r="BA58" s="78">
        <f>'SO04 - Výměníková stanice'!F34</f>
        <v>0</v>
      </c>
      <c r="BB58" s="78">
        <f>'SO04 - Výměníková stanice'!F35</f>
        <v>0</v>
      </c>
      <c r="BC58" s="78">
        <f>'SO04 - Výměníková stanice'!F36</f>
        <v>0</v>
      </c>
      <c r="BD58" s="80">
        <f>'SO04 - Výměníková stanice'!F37</f>
        <v>0</v>
      </c>
      <c r="BT58" s="81" t="s">
        <v>81</v>
      </c>
      <c r="BV58" s="81" t="s">
        <v>75</v>
      </c>
      <c r="BW58" s="81" t="s">
        <v>92</v>
      </c>
      <c r="BX58" s="81" t="s">
        <v>5</v>
      </c>
      <c r="CL58" s="81" t="s">
        <v>19</v>
      </c>
      <c r="CM58" s="81" t="s">
        <v>83</v>
      </c>
    </row>
    <row r="59" spans="1:91" s="6" customFormat="1" ht="16.5" customHeight="1">
      <c r="A59" s="72" t="s">
        <v>77</v>
      </c>
      <c r="B59" s="73"/>
      <c r="C59" s="74"/>
      <c r="D59" s="290" t="s">
        <v>93</v>
      </c>
      <c r="E59" s="290"/>
      <c r="F59" s="290"/>
      <c r="G59" s="290"/>
      <c r="H59" s="290"/>
      <c r="I59" s="75"/>
      <c r="J59" s="290" t="s">
        <v>94</v>
      </c>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1">
        <f>'SO05 - Vzduchotechnika'!J30</f>
        <v>0</v>
      </c>
      <c r="AH59" s="292"/>
      <c r="AI59" s="292"/>
      <c r="AJ59" s="292"/>
      <c r="AK59" s="292"/>
      <c r="AL59" s="292"/>
      <c r="AM59" s="292"/>
      <c r="AN59" s="291">
        <f t="shared" si="0"/>
        <v>0</v>
      </c>
      <c r="AO59" s="292"/>
      <c r="AP59" s="292"/>
      <c r="AQ59" s="76" t="s">
        <v>80</v>
      </c>
      <c r="AR59" s="73"/>
      <c r="AS59" s="77">
        <v>0</v>
      </c>
      <c r="AT59" s="78">
        <f t="shared" si="1"/>
        <v>0</v>
      </c>
      <c r="AU59" s="79">
        <f>'SO05 - Vzduchotechnika'!P83</f>
        <v>0</v>
      </c>
      <c r="AV59" s="78">
        <f>'SO05 - Vzduchotechnika'!J33</f>
        <v>0</v>
      </c>
      <c r="AW59" s="78">
        <f>'SO05 - Vzduchotechnika'!J34</f>
        <v>0</v>
      </c>
      <c r="AX59" s="78">
        <f>'SO05 - Vzduchotechnika'!J35</f>
        <v>0</v>
      </c>
      <c r="AY59" s="78">
        <f>'SO05 - Vzduchotechnika'!J36</f>
        <v>0</v>
      </c>
      <c r="AZ59" s="78">
        <f>'SO05 - Vzduchotechnika'!F33</f>
        <v>0</v>
      </c>
      <c r="BA59" s="78">
        <f>'SO05 - Vzduchotechnika'!F34</f>
        <v>0</v>
      </c>
      <c r="BB59" s="78">
        <f>'SO05 - Vzduchotechnika'!F35</f>
        <v>0</v>
      </c>
      <c r="BC59" s="78">
        <f>'SO05 - Vzduchotechnika'!F36</f>
        <v>0</v>
      </c>
      <c r="BD59" s="80">
        <f>'SO05 - Vzduchotechnika'!F37</f>
        <v>0</v>
      </c>
      <c r="BT59" s="81" t="s">
        <v>81</v>
      </c>
      <c r="BV59" s="81" t="s">
        <v>75</v>
      </c>
      <c r="BW59" s="81" t="s">
        <v>95</v>
      </c>
      <c r="BX59" s="81" t="s">
        <v>5</v>
      </c>
      <c r="CL59" s="81" t="s">
        <v>19</v>
      </c>
      <c r="CM59" s="81" t="s">
        <v>83</v>
      </c>
    </row>
    <row r="60" spans="1:91" s="6" customFormat="1" ht="16.5" customHeight="1">
      <c r="A60" s="72" t="s">
        <v>77</v>
      </c>
      <c r="B60" s="73"/>
      <c r="C60" s="74"/>
      <c r="D60" s="290" t="s">
        <v>96</v>
      </c>
      <c r="E60" s="290"/>
      <c r="F60" s="290"/>
      <c r="G60" s="290"/>
      <c r="H60" s="290"/>
      <c r="I60" s="75"/>
      <c r="J60" s="290" t="s">
        <v>97</v>
      </c>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1">
        <f>'SO06 - Vytápění '!J30</f>
        <v>0</v>
      </c>
      <c r="AH60" s="292"/>
      <c r="AI60" s="292"/>
      <c r="AJ60" s="292"/>
      <c r="AK60" s="292"/>
      <c r="AL60" s="292"/>
      <c r="AM60" s="292"/>
      <c r="AN60" s="291">
        <f t="shared" si="0"/>
        <v>0</v>
      </c>
      <c r="AO60" s="292"/>
      <c r="AP60" s="292"/>
      <c r="AQ60" s="76" t="s">
        <v>80</v>
      </c>
      <c r="AR60" s="73"/>
      <c r="AS60" s="77">
        <v>0</v>
      </c>
      <c r="AT60" s="78">
        <f t="shared" si="1"/>
        <v>0</v>
      </c>
      <c r="AU60" s="79">
        <f>'SO06 - Vytápění '!P90</f>
        <v>0</v>
      </c>
      <c r="AV60" s="78">
        <f>'SO06 - Vytápění '!J33</f>
        <v>0</v>
      </c>
      <c r="AW60" s="78">
        <f>'SO06 - Vytápění '!J34</f>
        <v>0</v>
      </c>
      <c r="AX60" s="78">
        <f>'SO06 - Vytápění '!J35</f>
        <v>0</v>
      </c>
      <c r="AY60" s="78">
        <f>'SO06 - Vytápění '!J36</f>
        <v>0</v>
      </c>
      <c r="AZ60" s="78">
        <f>'SO06 - Vytápění '!F33</f>
        <v>0</v>
      </c>
      <c r="BA60" s="78">
        <f>'SO06 - Vytápění '!F34</f>
        <v>0</v>
      </c>
      <c r="BB60" s="78">
        <f>'SO06 - Vytápění '!F35</f>
        <v>0</v>
      </c>
      <c r="BC60" s="78">
        <f>'SO06 - Vytápění '!F36</f>
        <v>0</v>
      </c>
      <c r="BD60" s="80">
        <f>'SO06 - Vytápění '!F37</f>
        <v>0</v>
      </c>
      <c r="BT60" s="81" t="s">
        <v>81</v>
      </c>
      <c r="BV60" s="81" t="s">
        <v>75</v>
      </c>
      <c r="BW60" s="81" t="s">
        <v>98</v>
      </c>
      <c r="BX60" s="81" t="s">
        <v>5</v>
      </c>
      <c r="CL60" s="81" t="s">
        <v>19</v>
      </c>
      <c r="CM60" s="81" t="s">
        <v>83</v>
      </c>
    </row>
    <row r="61" spans="1:91" s="6" customFormat="1" ht="16.5" customHeight="1">
      <c r="A61" s="72" t="s">
        <v>77</v>
      </c>
      <c r="B61" s="73"/>
      <c r="C61" s="74"/>
      <c r="D61" s="290" t="s">
        <v>99</v>
      </c>
      <c r="E61" s="290"/>
      <c r="F61" s="290"/>
      <c r="G61" s="290"/>
      <c r="H61" s="290"/>
      <c r="I61" s="75"/>
      <c r="J61" s="290" t="s">
        <v>100</v>
      </c>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1">
        <f>'SO07 - ELEKTROINSTALACE'!J30</f>
        <v>0</v>
      </c>
      <c r="AH61" s="292"/>
      <c r="AI61" s="292"/>
      <c r="AJ61" s="292"/>
      <c r="AK61" s="292"/>
      <c r="AL61" s="292"/>
      <c r="AM61" s="292"/>
      <c r="AN61" s="291">
        <f t="shared" si="0"/>
        <v>0</v>
      </c>
      <c r="AO61" s="292"/>
      <c r="AP61" s="292"/>
      <c r="AQ61" s="76" t="s">
        <v>80</v>
      </c>
      <c r="AR61" s="73"/>
      <c r="AS61" s="77">
        <v>0</v>
      </c>
      <c r="AT61" s="78">
        <f t="shared" si="1"/>
        <v>0</v>
      </c>
      <c r="AU61" s="79">
        <f>'SO07 - ELEKTROINSTALACE'!P88</f>
        <v>0</v>
      </c>
      <c r="AV61" s="78">
        <f>'SO07 - ELEKTROINSTALACE'!J33</f>
        <v>0</v>
      </c>
      <c r="AW61" s="78">
        <f>'SO07 - ELEKTROINSTALACE'!J34</f>
        <v>0</v>
      </c>
      <c r="AX61" s="78">
        <f>'SO07 - ELEKTROINSTALACE'!J35</f>
        <v>0</v>
      </c>
      <c r="AY61" s="78">
        <f>'SO07 - ELEKTROINSTALACE'!J36</f>
        <v>0</v>
      </c>
      <c r="AZ61" s="78">
        <f>'SO07 - ELEKTROINSTALACE'!F33</f>
        <v>0</v>
      </c>
      <c r="BA61" s="78">
        <f>'SO07 - ELEKTROINSTALACE'!F34</f>
        <v>0</v>
      </c>
      <c r="BB61" s="78">
        <f>'SO07 - ELEKTROINSTALACE'!F35</f>
        <v>0</v>
      </c>
      <c r="BC61" s="78">
        <f>'SO07 - ELEKTROINSTALACE'!F36</f>
        <v>0</v>
      </c>
      <c r="BD61" s="80">
        <f>'SO07 - ELEKTROINSTALACE'!F37</f>
        <v>0</v>
      </c>
      <c r="BT61" s="81" t="s">
        <v>81</v>
      </c>
      <c r="BV61" s="81" t="s">
        <v>75</v>
      </c>
      <c r="BW61" s="81" t="s">
        <v>101</v>
      </c>
      <c r="BX61" s="81" t="s">
        <v>5</v>
      </c>
      <c r="CL61" s="81" t="s">
        <v>19</v>
      </c>
      <c r="CM61" s="81" t="s">
        <v>83</v>
      </c>
    </row>
    <row r="62" spans="1:91" s="6" customFormat="1" ht="16.5" customHeight="1">
      <c r="A62" s="72" t="s">
        <v>77</v>
      </c>
      <c r="B62" s="73"/>
      <c r="C62" s="74"/>
      <c r="D62" s="290" t="s">
        <v>102</v>
      </c>
      <c r="E62" s="290"/>
      <c r="F62" s="290"/>
      <c r="G62" s="290"/>
      <c r="H62" s="290"/>
      <c r="I62" s="75"/>
      <c r="J62" s="290" t="s">
        <v>102</v>
      </c>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1">
        <f>'VRN - VRN'!J30</f>
        <v>0</v>
      </c>
      <c r="AH62" s="292"/>
      <c r="AI62" s="292"/>
      <c r="AJ62" s="292"/>
      <c r="AK62" s="292"/>
      <c r="AL62" s="292"/>
      <c r="AM62" s="292"/>
      <c r="AN62" s="291">
        <f t="shared" si="0"/>
        <v>0</v>
      </c>
      <c r="AO62" s="292"/>
      <c r="AP62" s="292"/>
      <c r="AQ62" s="76" t="s">
        <v>80</v>
      </c>
      <c r="AR62" s="73"/>
      <c r="AS62" s="82">
        <v>0</v>
      </c>
      <c r="AT62" s="83">
        <f t="shared" si="1"/>
        <v>0</v>
      </c>
      <c r="AU62" s="84">
        <f>'VRN - VRN'!P83</f>
        <v>0</v>
      </c>
      <c r="AV62" s="83">
        <f>'VRN - VRN'!J33</f>
        <v>0</v>
      </c>
      <c r="AW62" s="83">
        <f>'VRN - VRN'!J34</f>
        <v>0</v>
      </c>
      <c r="AX62" s="83">
        <f>'VRN - VRN'!J35</f>
        <v>0</v>
      </c>
      <c r="AY62" s="83">
        <f>'VRN - VRN'!J36</f>
        <v>0</v>
      </c>
      <c r="AZ62" s="83">
        <f>'VRN - VRN'!F33</f>
        <v>0</v>
      </c>
      <c r="BA62" s="83">
        <f>'VRN - VRN'!F34</f>
        <v>0</v>
      </c>
      <c r="BB62" s="83">
        <f>'VRN - VRN'!F35</f>
        <v>0</v>
      </c>
      <c r="BC62" s="83">
        <f>'VRN - VRN'!F36</f>
        <v>0</v>
      </c>
      <c r="BD62" s="85">
        <f>'VRN - VRN'!F37</f>
        <v>0</v>
      </c>
      <c r="BT62" s="81" t="s">
        <v>81</v>
      </c>
      <c r="BV62" s="81" t="s">
        <v>75</v>
      </c>
      <c r="BW62" s="81" t="s">
        <v>103</v>
      </c>
      <c r="BX62" s="81" t="s">
        <v>5</v>
      </c>
      <c r="CL62" s="81" t="s">
        <v>19</v>
      </c>
      <c r="CM62" s="81" t="s">
        <v>83</v>
      </c>
    </row>
    <row r="63" spans="1:91" s="1" customFormat="1" ht="30" customHeight="1">
      <c r="B63" s="33"/>
      <c r="AR63" s="33"/>
    </row>
    <row r="64" spans="1:91" s="1" customFormat="1" ht="6.9" customHeight="1">
      <c r="B64" s="42"/>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33"/>
    </row>
  </sheetData>
  <sheetProtection algorithmName="SHA-512" hashValue="qqoGWUzNhbc0RVu953rS6/815ueFmu2ujM2hxgCYg7Ii+gFIwWxc+gmz/tIXkg/Qt65+AXFJbOu+OtSx0ZUHYw==" saltValue="IxL2a9EKfdHM1Om78BeYtqGuIk6b/0NLbgct2f4S6o7fLuLfNjKCyEo+GYWcQ6VgNTIfqznE2etfcWJ7nFHwJQ==" spinCount="100000" sheet="1" objects="1" scenarios="1" formatColumns="0" formatRows="0"/>
  <mergeCells count="70">
    <mergeCell ref="AR2:BE2"/>
    <mergeCell ref="AK33:AO33"/>
    <mergeCell ref="L33:P33"/>
    <mergeCell ref="W33:AE33"/>
    <mergeCell ref="AK35:AO35"/>
    <mergeCell ref="X35:AB35"/>
    <mergeCell ref="W31:AE31"/>
    <mergeCell ref="AK31:AO31"/>
    <mergeCell ref="AK32:AO32"/>
    <mergeCell ref="L32:P32"/>
    <mergeCell ref="W32:AE32"/>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62:AP62"/>
    <mergeCell ref="AG62:AM62"/>
    <mergeCell ref="D62:H62"/>
    <mergeCell ref="J62:AF62"/>
    <mergeCell ref="AG54:AM54"/>
    <mergeCell ref="AN54:AP54"/>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J56:AF56"/>
    <mergeCell ref="D56:H56"/>
    <mergeCell ref="AG56:AM56"/>
    <mergeCell ref="AN56:AP56"/>
    <mergeCell ref="AN57:AP57"/>
    <mergeCell ref="D57:H57"/>
    <mergeCell ref="J57:AF57"/>
    <mergeCell ref="AG57:AM57"/>
    <mergeCell ref="C52:G52"/>
    <mergeCell ref="AG52:AM52"/>
    <mergeCell ref="I52:AF52"/>
    <mergeCell ref="AN52:AP52"/>
    <mergeCell ref="D55:H55"/>
    <mergeCell ref="AG55:AM55"/>
    <mergeCell ref="J55:AF55"/>
    <mergeCell ref="AN55:AP55"/>
    <mergeCell ref="L45:AO45"/>
    <mergeCell ref="AM47:AN47"/>
    <mergeCell ref="AM49:AP49"/>
    <mergeCell ref="AS49:AT51"/>
    <mergeCell ref="AM50:AP50"/>
  </mergeCells>
  <hyperlinks>
    <hyperlink ref="A55" location="'SO01 - Architektonicko st...'!C2" display="/" xr:uid="{00000000-0004-0000-0000-000000000000}"/>
    <hyperlink ref="A56" location="'SO02 - Zdravotechnické in...'!C2" display="/" xr:uid="{00000000-0004-0000-0000-000001000000}"/>
    <hyperlink ref="A57" location="'SO03 - Zařizovací předměty'!C2" display="/" xr:uid="{00000000-0004-0000-0000-000002000000}"/>
    <hyperlink ref="A58" location="'SO04 - Výměníková stanice'!C2" display="/" xr:uid="{00000000-0004-0000-0000-000003000000}"/>
    <hyperlink ref="A59" location="'SO05 - Vzduchotechnika'!C2" display="/" xr:uid="{00000000-0004-0000-0000-000004000000}"/>
    <hyperlink ref="A60" location="'SO06 - Vytápění '!C2" display="/" xr:uid="{00000000-0004-0000-0000-000005000000}"/>
    <hyperlink ref="A61" location="'SO07 - ELEKTROINSTALACE'!C2" display="/" xr:uid="{00000000-0004-0000-0000-000006000000}"/>
    <hyperlink ref="A62" location="'VRN - VRN'!C2" display="/" xr:uid="{00000000-0004-0000-0000-000007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19"/>
  <sheetViews>
    <sheetView showGridLines="0" topLeftCell="A43" zoomScale="110" zoomScaleNormal="110" workbookViewId="0"/>
  </sheetViews>
  <sheetFormatPr defaultRowHeight="14.4"/>
  <cols>
    <col min="1" max="1" width="8.28515625" style="192" customWidth="1"/>
    <col min="2" max="2" width="1.7109375" style="192" customWidth="1"/>
    <col min="3" max="4" width="5" style="192" customWidth="1"/>
    <col min="5" max="5" width="11.7109375" style="192" customWidth="1"/>
    <col min="6" max="6" width="9.140625" style="192" customWidth="1"/>
    <col min="7" max="7" width="5" style="192" customWidth="1"/>
    <col min="8" max="8" width="77.85546875" style="192" customWidth="1"/>
    <col min="9" max="10" width="20" style="192" customWidth="1"/>
    <col min="11" max="11" width="1.7109375" style="192" customWidth="1"/>
  </cols>
  <sheetData>
    <row r="1" spans="2:11" customFormat="1" ht="37.5" customHeight="1"/>
    <row r="2" spans="2:11" customFormat="1" ht="7.5" customHeight="1">
      <c r="B2" s="193"/>
      <c r="C2" s="194"/>
      <c r="D2" s="194"/>
      <c r="E2" s="194"/>
      <c r="F2" s="194"/>
      <c r="G2" s="194"/>
      <c r="H2" s="194"/>
      <c r="I2" s="194"/>
      <c r="J2" s="194"/>
      <c r="K2" s="195"/>
    </row>
    <row r="3" spans="2:11" s="16" customFormat="1" ht="45" customHeight="1">
      <c r="B3" s="196"/>
      <c r="C3" s="320" t="s">
        <v>3462</v>
      </c>
      <c r="D3" s="320"/>
      <c r="E3" s="320"/>
      <c r="F3" s="320"/>
      <c r="G3" s="320"/>
      <c r="H3" s="320"/>
      <c r="I3" s="320"/>
      <c r="J3" s="320"/>
      <c r="K3" s="197"/>
    </row>
    <row r="4" spans="2:11" customFormat="1" ht="25.5" customHeight="1">
      <c r="B4" s="198"/>
      <c r="C4" s="319" t="s">
        <v>3463</v>
      </c>
      <c r="D4" s="319"/>
      <c r="E4" s="319"/>
      <c r="F4" s="319"/>
      <c r="G4" s="319"/>
      <c r="H4" s="319"/>
      <c r="I4" s="319"/>
      <c r="J4" s="319"/>
      <c r="K4" s="199"/>
    </row>
    <row r="5" spans="2:11" customFormat="1" ht="5.25" customHeight="1">
      <c r="B5" s="198"/>
      <c r="C5" s="200"/>
      <c r="D5" s="200"/>
      <c r="E5" s="200"/>
      <c r="F5" s="200"/>
      <c r="G5" s="200"/>
      <c r="H5" s="200"/>
      <c r="I5" s="200"/>
      <c r="J5" s="200"/>
      <c r="K5" s="199"/>
    </row>
    <row r="6" spans="2:11" customFormat="1" ht="15" customHeight="1">
      <c r="B6" s="198"/>
      <c r="C6" s="318" t="s">
        <v>3464</v>
      </c>
      <c r="D6" s="318"/>
      <c r="E6" s="318"/>
      <c r="F6" s="318"/>
      <c r="G6" s="318"/>
      <c r="H6" s="318"/>
      <c r="I6" s="318"/>
      <c r="J6" s="318"/>
      <c r="K6" s="199"/>
    </row>
    <row r="7" spans="2:11" customFormat="1" ht="15" customHeight="1">
      <c r="B7" s="202"/>
      <c r="C7" s="318" t="s">
        <v>3465</v>
      </c>
      <c r="D7" s="318"/>
      <c r="E7" s="318"/>
      <c r="F7" s="318"/>
      <c r="G7" s="318"/>
      <c r="H7" s="318"/>
      <c r="I7" s="318"/>
      <c r="J7" s="318"/>
      <c r="K7" s="199"/>
    </row>
    <row r="8" spans="2:11" customFormat="1" ht="12.75" customHeight="1">
      <c r="B8" s="202"/>
      <c r="C8" s="201"/>
      <c r="D8" s="201"/>
      <c r="E8" s="201"/>
      <c r="F8" s="201"/>
      <c r="G8" s="201"/>
      <c r="H8" s="201"/>
      <c r="I8" s="201"/>
      <c r="J8" s="201"/>
      <c r="K8" s="199"/>
    </row>
    <row r="9" spans="2:11" customFormat="1" ht="15" customHeight="1">
      <c r="B9" s="202"/>
      <c r="C9" s="318" t="s">
        <v>3466</v>
      </c>
      <c r="D9" s="318"/>
      <c r="E9" s="318"/>
      <c r="F9" s="318"/>
      <c r="G9" s="318"/>
      <c r="H9" s="318"/>
      <c r="I9" s="318"/>
      <c r="J9" s="318"/>
      <c r="K9" s="199"/>
    </row>
    <row r="10" spans="2:11" customFormat="1" ht="15" customHeight="1">
      <c r="B10" s="202"/>
      <c r="C10" s="201"/>
      <c r="D10" s="318" t="s">
        <v>3467</v>
      </c>
      <c r="E10" s="318"/>
      <c r="F10" s="318"/>
      <c r="G10" s="318"/>
      <c r="H10" s="318"/>
      <c r="I10" s="318"/>
      <c r="J10" s="318"/>
      <c r="K10" s="199"/>
    </row>
    <row r="11" spans="2:11" customFormat="1" ht="15" customHeight="1">
      <c r="B11" s="202"/>
      <c r="C11" s="203"/>
      <c r="D11" s="318" t="s">
        <v>3468</v>
      </c>
      <c r="E11" s="318"/>
      <c r="F11" s="318"/>
      <c r="G11" s="318"/>
      <c r="H11" s="318"/>
      <c r="I11" s="318"/>
      <c r="J11" s="318"/>
      <c r="K11" s="199"/>
    </row>
    <row r="12" spans="2:11" customFormat="1" ht="15" customHeight="1">
      <c r="B12" s="202"/>
      <c r="C12" s="203"/>
      <c r="D12" s="201"/>
      <c r="E12" s="201"/>
      <c r="F12" s="201"/>
      <c r="G12" s="201"/>
      <c r="H12" s="201"/>
      <c r="I12" s="201"/>
      <c r="J12" s="201"/>
      <c r="K12" s="199"/>
    </row>
    <row r="13" spans="2:11" customFormat="1" ht="15" customHeight="1">
      <c r="B13" s="202"/>
      <c r="C13" s="203"/>
      <c r="D13" s="204" t="s">
        <v>3469</v>
      </c>
      <c r="E13" s="201"/>
      <c r="F13" s="201"/>
      <c r="G13" s="201"/>
      <c r="H13" s="201"/>
      <c r="I13" s="201"/>
      <c r="J13" s="201"/>
      <c r="K13" s="199"/>
    </row>
    <row r="14" spans="2:11" customFormat="1" ht="12.75" customHeight="1">
      <c r="B14" s="202"/>
      <c r="C14" s="203"/>
      <c r="D14" s="203"/>
      <c r="E14" s="203"/>
      <c r="F14" s="203"/>
      <c r="G14" s="203"/>
      <c r="H14" s="203"/>
      <c r="I14" s="203"/>
      <c r="J14" s="203"/>
      <c r="K14" s="199"/>
    </row>
    <row r="15" spans="2:11" customFormat="1" ht="15" customHeight="1">
      <c r="B15" s="202"/>
      <c r="C15" s="203"/>
      <c r="D15" s="318" t="s">
        <v>3470</v>
      </c>
      <c r="E15" s="318"/>
      <c r="F15" s="318"/>
      <c r="G15" s="318"/>
      <c r="H15" s="318"/>
      <c r="I15" s="318"/>
      <c r="J15" s="318"/>
      <c r="K15" s="199"/>
    </row>
    <row r="16" spans="2:11" customFormat="1" ht="15" customHeight="1">
      <c r="B16" s="202"/>
      <c r="C16" s="203"/>
      <c r="D16" s="318" t="s">
        <v>3471</v>
      </c>
      <c r="E16" s="318"/>
      <c r="F16" s="318"/>
      <c r="G16" s="318"/>
      <c r="H16" s="318"/>
      <c r="I16" s="318"/>
      <c r="J16" s="318"/>
      <c r="K16" s="199"/>
    </row>
    <row r="17" spans="2:11" customFormat="1" ht="15" customHeight="1">
      <c r="B17" s="202"/>
      <c r="C17" s="203"/>
      <c r="D17" s="318" t="s">
        <v>3472</v>
      </c>
      <c r="E17" s="318"/>
      <c r="F17" s="318"/>
      <c r="G17" s="318"/>
      <c r="H17" s="318"/>
      <c r="I17" s="318"/>
      <c r="J17" s="318"/>
      <c r="K17" s="199"/>
    </row>
    <row r="18" spans="2:11" customFormat="1" ht="15" customHeight="1">
      <c r="B18" s="202"/>
      <c r="C18" s="203"/>
      <c r="D18" s="203"/>
      <c r="E18" s="205" t="s">
        <v>80</v>
      </c>
      <c r="F18" s="318" t="s">
        <v>3473</v>
      </c>
      <c r="G18" s="318"/>
      <c r="H18" s="318"/>
      <c r="I18" s="318"/>
      <c r="J18" s="318"/>
      <c r="K18" s="199"/>
    </row>
    <row r="19" spans="2:11" customFormat="1" ht="15" customHeight="1">
      <c r="B19" s="202"/>
      <c r="C19" s="203"/>
      <c r="D19" s="203"/>
      <c r="E19" s="205" t="s">
        <v>3474</v>
      </c>
      <c r="F19" s="318" t="s">
        <v>3475</v>
      </c>
      <c r="G19" s="318"/>
      <c r="H19" s="318"/>
      <c r="I19" s="318"/>
      <c r="J19" s="318"/>
      <c r="K19" s="199"/>
    </row>
    <row r="20" spans="2:11" customFormat="1" ht="15" customHeight="1">
      <c r="B20" s="202"/>
      <c r="C20" s="203"/>
      <c r="D20" s="203"/>
      <c r="E20" s="205" t="s">
        <v>3476</v>
      </c>
      <c r="F20" s="318" t="s">
        <v>3477</v>
      </c>
      <c r="G20" s="318"/>
      <c r="H20" s="318"/>
      <c r="I20" s="318"/>
      <c r="J20" s="318"/>
      <c r="K20" s="199"/>
    </row>
    <row r="21" spans="2:11" customFormat="1" ht="15" customHeight="1">
      <c r="B21" s="202"/>
      <c r="C21" s="203"/>
      <c r="D21" s="203"/>
      <c r="E21" s="205" t="s">
        <v>3478</v>
      </c>
      <c r="F21" s="318" t="s">
        <v>3479</v>
      </c>
      <c r="G21" s="318"/>
      <c r="H21" s="318"/>
      <c r="I21" s="318"/>
      <c r="J21" s="318"/>
      <c r="K21" s="199"/>
    </row>
    <row r="22" spans="2:11" customFormat="1" ht="15" customHeight="1">
      <c r="B22" s="202"/>
      <c r="C22" s="203"/>
      <c r="D22" s="203"/>
      <c r="E22" s="205" t="s">
        <v>2654</v>
      </c>
      <c r="F22" s="318" t="s">
        <v>2655</v>
      </c>
      <c r="G22" s="318"/>
      <c r="H22" s="318"/>
      <c r="I22" s="318"/>
      <c r="J22" s="318"/>
      <c r="K22" s="199"/>
    </row>
    <row r="23" spans="2:11" customFormat="1" ht="15" customHeight="1">
      <c r="B23" s="202"/>
      <c r="C23" s="203"/>
      <c r="D23" s="203"/>
      <c r="E23" s="205" t="s">
        <v>3480</v>
      </c>
      <c r="F23" s="318" t="s">
        <v>3481</v>
      </c>
      <c r="G23" s="318"/>
      <c r="H23" s="318"/>
      <c r="I23" s="318"/>
      <c r="J23" s="318"/>
      <c r="K23" s="199"/>
    </row>
    <row r="24" spans="2:11" customFormat="1" ht="12.75" customHeight="1">
      <c r="B24" s="202"/>
      <c r="C24" s="203"/>
      <c r="D24" s="203"/>
      <c r="E24" s="203"/>
      <c r="F24" s="203"/>
      <c r="G24" s="203"/>
      <c r="H24" s="203"/>
      <c r="I24" s="203"/>
      <c r="J24" s="203"/>
      <c r="K24" s="199"/>
    </row>
    <row r="25" spans="2:11" customFormat="1" ht="15" customHeight="1">
      <c r="B25" s="202"/>
      <c r="C25" s="318" t="s">
        <v>3482</v>
      </c>
      <c r="D25" s="318"/>
      <c r="E25" s="318"/>
      <c r="F25" s="318"/>
      <c r="G25" s="318"/>
      <c r="H25" s="318"/>
      <c r="I25" s="318"/>
      <c r="J25" s="318"/>
      <c r="K25" s="199"/>
    </row>
    <row r="26" spans="2:11" customFormat="1" ht="15" customHeight="1">
      <c r="B26" s="202"/>
      <c r="C26" s="318" t="s">
        <v>3483</v>
      </c>
      <c r="D26" s="318"/>
      <c r="E26" s="318"/>
      <c r="F26" s="318"/>
      <c r="G26" s="318"/>
      <c r="H26" s="318"/>
      <c r="I26" s="318"/>
      <c r="J26" s="318"/>
      <c r="K26" s="199"/>
    </row>
    <row r="27" spans="2:11" customFormat="1" ht="15" customHeight="1">
      <c r="B27" s="202"/>
      <c r="C27" s="201"/>
      <c r="D27" s="318" t="s">
        <v>3484</v>
      </c>
      <c r="E27" s="318"/>
      <c r="F27" s="318"/>
      <c r="G27" s="318"/>
      <c r="H27" s="318"/>
      <c r="I27" s="318"/>
      <c r="J27" s="318"/>
      <c r="K27" s="199"/>
    </row>
    <row r="28" spans="2:11" customFormat="1" ht="15" customHeight="1">
      <c r="B28" s="202"/>
      <c r="C28" s="203"/>
      <c r="D28" s="318" t="s">
        <v>3485</v>
      </c>
      <c r="E28" s="318"/>
      <c r="F28" s="318"/>
      <c r="G28" s="318"/>
      <c r="H28" s="318"/>
      <c r="I28" s="318"/>
      <c r="J28" s="318"/>
      <c r="K28" s="199"/>
    </row>
    <row r="29" spans="2:11" customFormat="1" ht="12.75" customHeight="1">
      <c r="B29" s="202"/>
      <c r="C29" s="203"/>
      <c r="D29" s="203"/>
      <c r="E29" s="203"/>
      <c r="F29" s="203"/>
      <c r="G29" s="203"/>
      <c r="H29" s="203"/>
      <c r="I29" s="203"/>
      <c r="J29" s="203"/>
      <c r="K29" s="199"/>
    </row>
    <row r="30" spans="2:11" customFormat="1" ht="15" customHeight="1">
      <c r="B30" s="202"/>
      <c r="C30" s="203"/>
      <c r="D30" s="318" t="s">
        <v>3486</v>
      </c>
      <c r="E30" s="318"/>
      <c r="F30" s="318"/>
      <c r="G30" s="318"/>
      <c r="H30" s="318"/>
      <c r="I30" s="318"/>
      <c r="J30" s="318"/>
      <c r="K30" s="199"/>
    </row>
    <row r="31" spans="2:11" customFormat="1" ht="15" customHeight="1">
      <c r="B31" s="202"/>
      <c r="C31" s="203"/>
      <c r="D31" s="318" t="s">
        <v>3487</v>
      </c>
      <c r="E31" s="318"/>
      <c r="F31" s="318"/>
      <c r="G31" s="318"/>
      <c r="H31" s="318"/>
      <c r="I31" s="318"/>
      <c r="J31" s="318"/>
      <c r="K31" s="199"/>
    </row>
    <row r="32" spans="2:11" customFormat="1" ht="12.75" customHeight="1">
      <c r="B32" s="202"/>
      <c r="C32" s="203"/>
      <c r="D32" s="203"/>
      <c r="E32" s="203"/>
      <c r="F32" s="203"/>
      <c r="G32" s="203"/>
      <c r="H32" s="203"/>
      <c r="I32" s="203"/>
      <c r="J32" s="203"/>
      <c r="K32" s="199"/>
    </row>
    <row r="33" spans="2:11" customFormat="1" ht="15" customHeight="1">
      <c r="B33" s="202"/>
      <c r="C33" s="203"/>
      <c r="D33" s="318" t="s">
        <v>3488</v>
      </c>
      <c r="E33" s="318"/>
      <c r="F33" s="318"/>
      <c r="G33" s="318"/>
      <c r="H33" s="318"/>
      <c r="I33" s="318"/>
      <c r="J33" s="318"/>
      <c r="K33" s="199"/>
    </row>
    <row r="34" spans="2:11" customFormat="1" ht="15" customHeight="1">
      <c r="B34" s="202"/>
      <c r="C34" s="203"/>
      <c r="D34" s="318" t="s">
        <v>3489</v>
      </c>
      <c r="E34" s="318"/>
      <c r="F34" s="318"/>
      <c r="G34" s="318"/>
      <c r="H34" s="318"/>
      <c r="I34" s="318"/>
      <c r="J34" s="318"/>
      <c r="K34" s="199"/>
    </row>
    <row r="35" spans="2:11" customFormat="1" ht="15" customHeight="1">
      <c r="B35" s="202"/>
      <c r="C35" s="203"/>
      <c r="D35" s="318" t="s">
        <v>3490</v>
      </c>
      <c r="E35" s="318"/>
      <c r="F35" s="318"/>
      <c r="G35" s="318"/>
      <c r="H35" s="318"/>
      <c r="I35" s="318"/>
      <c r="J35" s="318"/>
      <c r="K35" s="199"/>
    </row>
    <row r="36" spans="2:11" customFormat="1" ht="15" customHeight="1">
      <c r="B36" s="202"/>
      <c r="C36" s="203"/>
      <c r="D36" s="201"/>
      <c r="E36" s="204" t="s">
        <v>142</v>
      </c>
      <c r="F36" s="201"/>
      <c r="G36" s="318" t="s">
        <v>3491</v>
      </c>
      <c r="H36" s="318"/>
      <c r="I36" s="318"/>
      <c r="J36" s="318"/>
      <c r="K36" s="199"/>
    </row>
    <row r="37" spans="2:11" customFormat="1" ht="30.75" customHeight="1">
      <c r="B37" s="202"/>
      <c r="C37" s="203"/>
      <c r="D37" s="201"/>
      <c r="E37" s="204" t="s">
        <v>3492</v>
      </c>
      <c r="F37" s="201"/>
      <c r="G37" s="318" t="s">
        <v>3493</v>
      </c>
      <c r="H37" s="318"/>
      <c r="I37" s="318"/>
      <c r="J37" s="318"/>
      <c r="K37" s="199"/>
    </row>
    <row r="38" spans="2:11" customFormat="1" ht="15" customHeight="1">
      <c r="B38" s="202"/>
      <c r="C38" s="203"/>
      <c r="D38" s="201"/>
      <c r="E38" s="204" t="s">
        <v>54</v>
      </c>
      <c r="F38" s="201"/>
      <c r="G38" s="318" t="s">
        <v>3494</v>
      </c>
      <c r="H38" s="318"/>
      <c r="I38" s="318"/>
      <c r="J38" s="318"/>
      <c r="K38" s="199"/>
    </row>
    <row r="39" spans="2:11" customFormat="1" ht="15" customHeight="1">
      <c r="B39" s="202"/>
      <c r="C39" s="203"/>
      <c r="D39" s="201"/>
      <c r="E39" s="204" t="s">
        <v>55</v>
      </c>
      <c r="F39" s="201"/>
      <c r="G39" s="318" t="s">
        <v>3495</v>
      </c>
      <c r="H39" s="318"/>
      <c r="I39" s="318"/>
      <c r="J39" s="318"/>
      <c r="K39" s="199"/>
    </row>
    <row r="40" spans="2:11" customFormat="1" ht="15" customHeight="1">
      <c r="B40" s="202"/>
      <c r="C40" s="203"/>
      <c r="D40" s="201"/>
      <c r="E40" s="204" t="s">
        <v>143</v>
      </c>
      <c r="F40" s="201"/>
      <c r="G40" s="318" t="s">
        <v>3496</v>
      </c>
      <c r="H40" s="318"/>
      <c r="I40" s="318"/>
      <c r="J40" s="318"/>
      <c r="K40" s="199"/>
    </row>
    <row r="41" spans="2:11" customFormat="1" ht="15" customHeight="1">
      <c r="B41" s="202"/>
      <c r="C41" s="203"/>
      <c r="D41" s="201"/>
      <c r="E41" s="204" t="s">
        <v>144</v>
      </c>
      <c r="F41" s="201"/>
      <c r="G41" s="318" t="s">
        <v>3497</v>
      </c>
      <c r="H41" s="318"/>
      <c r="I41" s="318"/>
      <c r="J41" s="318"/>
      <c r="K41" s="199"/>
    </row>
    <row r="42" spans="2:11" customFormat="1" ht="15" customHeight="1">
      <c r="B42" s="202"/>
      <c r="C42" s="203"/>
      <c r="D42" s="201"/>
      <c r="E42" s="204" t="s">
        <v>3498</v>
      </c>
      <c r="F42" s="201"/>
      <c r="G42" s="318" t="s">
        <v>3499</v>
      </c>
      <c r="H42" s="318"/>
      <c r="I42" s="318"/>
      <c r="J42" s="318"/>
      <c r="K42" s="199"/>
    </row>
    <row r="43" spans="2:11" customFormat="1" ht="15" customHeight="1">
      <c r="B43" s="202"/>
      <c r="C43" s="203"/>
      <c r="D43" s="201"/>
      <c r="E43" s="204"/>
      <c r="F43" s="201"/>
      <c r="G43" s="318" t="s">
        <v>3500</v>
      </c>
      <c r="H43" s="318"/>
      <c r="I43" s="318"/>
      <c r="J43" s="318"/>
      <c r="K43" s="199"/>
    </row>
    <row r="44" spans="2:11" customFormat="1" ht="15" customHeight="1">
      <c r="B44" s="202"/>
      <c r="C44" s="203"/>
      <c r="D44" s="201"/>
      <c r="E44" s="204" t="s">
        <v>3501</v>
      </c>
      <c r="F44" s="201"/>
      <c r="G44" s="318" t="s">
        <v>3502</v>
      </c>
      <c r="H44" s="318"/>
      <c r="I44" s="318"/>
      <c r="J44" s="318"/>
      <c r="K44" s="199"/>
    </row>
    <row r="45" spans="2:11" customFormat="1" ht="15" customHeight="1">
      <c r="B45" s="202"/>
      <c r="C45" s="203"/>
      <c r="D45" s="201"/>
      <c r="E45" s="204" t="s">
        <v>146</v>
      </c>
      <c r="F45" s="201"/>
      <c r="G45" s="318" t="s">
        <v>3503</v>
      </c>
      <c r="H45" s="318"/>
      <c r="I45" s="318"/>
      <c r="J45" s="318"/>
      <c r="K45" s="199"/>
    </row>
    <row r="46" spans="2:11" customFormat="1" ht="12.75" customHeight="1">
      <c r="B46" s="202"/>
      <c r="C46" s="203"/>
      <c r="D46" s="201"/>
      <c r="E46" s="201"/>
      <c r="F46" s="201"/>
      <c r="G46" s="201"/>
      <c r="H46" s="201"/>
      <c r="I46" s="201"/>
      <c r="J46" s="201"/>
      <c r="K46" s="199"/>
    </row>
    <row r="47" spans="2:11" customFormat="1" ht="15" customHeight="1">
      <c r="B47" s="202"/>
      <c r="C47" s="203"/>
      <c r="D47" s="318" t="s">
        <v>3504</v>
      </c>
      <c r="E47" s="318"/>
      <c r="F47" s="318"/>
      <c r="G47" s="318"/>
      <c r="H47" s="318"/>
      <c r="I47" s="318"/>
      <c r="J47" s="318"/>
      <c r="K47" s="199"/>
    </row>
    <row r="48" spans="2:11" customFormat="1" ht="15" customHeight="1">
      <c r="B48" s="202"/>
      <c r="C48" s="203"/>
      <c r="D48" s="203"/>
      <c r="E48" s="318" t="s">
        <v>3505</v>
      </c>
      <c r="F48" s="318"/>
      <c r="G48" s="318"/>
      <c r="H48" s="318"/>
      <c r="I48" s="318"/>
      <c r="J48" s="318"/>
      <c r="K48" s="199"/>
    </row>
    <row r="49" spans="2:11" customFormat="1" ht="15" customHeight="1">
      <c r="B49" s="202"/>
      <c r="C49" s="203"/>
      <c r="D49" s="203"/>
      <c r="E49" s="318" t="s">
        <v>3506</v>
      </c>
      <c r="F49" s="318"/>
      <c r="G49" s="318"/>
      <c r="H49" s="318"/>
      <c r="I49" s="318"/>
      <c r="J49" s="318"/>
      <c r="K49" s="199"/>
    </row>
    <row r="50" spans="2:11" customFormat="1" ht="15" customHeight="1">
      <c r="B50" s="202"/>
      <c r="C50" s="203"/>
      <c r="D50" s="203"/>
      <c r="E50" s="318" t="s">
        <v>3507</v>
      </c>
      <c r="F50" s="318"/>
      <c r="G50" s="318"/>
      <c r="H50" s="318"/>
      <c r="I50" s="318"/>
      <c r="J50" s="318"/>
      <c r="K50" s="199"/>
    </row>
    <row r="51" spans="2:11" customFormat="1" ht="15" customHeight="1">
      <c r="B51" s="202"/>
      <c r="C51" s="203"/>
      <c r="D51" s="318" t="s">
        <v>3508</v>
      </c>
      <c r="E51" s="318"/>
      <c r="F51" s="318"/>
      <c r="G51" s="318"/>
      <c r="H51" s="318"/>
      <c r="I51" s="318"/>
      <c r="J51" s="318"/>
      <c r="K51" s="199"/>
    </row>
    <row r="52" spans="2:11" customFormat="1" ht="25.5" customHeight="1">
      <c r="B52" s="198"/>
      <c r="C52" s="319" t="s">
        <v>3509</v>
      </c>
      <c r="D52" s="319"/>
      <c r="E52" s="319"/>
      <c r="F52" s="319"/>
      <c r="G52" s="319"/>
      <c r="H52" s="319"/>
      <c r="I52" s="319"/>
      <c r="J52" s="319"/>
      <c r="K52" s="199"/>
    </row>
    <row r="53" spans="2:11" customFormat="1" ht="5.25" customHeight="1">
      <c r="B53" s="198"/>
      <c r="C53" s="200"/>
      <c r="D53" s="200"/>
      <c r="E53" s="200"/>
      <c r="F53" s="200"/>
      <c r="G53" s="200"/>
      <c r="H53" s="200"/>
      <c r="I53" s="200"/>
      <c r="J53" s="200"/>
      <c r="K53" s="199"/>
    </row>
    <row r="54" spans="2:11" customFormat="1" ht="15" customHeight="1">
      <c r="B54" s="198"/>
      <c r="C54" s="318" t="s">
        <v>3510</v>
      </c>
      <c r="D54" s="318"/>
      <c r="E54" s="318"/>
      <c r="F54" s="318"/>
      <c r="G54" s="318"/>
      <c r="H54" s="318"/>
      <c r="I54" s="318"/>
      <c r="J54" s="318"/>
      <c r="K54" s="199"/>
    </row>
    <row r="55" spans="2:11" customFormat="1" ht="15" customHeight="1">
      <c r="B55" s="198"/>
      <c r="C55" s="318" t="s">
        <v>3511</v>
      </c>
      <c r="D55" s="318"/>
      <c r="E55" s="318"/>
      <c r="F55" s="318"/>
      <c r="G55" s="318"/>
      <c r="H55" s="318"/>
      <c r="I55" s="318"/>
      <c r="J55" s="318"/>
      <c r="K55" s="199"/>
    </row>
    <row r="56" spans="2:11" customFormat="1" ht="12.75" customHeight="1">
      <c r="B56" s="198"/>
      <c r="C56" s="201"/>
      <c r="D56" s="201"/>
      <c r="E56" s="201"/>
      <c r="F56" s="201"/>
      <c r="G56" s="201"/>
      <c r="H56" s="201"/>
      <c r="I56" s="201"/>
      <c r="J56" s="201"/>
      <c r="K56" s="199"/>
    </row>
    <row r="57" spans="2:11" customFormat="1" ht="15" customHeight="1">
      <c r="B57" s="198"/>
      <c r="C57" s="318" t="s">
        <v>3512</v>
      </c>
      <c r="D57" s="318"/>
      <c r="E57" s="318"/>
      <c r="F57" s="318"/>
      <c r="G57" s="318"/>
      <c r="H57" s="318"/>
      <c r="I57" s="318"/>
      <c r="J57" s="318"/>
      <c r="K57" s="199"/>
    </row>
    <row r="58" spans="2:11" customFormat="1" ht="15" customHeight="1">
      <c r="B58" s="198"/>
      <c r="C58" s="203"/>
      <c r="D58" s="318" t="s">
        <v>3513</v>
      </c>
      <c r="E58" s="318"/>
      <c r="F58" s="318"/>
      <c r="G58" s="318"/>
      <c r="H58" s="318"/>
      <c r="I58" s="318"/>
      <c r="J58" s="318"/>
      <c r="K58" s="199"/>
    </row>
    <row r="59" spans="2:11" customFormat="1" ht="15" customHeight="1">
      <c r="B59" s="198"/>
      <c r="C59" s="203"/>
      <c r="D59" s="318" t="s">
        <v>3514</v>
      </c>
      <c r="E59" s="318"/>
      <c r="F59" s="318"/>
      <c r="G59" s="318"/>
      <c r="H59" s="318"/>
      <c r="I59" s="318"/>
      <c r="J59" s="318"/>
      <c r="K59" s="199"/>
    </row>
    <row r="60" spans="2:11" customFormat="1" ht="15" customHeight="1">
      <c r="B60" s="198"/>
      <c r="C60" s="203"/>
      <c r="D60" s="318" t="s">
        <v>3515</v>
      </c>
      <c r="E60" s="318"/>
      <c r="F60" s="318"/>
      <c r="G60" s="318"/>
      <c r="H60" s="318"/>
      <c r="I60" s="318"/>
      <c r="J60" s="318"/>
      <c r="K60" s="199"/>
    </row>
    <row r="61" spans="2:11" customFormat="1" ht="15" customHeight="1">
      <c r="B61" s="198"/>
      <c r="C61" s="203"/>
      <c r="D61" s="318" t="s">
        <v>3516</v>
      </c>
      <c r="E61" s="318"/>
      <c r="F61" s="318"/>
      <c r="G61" s="318"/>
      <c r="H61" s="318"/>
      <c r="I61" s="318"/>
      <c r="J61" s="318"/>
      <c r="K61" s="199"/>
    </row>
    <row r="62" spans="2:11" customFormat="1" ht="15" customHeight="1">
      <c r="B62" s="198"/>
      <c r="C62" s="203"/>
      <c r="D62" s="321" t="s">
        <v>3517</v>
      </c>
      <c r="E62" s="321"/>
      <c r="F62" s="321"/>
      <c r="G62" s="321"/>
      <c r="H62" s="321"/>
      <c r="I62" s="321"/>
      <c r="J62" s="321"/>
      <c r="K62" s="199"/>
    </row>
    <row r="63" spans="2:11" customFormat="1" ht="15" customHeight="1">
      <c r="B63" s="198"/>
      <c r="C63" s="203"/>
      <c r="D63" s="318" t="s">
        <v>3518</v>
      </c>
      <c r="E63" s="318"/>
      <c r="F63" s="318"/>
      <c r="G63" s="318"/>
      <c r="H63" s="318"/>
      <c r="I63" s="318"/>
      <c r="J63" s="318"/>
      <c r="K63" s="199"/>
    </row>
    <row r="64" spans="2:11" customFormat="1" ht="12.75" customHeight="1">
      <c r="B64" s="198"/>
      <c r="C64" s="203"/>
      <c r="D64" s="203"/>
      <c r="E64" s="206"/>
      <c r="F64" s="203"/>
      <c r="G64" s="203"/>
      <c r="H64" s="203"/>
      <c r="I64" s="203"/>
      <c r="J64" s="203"/>
      <c r="K64" s="199"/>
    </row>
    <row r="65" spans="2:11" customFormat="1" ht="15" customHeight="1">
      <c r="B65" s="198"/>
      <c r="C65" s="203"/>
      <c r="D65" s="318" t="s">
        <v>3519</v>
      </c>
      <c r="E65" s="318"/>
      <c r="F65" s="318"/>
      <c r="G65" s="318"/>
      <c r="H65" s="318"/>
      <c r="I65" s="318"/>
      <c r="J65" s="318"/>
      <c r="K65" s="199"/>
    </row>
    <row r="66" spans="2:11" customFormat="1" ht="15" customHeight="1">
      <c r="B66" s="198"/>
      <c r="C66" s="203"/>
      <c r="D66" s="321" t="s">
        <v>3520</v>
      </c>
      <c r="E66" s="321"/>
      <c r="F66" s="321"/>
      <c r="G66" s="321"/>
      <c r="H66" s="321"/>
      <c r="I66" s="321"/>
      <c r="J66" s="321"/>
      <c r="K66" s="199"/>
    </row>
    <row r="67" spans="2:11" customFormat="1" ht="15" customHeight="1">
      <c r="B67" s="198"/>
      <c r="C67" s="203"/>
      <c r="D67" s="318" t="s">
        <v>3521</v>
      </c>
      <c r="E67" s="318"/>
      <c r="F67" s="318"/>
      <c r="G67" s="318"/>
      <c r="H67" s="318"/>
      <c r="I67" s="318"/>
      <c r="J67" s="318"/>
      <c r="K67" s="199"/>
    </row>
    <row r="68" spans="2:11" customFormat="1" ht="15" customHeight="1">
      <c r="B68" s="198"/>
      <c r="C68" s="203"/>
      <c r="D68" s="318" t="s">
        <v>3522</v>
      </c>
      <c r="E68" s="318"/>
      <c r="F68" s="318"/>
      <c r="G68" s="318"/>
      <c r="H68" s="318"/>
      <c r="I68" s="318"/>
      <c r="J68" s="318"/>
      <c r="K68" s="199"/>
    </row>
    <row r="69" spans="2:11" customFormat="1" ht="15" customHeight="1">
      <c r="B69" s="198"/>
      <c r="C69" s="203"/>
      <c r="D69" s="318" t="s">
        <v>3523</v>
      </c>
      <c r="E69" s="318"/>
      <c r="F69" s="318"/>
      <c r="G69" s="318"/>
      <c r="H69" s="318"/>
      <c r="I69" s="318"/>
      <c r="J69" s="318"/>
      <c r="K69" s="199"/>
    </row>
    <row r="70" spans="2:11" customFormat="1" ht="15" customHeight="1">
      <c r="B70" s="198"/>
      <c r="C70" s="203"/>
      <c r="D70" s="318" t="s">
        <v>3524</v>
      </c>
      <c r="E70" s="318"/>
      <c r="F70" s="318"/>
      <c r="G70" s="318"/>
      <c r="H70" s="318"/>
      <c r="I70" s="318"/>
      <c r="J70" s="318"/>
      <c r="K70" s="199"/>
    </row>
    <row r="71" spans="2:11" customFormat="1" ht="12.75" customHeight="1">
      <c r="B71" s="207"/>
      <c r="C71" s="208"/>
      <c r="D71" s="208"/>
      <c r="E71" s="208"/>
      <c r="F71" s="208"/>
      <c r="G71" s="208"/>
      <c r="H71" s="208"/>
      <c r="I71" s="208"/>
      <c r="J71" s="208"/>
      <c r="K71" s="209"/>
    </row>
    <row r="72" spans="2:11" customFormat="1" ht="18.75" customHeight="1">
      <c r="B72" s="210"/>
      <c r="C72" s="210"/>
      <c r="D72" s="210"/>
      <c r="E72" s="210"/>
      <c r="F72" s="210"/>
      <c r="G72" s="210"/>
      <c r="H72" s="210"/>
      <c r="I72" s="210"/>
      <c r="J72" s="210"/>
      <c r="K72" s="211"/>
    </row>
    <row r="73" spans="2:11" customFormat="1" ht="18.75" customHeight="1">
      <c r="B73" s="211"/>
      <c r="C73" s="211"/>
      <c r="D73" s="211"/>
      <c r="E73" s="211"/>
      <c r="F73" s="211"/>
      <c r="G73" s="211"/>
      <c r="H73" s="211"/>
      <c r="I73" s="211"/>
      <c r="J73" s="211"/>
      <c r="K73" s="211"/>
    </row>
    <row r="74" spans="2:11" customFormat="1" ht="7.5" customHeight="1">
      <c r="B74" s="212"/>
      <c r="C74" s="213"/>
      <c r="D74" s="213"/>
      <c r="E74" s="213"/>
      <c r="F74" s="213"/>
      <c r="G74" s="213"/>
      <c r="H74" s="213"/>
      <c r="I74" s="213"/>
      <c r="J74" s="213"/>
      <c r="K74" s="214"/>
    </row>
    <row r="75" spans="2:11" customFormat="1" ht="45" customHeight="1">
      <c r="B75" s="215"/>
      <c r="C75" s="322" t="s">
        <v>3525</v>
      </c>
      <c r="D75" s="322"/>
      <c r="E75" s="322"/>
      <c r="F75" s="322"/>
      <c r="G75" s="322"/>
      <c r="H75" s="322"/>
      <c r="I75" s="322"/>
      <c r="J75" s="322"/>
      <c r="K75" s="216"/>
    </row>
    <row r="76" spans="2:11" customFormat="1" ht="17.25" customHeight="1">
      <c r="B76" s="215"/>
      <c r="C76" s="217" t="s">
        <v>3526</v>
      </c>
      <c r="D76" s="217"/>
      <c r="E76" s="217"/>
      <c r="F76" s="217" t="s">
        <v>3527</v>
      </c>
      <c r="G76" s="218"/>
      <c r="H76" s="217" t="s">
        <v>55</v>
      </c>
      <c r="I76" s="217" t="s">
        <v>58</v>
      </c>
      <c r="J76" s="217" t="s">
        <v>3528</v>
      </c>
      <c r="K76" s="216"/>
    </row>
    <row r="77" spans="2:11" customFormat="1" ht="17.25" customHeight="1">
      <c r="B77" s="215"/>
      <c r="C77" s="219" t="s">
        <v>3529</v>
      </c>
      <c r="D77" s="219"/>
      <c r="E77" s="219"/>
      <c r="F77" s="220" t="s">
        <v>3530</v>
      </c>
      <c r="G77" s="221"/>
      <c r="H77" s="219"/>
      <c r="I77" s="219"/>
      <c r="J77" s="219" t="s">
        <v>3531</v>
      </c>
      <c r="K77" s="216"/>
    </row>
    <row r="78" spans="2:11" customFormat="1" ht="5.25" customHeight="1">
      <c r="B78" s="215"/>
      <c r="C78" s="222"/>
      <c r="D78" s="222"/>
      <c r="E78" s="222"/>
      <c r="F78" s="222"/>
      <c r="G78" s="223"/>
      <c r="H78" s="222"/>
      <c r="I78" s="222"/>
      <c r="J78" s="222"/>
      <c r="K78" s="216"/>
    </row>
    <row r="79" spans="2:11" customFormat="1" ht="15" customHeight="1">
      <c r="B79" s="215"/>
      <c r="C79" s="204" t="s">
        <v>54</v>
      </c>
      <c r="D79" s="224"/>
      <c r="E79" s="224"/>
      <c r="F79" s="225" t="s">
        <v>3532</v>
      </c>
      <c r="G79" s="226"/>
      <c r="H79" s="204" t="s">
        <v>3533</v>
      </c>
      <c r="I79" s="204" t="s">
        <v>3534</v>
      </c>
      <c r="J79" s="204">
        <v>20</v>
      </c>
      <c r="K79" s="216"/>
    </row>
    <row r="80" spans="2:11" customFormat="1" ht="15" customHeight="1">
      <c r="B80" s="215"/>
      <c r="C80" s="204" t="s">
        <v>3535</v>
      </c>
      <c r="D80" s="204"/>
      <c r="E80" s="204"/>
      <c r="F80" s="225" t="s">
        <v>3532</v>
      </c>
      <c r="G80" s="226"/>
      <c r="H80" s="204" t="s">
        <v>3536</v>
      </c>
      <c r="I80" s="204" t="s">
        <v>3534</v>
      </c>
      <c r="J80" s="204">
        <v>120</v>
      </c>
      <c r="K80" s="216"/>
    </row>
    <row r="81" spans="2:11" customFormat="1" ht="15" customHeight="1">
      <c r="B81" s="227"/>
      <c r="C81" s="204" t="s">
        <v>3537</v>
      </c>
      <c r="D81" s="204"/>
      <c r="E81" s="204"/>
      <c r="F81" s="225" t="s">
        <v>3538</v>
      </c>
      <c r="G81" s="226"/>
      <c r="H81" s="204" t="s">
        <v>3539</v>
      </c>
      <c r="I81" s="204" t="s">
        <v>3534</v>
      </c>
      <c r="J81" s="204">
        <v>50</v>
      </c>
      <c r="K81" s="216"/>
    </row>
    <row r="82" spans="2:11" customFormat="1" ht="15" customHeight="1">
      <c r="B82" s="227"/>
      <c r="C82" s="204" t="s">
        <v>3540</v>
      </c>
      <c r="D82" s="204"/>
      <c r="E82" s="204"/>
      <c r="F82" s="225" t="s">
        <v>3532</v>
      </c>
      <c r="G82" s="226"/>
      <c r="H82" s="204" t="s">
        <v>3541</v>
      </c>
      <c r="I82" s="204" t="s">
        <v>3542</v>
      </c>
      <c r="J82" s="204"/>
      <c r="K82" s="216"/>
    </row>
    <row r="83" spans="2:11" customFormat="1" ht="15" customHeight="1">
      <c r="B83" s="227"/>
      <c r="C83" s="204" t="s">
        <v>3543</v>
      </c>
      <c r="D83" s="204"/>
      <c r="E83" s="204"/>
      <c r="F83" s="225" t="s">
        <v>3538</v>
      </c>
      <c r="G83" s="204"/>
      <c r="H83" s="204" t="s">
        <v>3544</v>
      </c>
      <c r="I83" s="204" t="s">
        <v>3534</v>
      </c>
      <c r="J83" s="204">
        <v>15</v>
      </c>
      <c r="K83" s="216"/>
    </row>
    <row r="84" spans="2:11" customFormat="1" ht="15" customHeight="1">
      <c r="B84" s="227"/>
      <c r="C84" s="204" t="s">
        <v>3545</v>
      </c>
      <c r="D84" s="204"/>
      <c r="E84" s="204"/>
      <c r="F84" s="225" t="s">
        <v>3538</v>
      </c>
      <c r="G84" s="204"/>
      <c r="H84" s="204" t="s">
        <v>3546</v>
      </c>
      <c r="I84" s="204" t="s">
        <v>3534</v>
      </c>
      <c r="J84" s="204">
        <v>15</v>
      </c>
      <c r="K84" s="216"/>
    </row>
    <row r="85" spans="2:11" customFormat="1" ht="15" customHeight="1">
      <c r="B85" s="227"/>
      <c r="C85" s="204" t="s">
        <v>3547</v>
      </c>
      <c r="D85" s="204"/>
      <c r="E85" s="204"/>
      <c r="F85" s="225" t="s">
        <v>3538</v>
      </c>
      <c r="G85" s="204"/>
      <c r="H85" s="204" t="s">
        <v>3548</v>
      </c>
      <c r="I85" s="204" t="s">
        <v>3534</v>
      </c>
      <c r="J85" s="204">
        <v>20</v>
      </c>
      <c r="K85" s="216"/>
    </row>
    <row r="86" spans="2:11" customFormat="1" ht="15" customHeight="1">
      <c r="B86" s="227"/>
      <c r="C86" s="204" t="s">
        <v>3549</v>
      </c>
      <c r="D86" s="204"/>
      <c r="E86" s="204"/>
      <c r="F86" s="225" t="s">
        <v>3538</v>
      </c>
      <c r="G86" s="204"/>
      <c r="H86" s="204" t="s">
        <v>3550</v>
      </c>
      <c r="I86" s="204" t="s">
        <v>3534</v>
      </c>
      <c r="J86" s="204">
        <v>20</v>
      </c>
      <c r="K86" s="216"/>
    </row>
    <row r="87" spans="2:11" customFormat="1" ht="15" customHeight="1">
      <c r="B87" s="227"/>
      <c r="C87" s="204" t="s">
        <v>3551</v>
      </c>
      <c r="D87" s="204"/>
      <c r="E87" s="204"/>
      <c r="F87" s="225" t="s">
        <v>3538</v>
      </c>
      <c r="G87" s="226"/>
      <c r="H87" s="204" t="s">
        <v>3552</v>
      </c>
      <c r="I87" s="204" t="s">
        <v>3534</v>
      </c>
      <c r="J87" s="204">
        <v>50</v>
      </c>
      <c r="K87" s="216"/>
    </row>
    <row r="88" spans="2:11" customFormat="1" ht="15" customHeight="1">
      <c r="B88" s="227"/>
      <c r="C88" s="204" t="s">
        <v>3553</v>
      </c>
      <c r="D88" s="204"/>
      <c r="E88" s="204"/>
      <c r="F88" s="225" t="s">
        <v>3538</v>
      </c>
      <c r="G88" s="226"/>
      <c r="H88" s="204" t="s">
        <v>3554</v>
      </c>
      <c r="I88" s="204" t="s">
        <v>3534</v>
      </c>
      <c r="J88" s="204">
        <v>20</v>
      </c>
      <c r="K88" s="216"/>
    </row>
    <row r="89" spans="2:11" customFormat="1" ht="15" customHeight="1">
      <c r="B89" s="227"/>
      <c r="C89" s="204" t="s">
        <v>3555</v>
      </c>
      <c r="D89" s="204"/>
      <c r="E89" s="204"/>
      <c r="F89" s="225" t="s">
        <v>3538</v>
      </c>
      <c r="G89" s="226"/>
      <c r="H89" s="204" t="s">
        <v>3556</v>
      </c>
      <c r="I89" s="204" t="s">
        <v>3534</v>
      </c>
      <c r="J89" s="204">
        <v>20</v>
      </c>
      <c r="K89" s="216"/>
    </row>
    <row r="90" spans="2:11" customFormat="1" ht="15" customHeight="1">
      <c r="B90" s="227"/>
      <c r="C90" s="204" t="s">
        <v>3557</v>
      </c>
      <c r="D90" s="204"/>
      <c r="E90" s="204"/>
      <c r="F90" s="225" t="s">
        <v>3538</v>
      </c>
      <c r="G90" s="226"/>
      <c r="H90" s="204" t="s">
        <v>3558</v>
      </c>
      <c r="I90" s="204" t="s">
        <v>3534</v>
      </c>
      <c r="J90" s="204">
        <v>50</v>
      </c>
      <c r="K90" s="216"/>
    </row>
    <row r="91" spans="2:11" customFormat="1" ht="15" customHeight="1">
      <c r="B91" s="227"/>
      <c r="C91" s="204" t="s">
        <v>3559</v>
      </c>
      <c r="D91" s="204"/>
      <c r="E91" s="204"/>
      <c r="F91" s="225" t="s">
        <v>3538</v>
      </c>
      <c r="G91" s="226"/>
      <c r="H91" s="204" t="s">
        <v>3559</v>
      </c>
      <c r="I91" s="204" t="s">
        <v>3534</v>
      </c>
      <c r="J91" s="204">
        <v>50</v>
      </c>
      <c r="K91" s="216"/>
    </row>
    <row r="92" spans="2:11" customFormat="1" ht="15" customHeight="1">
      <c r="B92" s="227"/>
      <c r="C92" s="204" t="s">
        <v>3560</v>
      </c>
      <c r="D92" s="204"/>
      <c r="E92" s="204"/>
      <c r="F92" s="225" t="s">
        <v>3538</v>
      </c>
      <c r="G92" s="226"/>
      <c r="H92" s="204" t="s">
        <v>3561</v>
      </c>
      <c r="I92" s="204" t="s">
        <v>3534</v>
      </c>
      <c r="J92" s="204">
        <v>255</v>
      </c>
      <c r="K92" s="216"/>
    </row>
    <row r="93" spans="2:11" customFormat="1" ht="15" customHeight="1">
      <c r="B93" s="227"/>
      <c r="C93" s="204" t="s">
        <v>3562</v>
      </c>
      <c r="D93" s="204"/>
      <c r="E93" s="204"/>
      <c r="F93" s="225" t="s">
        <v>3532</v>
      </c>
      <c r="G93" s="226"/>
      <c r="H93" s="204" t="s">
        <v>3563</v>
      </c>
      <c r="I93" s="204" t="s">
        <v>3564</v>
      </c>
      <c r="J93" s="204"/>
      <c r="K93" s="216"/>
    </row>
    <row r="94" spans="2:11" customFormat="1" ht="15" customHeight="1">
      <c r="B94" s="227"/>
      <c r="C94" s="204" t="s">
        <v>3565</v>
      </c>
      <c r="D94" s="204"/>
      <c r="E94" s="204"/>
      <c r="F94" s="225" t="s">
        <v>3532</v>
      </c>
      <c r="G94" s="226"/>
      <c r="H94" s="204" t="s">
        <v>3566</v>
      </c>
      <c r="I94" s="204" t="s">
        <v>3567</v>
      </c>
      <c r="J94" s="204"/>
      <c r="K94" s="216"/>
    </row>
    <row r="95" spans="2:11" customFormat="1" ht="15" customHeight="1">
      <c r="B95" s="227"/>
      <c r="C95" s="204" t="s">
        <v>3568</v>
      </c>
      <c r="D95" s="204"/>
      <c r="E95" s="204"/>
      <c r="F95" s="225" t="s">
        <v>3532</v>
      </c>
      <c r="G95" s="226"/>
      <c r="H95" s="204" t="s">
        <v>3568</v>
      </c>
      <c r="I95" s="204" t="s">
        <v>3567</v>
      </c>
      <c r="J95" s="204"/>
      <c r="K95" s="216"/>
    </row>
    <row r="96" spans="2:11" customFormat="1" ht="15" customHeight="1">
      <c r="B96" s="227"/>
      <c r="C96" s="204" t="s">
        <v>39</v>
      </c>
      <c r="D96" s="204"/>
      <c r="E96" s="204"/>
      <c r="F96" s="225" t="s">
        <v>3532</v>
      </c>
      <c r="G96" s="226"/>
      <c r="H96" s="204" t="s">
        <v>3569</v>
      </c>
      <c r="I96" s="204" t="s">
        <v>3567</v>
      </c>
      <c r="J96" s="204"/>
      <c r="K96" s="216"/>
    </row>
    <row r="97" spans="2:11" customFormat="1" ht="15" customHeight="1">
      <c r="B97" s="227"/>
      <c r="C97" s="204" t="s">
        <v>49</v>
      </c>
      <c r="D97" s="204"/>
      <c r="E97" s="204"/>
      <c r="F97" s="225" t="s">
        <v>3532</v>
      </c>
      <c r="G97" s="226"/>
      <c r="H97" s="204" t="s">
        <v>3570</v>
      </c>
      <c r="I97" s="204" t="s">
        <v>3567</v>
      </c>
      <c r="J97" s="204"/>
      <c r="K97" s="216"/>
    </row>
    <row r="98" spans="2:11" customFormat="1" ht="15" customHeight="1">
      <c r="B98" s="228"/>
      <c r="C98" s="229"/>
      <c r="D98" s="229"/>
      <c r="E98" s="229"/>
      <c r="F98" s="229"/>
      <c r="G98" s="229"/>
      <c r="H98" s="229"/>
      <c r="I98" s="229"/>
      <c r="J98" s="229"/>
      <c r="K98" s="230"/>
    </row>
    <row r="99" spans="2:11" customFormat="1" ht="18.75" customHeight="1">
      <c r="B99" s="231"/>
      <c r="C99" s="232"/>
      <c r="D99" s="232"/>
      <c r="E99" s="232"/>
      <c r="F99" s="232"/>
      <c r="G99" s="232"/>
      <c r="H99" s="232"/>
      <c r="I99" s="232"/>
      <c r="J99" s="232"/>
      <c r="K99" s="231"/>
    </row>
    <row r="100" spans="2:11" customFormat="1" ht="18.75" customHeight="1">
      <c r="B100" s="211"/>
      <c r="C100" s="211"/>
      <c r="D100" s="211"/>
      <c r="E100" s="211"/>
      <c r="F100" s="211"/>
      <c r="G100" s="211"/>
      <c r="H100" s="211"/>
      <c r="I100" s="211"/>
      <c r="J100" s="211"/>
      <c r="K100" s="211"/>
    </row>
    <row r="101" spans="2:11" customFormat="1" ht="7.5" customHeight="1">
      <c r="B101" s="212"/>
      <c r="C101" s="213"/>
      <c r="D101" s="213"/>
      <c r="E101" s="213"/>
      <c r="F101" s="213"/>
      <c r="G101" s="213"/>
      <c r="H101" s="213"/>
      <c r="I101" s="213"/>
      <c r="J101" s="213"/>
      <c r="K101" s="214"/>
    </row>
    <row r="102" spans="2:11" customFormat="1" ht="45" customHeight="1">
      <c r="B102" s="215"/>
      <c r="C102" s="322" t="s">
        <v>3571</v>
      </c>
      <c r="D102" s="322"/>
      <c r="E102" s="322"/>
      <c r="F102" s="322"/>
      <c r="G102" s="322"/>
      <c r="H102" s="322"/>
      <c r="I102" s="322"/>
      <c r="J102" s="322"/>
      <c r="K102" s="216"/>
    </row>
    <row r="103" spans="2:11" customFormat="1" ht="17.25" customHeight="1">
      <c r="B103" s="215"/>
      <c r="C103" s="217" t="s">
        <v>3526</v>
      </c>
      <c r="D103" s="217"/>
      <c r="E103" s="217"/>
      <c r="F103" s="217" t="s">
        <v>3527</v>
      </c>
      <c r="G103" s="218"/>
      <c r="H103" s="217" t="s">
        <v>55</v>
      </c>
      <c r="I103" s="217" t="s">
        <v>58</v>
      </c>
      <c r="J103" s="217" t="s">
        <v>3528</v>
      </c>
      <c r="K103" s="216"/>
    </row>
    <row r="104" spans="2:11" customFormat="1" ht="17.25" customHeight="1">
      <c r="B104" s="215"/>
      <c r="C104" s="219" t="s">
        <v>3529</v>
      </c>
      <c r="D104" s="219"/>
      <c r="E104" s="219"/>
      <c r="F104" s="220" t="s">
        <v>3530</v>
      </c>
      <c r="G104" s="221"/>
      <c r="H104" s="219"/>
      <c r="I104" s="219"/>
      <c r="J104" s="219" t="s">
        <v>3531</v>
      </c>
      <c r="K104" s="216"/>
    </row>
    <row r="105" spans="2:11" customFormat="1" ht="5.25" customHeight="1">
      <c r="B105" s="215"/>
      <c r="C105" s="217"/>
      <c r="D105" s="217"/>
      <c r="E105" s="217"/>
      <c r="F105" s="217"/>
      <c r="G105" s="233"/>
      <c r="H105" s="217"/>
      <c r="I105" s="217"/>
      <c r="J105" s="217"/>
      <c r="K105" s="216"/>
    </row>
    <row r="106" spans="2:11" customFormat="1" ht="15" customHeight="1">
      <c r="B106" s="215"/>
      <c r="C106" s="204" t="s">
        <v>54</v>
      </c>
      <c r="D106" s="224"/>
      <c r="E106" s="224"/>
      <c r="F106" s="225" t="s">
        <v>3532</v>
      </c>
      <c r="G106" s="204"/>
      <c r="H106" s="204" t="s">
        <v>3572</v>
      </c>
      <c r="I106" s="204" t="s">
        <v>3534</v>
      </c>
      <c r="J106" s="204">
        <v>20</v>
      </c>
      <c r="K106" s="216"/>
    </row>
    <row r="107" spans="2:11" customFormat="1" ht="15" customHeight="1">
      <c r="B107" s="215"/>
      <c r="C107" s="204" t="s">
        <v>3535</v>
      </c>
      <c r="D107" s="204"/>
      <c r="E107" s="204"/>
      <c r="F107" s="225" t="s">
        <v>3532</v>
      </c>
      <c r="G107" s="204"/>
      <c r="H107" s="204" t="s">
        <v>3572</v>
      </c>
      <c r="I107" s="204" t="s">
        <v>3534</v>
      </c>
      <c r="J107" s="204">
        <v>120</v>
      </c>
      <c r="K107" s="216"/>
    </row>
    <row r="108" spans="2:11" customFormat="1" ht="15" customHeight="1">
      <c r="B108" s="227"/>
      <c r="C108" s="204" t="s">
        <v>3537</v>
      </c>
      <c r="D108" s="204"/>
      <c r="E108" s="204"/>
      <c r="F108" s="225" t="s">
        <v>3538</v>
      </c>
      <c r="G108" s="204"/>
      <c r="H108" s="204" t="s">
        <v>3572</v>
      </c>
      <c r="I108" s="204" t="s">
        <v>3534</v>
      </c>
      <c r="J108" s="204">
        <v>50</v>
      </c>
      <c r="K108" s="216"/>
    </row>
    <row r="109" spans="2:11" customFormat="1" ht="15" customHeight="1">
      <c r="B109" s="227"/>
      <c r="C109" s="204" t="s">
        <v>3540</v>
      </c>
      <c r="D109" s="204"/>
      <c r="E109" s="204"/>
      <c r="F109" s="225" t="s">
        <v>3532</v>
      </c>
      <c r="G109" s="204"/>
      <c r="H109" s="204" t="s">
        <v>3572</v>
      </c>
      <c r="I109" s="204" t="s">
        <v>3542</v>
      </c>
      <c r="J109" s="204"/>
      <c r="K109" s="216"/>
    </row>
    <row r="110" spans="2:11" customFormat="1" ht="15" customHeight="1">
      <c r="B110" s="227"/>
      <c r="C110" s="204" t="s">
        <v>3551</v>
      </c>
      <c r="D110" s="204"/>
      <c r="E110" s="204"/>
      <c r="F110" s="225" t="s">
        <v>3538</v>
      </c>
      <c r="G110" s="204"/>
      <c r="H110" s="204" t="s">
        <v>3572</v>
      </c>
      <c r="I110" s="204" t="s">
        <v>3534</v>
      </c>
      <c r="J110" s="204">
        <v>50</v>
      </c>
      <c r="K110" s="216"/>
    </row>
    <row r="111" spans="2:11" customFormat="1" ht="15" customHeight="1">
      <c r="B111" s="227"/>
      <c r="C111" s="204" t="s">
        <v>3559</v>
      </c>
      <c r="D111" s="204"/>
      <c r="E111" s="204"/>
      <c r="F111" s="225" t="s">
        <v>3538</v>
      </c>
      <c r="G111" s="204"/>
      <c r="H111" s="204" t="s">
        <v>3572</v>
      </c>
      <c r="I111" s="204" t="s">
        <v>3534</v>
      </c>
      <c r="J111" s="204">
        <v>50</v>
      </c>
      <c r="K111" s="216"/>
    </row>
    <row r="112" spans="2:11" customFormat="1" ht="15" customHeight="1">
      <c r="B112" s="227"/>
      <c r="C112" s="204" t="s">
        <v>3557</v>
      </c>
      <c r="D112" s="204"/>
      <c r="E112" s="204"/>
      <c r="F112" s="225" t="s">
        <v>3538</v>
      </c>
      <c r="G112" s="204"/>
      <c r="H112" s="204" t="s">
        <v>3572</v>
      </c>
      <c r="I112" s="204" t="s">
        <v>3534</v>
      </c>
      <c r="J112" s="204">
        <v>50</v>
      </c>
      <c r="K112" s="216"/>
    </row>
    <row r="113" spans="2:11" customFormat="1" ht="15" customHeight="1">
      <c r="B113" s="227"/>
      <c r="C113" s="204" t="s">
        <v>54</v>
      </c>
      <c r="D113" s="204"/>
      <c r="E113" s="204"/>
      <c r="F113" s="225" t="s">
        <v>3532</v>
      </c>
      <c r="G113" s="204"/>
      <c r="H113" s="204" t="s">
        <v>3573</v>
      </c>
      <c r="I113" s="204" t="s">
        <v>3534</v>
      </c>
      <c r="J113" s="204">
        <v>20</v>
      </c>
      <c r="K113" s="216"/>
    </row>
    <row r="114" spans="2:11" customFormat="1" ht="15" customHeight="1">
      <c r="B114" s="227"/>
      <c r="C114" s="204" t="s">
        <v>3574</v>
      </c>
      <c r="D114" s="204"/>
      <c r="E114" s="204"/>
      <c r="F114" s="225" t="s">
        <v>3532</v>
      </c>
      <c r="G114" s="204"/>
      <c r="H114" s="204" t="s">
        <v>3575</v>
      </c>
      <c r="I114" s="204" t="s">
        <v>3534</v>
      </c>
      <c r="J114" s="204">
        <v>120</v>
      </c>
      <c r="K114" s="216"/>
    </row>
    <row r="115" spans="2:11" customFormat="1" ht="15" customHeight="1">
      <c r="B115" s="227"/>
      <c r="C115" s="204" t="s">
        <v>39</v>
      </c>
      <c r="D115" s="204"/>
      <c r="E115" s="204"/>
      <c r="F115" s="225" t="s">
        <v>3532</v>
      </c>
      <c r="G115" s="204"/>
      <c r="H115" s="204" t="s">
        <v>3576</v>
      </c>
      <c r="I115" s="204" t="s">
        <v>3567</v>
      </c>
      <c r="J115" s="204"/>
      <c r="K115" s="216"/>
    </row>
    <row r="116" spans="2:11" customFormat="1" ht="15" customHeight="1">
      <c r="B116" s="227"/>
      <c r="C116" s="204" t="s">
        <v>49</v>
      </c>
      <c r="D116" s="204"/>
      <c r="E116" s="204"/>
      <c r="F116" s="225" t="s">
        <v>3532</v>
      </c>
      <c r="G116" s="204"/>
      <c r="H116" s="204" t="s">
        <v>3577</v>
      </c>
      <c r="I116" s="204" t="s">
        <v>3567</v>
      </c>
      <c r="J116" s="204"/>
      <c r="K116" s="216"/>
    </row>
    <row r="117" spans="2:11" customFormat="1" ht="15" customHeight="1">
      <c r="B117" s="227"/>
      <c r="C117" s="204" t="s">
        <v>58</v>
      </c>
      <c r="D117" s="204"/>
      <c r="E117" s="204"/>
      <c r="F117" s="225" t="s">
        <v>3532</v>
      </c>
      <c r="G117" s="204"/>
      <c r="H117" s="204" t="s">
        <v>3578</v>
      </c>
      <c r="I117" s="204" t="s">
        <v>3579</v>
      </c>
      <c r="J117" s="204"/>
      <c r="K117" s="216"/>
    </row>
    <row r="118" spans="2:11" customFormat="1" ht="15" customHeight="1">
      <c r="B118" s="228"/>
      <c r="C118" s="234"/>
      <c r="D118" s="234"/>
      <c r="E118" s="234"/>
      <c r="F118" s="234"/>
      <c r="G118" s="234"/>
      <c r="H118" s="234"/>
      <c r="I118" s="234"/>
      <c r="J118" s="234"/>
      <c r="K118" s="230"/>
    </row>
    <row r="119" spans="2:11" customFormat="1" ht="18.75" customHeight="1">
      <c r="B119" s="235"/>
      <c r="C119" s="236"/>
      <c r="D119" s="236"/>
      <c r="E119" s="236"/>
      <c r="F119" s="237"/>
      <c r="G119" s="236"/>
      <c r="H119" s="236"/>
      <c r="I119" s="236"/>
      <c r="J119" s="236"/>
      <c r="K119" s="235"/>
    </row>
    <row r="120" spans="2:11" customFormat="1" ht="18.75" customHeight="1">
      <c r="B120" s="211"/>
      <c r="C120" s="211"/>
      <c r="D120" s="211"/>
      <c r="E120" s="211"/>
      <c r="F120" s="211"/>
      <c r="G120" s="211"/>
      <c r="H120" s="211"/>
      <c r="I120" s="211"/>
      <c r="J120" s="211"/>
      <c r="K120" s="211"/>
    </row>
    <row r="121" spans="2:11" customFormat="1" ht="7.5" customHeight="1">
      <c r="B121" s="238"/>
      <c r="C121" s="239"/>
      <c r="D121" s="239"/>
      <c r="E121" s="239"/>
      <c r="F121" s="239"/>
      <c r="G121" s="239"/>
      <c r="H121" s="239"/>
      <c r="I121" s="239"/>
      <c r="J121" s="239"/>
      <c r="K121" s="240"/>
    </row>
    <row r="122" spans="2:11" customFormat="1" ht="45" customHeight="1">
      <c r="B122" s="241"/>
      <c r="C122" s="320" t="s">
        <v>3580</v>
      </c>
      <c r="D122" s="320"/>
      <c r="E122" s="320"/>
      <c r="F122" s="320"/>
      <c r="G122" s="320"/>
      <c r="H122" s="320"/>
      <c r="I122" s="320"/>
      <c r="J122" s="320"/>
      <c r="K122" s="242"/>
    </row>
    <row r="123" spans="2:11" customFormat="1" ht="17.25" customHeight="1">
      <c r="B123" s="243"/>
      <c r="C123" s="217" t="s">
        <v>3526</v>
      </c>
      <c r="D123" s="217"/>
      <c r="E123" s="217"/>
      <c r="F123" s="217" t="s">
        <v>3527</v>
      </c>
      <c r="G123" s="218"/>
      <c r="H123" s="217" t="s">
        <v>55</v>
      </c>
      <c r="I123" s="217" t="s">
        <v>58</v>
      </c>
      <c r="J123" s="217" t="s">
        <v>3528</v>
      </c>
      <c r="K123" s="244"/>
    </row>
    <row r="124" spans="2:11" customFormat="1" ht="17.25" customHeight="1">
      <c r="B124" s="243"/>
      <c r="C124" s="219" t="s">
        <v>3529</v>
      </c>
      <c r="D124" s="219"/>
      <c r="E124" s="219"/>
      <c r="F124" s="220" t="s">
        <v>3530</v>
      </c>
      <c r="G124" s="221"/>
      <c r="H124" s="219"/>
      <c r="I124" s="219"/>
      <c r="J124" s="219" t="s">
        <v>3531</v>
      </c>
      <c r="K124" s="244"/>
    </row>
    <row r="125" spans="2:11" customFormat="1" ht="5.25" customHeight="1">
      <c r="B125" s="245"/>
      <c r="C125" s="222"/>
      <c r="D125" s="222"/>
      <c r="E125" s="222"/>
      <c r="F125" s="222"/>
      <c r="G125" s="246"/>
      <c r="H125" s="222"/>
      <c r="I125" s="222"/>
      <c r="J125" s="222"/>
      <c r="K125" s="247"/>
    </row>
    <row r="126" spans="2:11" customFormat="1" ht="15" customHeight="1">
      <c r="B126" s="245"/>
      <c r="C126" s="204" t="s">
        <v>3535</v>
      </c>
      <c r="D126" s="224"/>
      <c r="E126" s="224"/>
      <c r="F126" s="225" t="s">
        <v>3532</v>
      </c>
      <c r="G126" s="204"/>
      <c r="H126" s="204" t="s">
        <v>3572</v>
      </c>
      <c r="I126" s="204" t="s">
        <v>3534</v>
      </c>
      <c r="J126" s="204">
        <v>120</v>
      </c>
      <c r="K126" s="248"/>
    </row>
    <row r="127" spans="2:11" customFormat="1" ht="15" customHeight="1">
      <c r="B127" s="245"/>
      <c r="C127" s="204" t="s">
        <v>3581</v>
      </c>
      <c r="D127" s="204"/>
      <c r="E127" s="204"/>
      <c r="F127" s="225" t="s">
        <v>3532</v>
      </c>
      <c r="G127" s="204"/>
      <c r="H127" s="204" t="s">
        <v>3582</v>
      </c>
      <c r="I127" s="204" t="s">
        <v>3534</v>
      </c>
      <c r="J127" s="204" t="s">
        <v>3583</v>
      </c>
      <c r="K127" s="248"/>
    </row>
    <row r="128" spans="2:11" customFormat="1" ht="15" customHeight="1">
      <c r="B128" s="245"/>
      <c r="C128" s="204" t="s">
        <v>3480</v>
      </c>
      <c r="D128" s="204"/>
      <c r="E128" s="204"/>
      <c r="F128" s="225" t="s">
        <v>3532</v>
      </c>
      <c r="G128" s="204"/>
      <c r="H128" s="204" t="s">
        <v>3584</v>
      </c>
      <c r="I128" s="204" t="s">
        <v>3534</v>
      </c>
      <c r="J128" s="204" t="s">
        <v>3583</v>
      </c>
      <c r="K128" s="248"/>
    </row>
    <row r="129" spans="2:11" customFormat="1" ht="15" customHeight="1">
      <c r="B129" s="245"/>
      <c r="C129" s="204" t="s">
        <v>3543</v>
      </c>
      <c r="D129" s="204"/>
      <c r="E129" s="204"/>
      <c r="F129" s="225" t="s">
        <v>3538</v>
      </c>
      <c r="G129" s="204"/>
      <c r="H129" s="204" t="s">
        <v>3544</v>
      </c>
      <c r="I129" s="204" t="s">
        <v>3534</v>
      </c>
      <c r="J129" s="204">
        <v>15</v>
      </c>
      <c r="K129" s="248"/>
    </row>
    <row r="130" spans="2:11" customFormat="1" ht="15" customHeight="1">
      <c r="B130" s="245"/>
      <c r="C130" s="204" t="s">
        <v>3545</v>
      </c>
      <c r="D130" s="204"/>
      <c r="E130" s="204"/>
      <c r="F130" s="225" t="s">
        <v>3538</v>
      </c>
      <c r="G130" s="204"/>
      <c r="H130" s="204" t="s">
        <v>3546</v>
      </c>
      <c r="I130" s="204" t="s">
        <v>3534</v>
      </c>
      <c r="J130" s="204">
        <v>15</v>
      </c>
      <c r="K130" s="248"/>
    </row>
    <row r="131" spans="2:11" customFormat="1" ht="15" customHeight="1">
      <c r="B131" s="245"/>
      <c r="C131" s="204" t="s">
        <v>3547</v>
      </c>
      <c r="D131" s="204"/>
      <c r="E131" s="204"/>
      <c r="F131" s="225" t="s">
        <v>3538</v>
      </c>
      <c r="G131" s="204"/>
      <c r="H131" s="204" t="s">
        <v>3548</v>
      </c>
      <c r="I131" s="204" t="s">
        <v>3534</v>
      </c>
      <c r="J131" s="204">
        <v>20</v>
      </c>
      <c r="K131" s="248"/>
    </row>
    <row r="132" spans="2:11" customFormat="1" ht="15" customHeight="1">
      <c r="B132" s="245"/>
      <c r="C132" s="204" t="s">
        <v>3549</v>
      </c>
      <c r="D132" s="204"/>
      <c r="E132" s="204"/>
      <c r="F132" s="225" t="s">
        <v>3538</v>
      </c>
      <c r="G132" s="204"/>
      <c r="H132" s="204" t="s">
        <v>3550</v>
      </c>
      <c r="I132" s="204" t="s">
        <v>3534</v>
      </c>
      <c r="J132" s="204">
        <v>20</v>
      </c>
      <c r="K132" s="248"/>
    </row>
    <row r="133" spans="2:11" customFormat="1" ht="15" customHeight="1">
      <c r="B133" s="245"/>
      <c r="C133" s="204" t="s">
        <v>3537</v>
      </c>
      <c r="D133" s="204"/>
      <c r="E133" s="204"/>
      <c r="F133" s="225" t="s">
        <v>3538</v>
      </c>
      <c r="G133" s="204"/>
      <c r="H133" s="204" t="s">
        <v>3572</v>
      </c>
      <c r="I133" s="204" t="s">
        <v>3534</v>
      </c>
      <c r="J133" s="204">
        <v>50</v>
      </c>
      <c r="K133" s="248"/>
    </row>
    <row r="134" spans="2:11" customFormat="1" ht="15" customHeight="1">
      <c r="B134" s="245"/>
      <c r="C134" s="204" t="s">
        <v>3551</v>
      </c>
      <c r="D134" s="204"/>
      <c r="E134" s="204"/>
      <c r="F134" s="225" t="s">
        <v>3538</v>
      </c>
      <c r="G134" s="204"/>
      <c r="H134" s="204" t="s">
        <v>3572</v>
      </c>
      <c r="I134" s="204" t="s">
        <v>3534</v>
      </c>
      <c r="J134" s="204">
        <v>50</v>
      </c>
      <c r="K134" s="248"/>
    </row>
    <row r="135" spans="2:11" customFormat="1" ht="15" customHeight="1">
      <c r="B135" s="245"/>
      <c r="C135" s="204" t="s">
        <v>3557</v>
      </c>
      <c r="D135" s="204"/>
      <c r="E135" s="204"/>
      <c r="F135" s="225" t="s">
        <v>3538</v>
      </c>
      <c r="G135" s="204"/>
      <c r="H135" s="204" t="s">
        <v>3572</v>
      </c>
      <c r="I135" s="204" t="s">
        <v>3534</v>
      </c>
      <c r="J135" s="204">
        <v>50</v>
      </c>
      <c r="K135" s="248"/>
    </row>
    <row r="136" spans="2:11" customFormat="1" ht="15" customHeight="1">
      <c r="B136" s="245"/>
      <c r="C136" s="204" t="s">
        <v>3559</v>
      </c>
      <c r="D136" s="204"/>
      <c r="E136" s="204"/>
      <c r="F136" s="225" t="s">
        <v>3538</v>
      </c>
      <c r="G136" s="204"/>
      <c r="H136" s="204" t="s">
        <v>3572</v>
      </c>
      <c r="I136" s="204" t="s">
        <v>3534</v>
      </c>
      <c r="J136" s="204">
        <v>50</v>
      </c>
      <c r="K136" s="248"/>
    </row>
    <row r="137" spans="2:11" customFormat="1" ht="15" customHeight="1">
      <c r="B137" s="245"/>
      <c r="C137" s="204" t="s">
        <v>3560</v>
      </c>
      <c r="D137" s="204"/>
      <c r="E137" s="204"/>
      <c r="F137" s="225" t="s">
        <v>3538</v>
      </c>
      <c r="G137" s="204"/>
      <c r="H137" s="204" t="s">
        <v>3585</v>
      </c>
      <c r="I137" s="204" t="s">
        <v>3534</v>
      </c>
      <c r="J137" s="204">
        <v>255</v>
      </c>
      <c r="K137" s="248"/>
    </row>
    <row r="138" spans="2:11" customFormat="1" ht="15" customHeight="1">
      <c r="B138" s="245"/>
      <c r="C138" s="204" t="s">
        <v>3562</v>
      </c>
      <c r="D138" s="204"/>
      <c r="E138" s="204"/>
      <c r="F138" s="225" t="s">
        <v>3532</v>
      </c>
      <c r="G138" s="204"/>
      <c r="H138" s="204" t="s">
        <v>3586</v>
      </c>
      <c r="I138" s="204" t="s">
        <v>3564</v>
      </c>
      <c r="J138" s="204"/>
      <c r="K138" s="248"/>
    </row>
    <row r="139" spans="2:11" customFormat="1" ht="15" customHeight="1">
      <c r="B139" s="245"/>
      <c r="C139" s="204" t="s">
        <v>3565</v>
      </c>
      <c r="D139" s="204"/>
      <c r="E139" s="204"/>
      <c r="F139" s="225" t="s">
        <v>3532</v>
      </c>
      <c r="G139" s="204"/>
      <c r="H139" s="204" t="s">
        <v>3587</v>
      </c>
      <c r="I139" s="204" t="s">
        <v>3567</v>
      </c>
      <c r="J139" s="204"/>
      <c r="K139" s="248"/>
    </row>
    <row r="140" spans="2:11" customFormat="1" ht="15" customHeight="1">
      <c r="B140" s="245"/>
      <c r="C140" s="204" t="s">
        <v>3568</v>
      </c>
      <c r="D140" s="204"/>
      <c r="E140" s="204"/>
      <c r="F140" s="225" t="s">
        <v>3532</v>
      </c>
      <c r="G140" s="204"/>
      <c r="H140" s="204" t="s">
        <v>3568</v>
      </c>
      <c r="I140" s="204" t="s">
        <v>3567</v>
      </c>
      <c r="J140" s="204"/>
      <c r="K140" s="248"/>
    </row>
    <row r="141" spans="2:11" customFormat="1" ht="15" customHeight="1">
      <c r="B141" s="245"/>
      <c r="C141" s="204" t="s">
        <v>39</v>
      </c>
      <c r="D141" s="204"/>
      <c r="E141" s="204"/>
      <c r="F141" s="225" t="s">
        <v>3532</v>
      </c>
      <c r="G141" s="204"/>
      <c r="H141" s="204" t="s">
        <v>3588</v>
      </c>
      <c r="I141" s="204" t="s">
        <v>3567</v>
      </c>
      <c r="J141" s="204"/>
      <c r="K141" s="248"/>
    </row>
    <row r="142" spans="2:11" customFormat="1" ht="15" customHeight="1">
      <c r="B142" s="245"/>
      <c r="C142" s="204" t="s">
        <v>3589</v>
      </c>
      <c r="D142" s="204"/>
      <c r="E142" s="204"/>
      <c r="F142" s="225" t="s">
        <v>3532</v>
      </c>
      <c r="G142" s="204"/>
      <c r="H142" s="204" t="s">
        <v>3590</v>
      </c>
      <c r="I142" s="204" t="s">
        <v>3567</v>
      </c>
      <c r="J142" s="204"/>
      <c r="K142" s="248"/>
    </row>
    <row r="143" spans="2:11" customFormat="1" ht="15" customHeight="1">
      <c r="B143" s="249"/>
      <c r="C143" s="250"/>
      <c r="D143" s="250"/>
      <c r="E143" s="250"/>
      <c r="F143" s="250"/>
      <c r="G143" s="250"/>
      <c r="H143" s="250"/>
      <c r="I143" s="250"/>
      <c r="J143" s="250"/>
      <c r="K143" s="251"/>
    </row>
    <row r="144" spans="2:11" customFormat="1" ht="18.75" customHeight="1">
      <c r="B144" s="236"/>
      <c r="C144" s="236"/>
      <c r="D144" s="236"/>
      <c r="E144" s="236"/>
      <c r="F144" s="237"/>
      <c r="G144" s="236"/>
      <c r="H144" s="236"/>
      <c r="I144" s="236"/>
      <c r="J144" s="236"/>
      <c r="K144" s="236"/>
    </row>
    <row r="145" spans="2:11" customFormat="1" ht="18.75" customHeight="1">
      <c r="B145" s="211"/>
      <c r="C145" s="211"/>
      <c r="D145" s="211"/>
      <c r="E145" s="211"/>
      <c r="F145" s="211"/>
      <c r="G145" s="211"/>
      <c r="H145" s="211"/>
      <c r="I145" s="211"/>
      <c r="J145" s="211"/>
      <c r="K145" s="211"/>
    </row>
    <row r="146" spans="2:11" customFormat="1" ht="7.5" customHeight="1">
      <c r="B146" s="212"/>
      <c r="C146" s="213"/>
      <c r="D146" s="213"/>
      <c r="E146" s="213"/>
      <c r="F146" s="213"/>
      <c r="G146" s="213"/>
      <c r="H146" s="213"/>
      <c r="I146" s="213"/>
      <c r="J146" s="213"/>
      <c r="K146" s="214"/>
    </row>
    <row r="147" spans="2:11" customFormat="1" ht="45" customHeight="1">
      <c r="B147" s="215"/>
      <c r="C147" s="322" t="s">
        <v>3591</v>
      </c>
      <c r="D147" s="322"/>
      <c r="E147" s="322"/>
      <c r="F147" s="322"/>
      <c r="G147" s="322"/>
      <c r="H147" s="322"/>
      <c r="I147" s="322"/>
      <c r="J147" s="322"/>
      <c r="K147" s="216"/>
    </row>
    <row r="148" spans="2:11" customFormat="1" ht="17.25" customHeight="1">
      <c r="B148" s="215"/>
      <c r="C148" s="217" t="s">
        <v>3526</v>
      </c>
      <c r="D148" s="217"/>
      <c r="E148" s="217"/>
      <c r="F148" s="217" t="s">
        <v>3527</v>
      </c>
      <c r="G148" s="218"/>
      <c r="H148" s="217" t="s">
        <v>55</v>
      </c>
      <c r="I148" s="217" t="s">
        <v>58</v>
      </c>
      <c r="J148" s="217" t="s">
        <v>3528</v>
      </c>
      <c r="K148" s="216"/>
    </row>
    <row r="149" spans="2:11" customFormat="1" ht="17.25" customHeight="1">
      <c r="B149" s="215"/>
      <c r="C149" s="219" t="s">
        <v>3529</v>
      </c>
      <c r="D149" s="219"/>
      <c r="E149" s="219"/>
      <c r="F149" s="220" t="s">
        <v>3530</v>
      </c>
      <c r="G149" s="221"/>
      <c r="H149" s="219"/>
      <c r="I149" s="219"/>
      <c r="J149" s="219" t="s">
        <v>3531</v>
      </c>
      <c r="K149" s="216"/>
    </row>
    <row r="150" spans="2:11" customFormat="1" ht="5.25" customHeight="1">
      <c r="B150" s="227"/>
      <c r="C150" s="222"/>
      <c r="D150" s="222"/>
      <c r="E150" s="222"/>
      <c r="F150" s="222"/>
      <c r="G150" s="223"/>
      <c r="H150" s="222"/>
      <c r="I150" s="222"/>
      <c r="J150" s="222"/>
      <c r="K150" s="248"/>
    </row>
    <row r="151" spans="2:11" customFormat="1" ht="15" customHeight="1">
      <c r="B151" s="227"/>
      <c r="C151" s="252" t="s">
        <v>3535</v>
      </c>
      <c r="D151" s="204"/>
      <c r="E151" s="204"/>
      <c r="F151" s="253" t="s">
        <v>3532</v>
      </c>
      <c r="G151" s="204"/>
      <c r="H151" s="252" t="s">
        <v>3572</v>
      </c>
      <c r="I151" s="252" t="s">
        <v>3534</v>
      </c>
      <c r="J151" s="252">
        <v>120</v>
      </c>
      <c r="K151" s="248"/>
    </row>
    <row r="152" spans="2:11" customFormat="1" ht="15" customHeight="1">
      <c r="B152" s="227"/>
      <c r="C152" s="252" t="s">
        <v>3581</v>
      </c>
      <c r="D152" s="204"/>
      <c r="E152" s="204"/>
      <c r="F152" s="253" t="s">
        <v>3532</v>
      </c>
      <c r="G152" s="204"/>
      <c r="H152" s="252" t="s">
        <v>3592</v>
      </c>
      <c r="I152" s="252" t="s">
        <v>3534</v>
      </c>
      <c r="J152" s="252" t="s">
        <v>3583</v>
      </c>
      <c r="K152" s="248"/>
    </row>
    <row r="153" spans="2:11" customFormat="1" ht="15" customHeight="1">
      <c r="B153" s="227"/>
      <c r="C153" s="252" t="s">
        <v>3480</v>
      </c>
      <c r="D153" s="204"/>
      <c r="E153" s="204"/>
      <c r="F153" s="253" t="s">
        <v>3532</v>
      </c>
      <c r="G153" s="204"/>
      <c r="H153" s="252" t="s">
        <v>3593</v>
      </c>
      <c r="I153" s="252" t="s">
        <v>3534</v>
      </c>
      <c r="J153" s="252" t="s">
        <v>3583</v>
      </c>
      <c r="K153" s="248"/>
    </row>
    <row r="154" spans="2:11" customFormat="1" ht="15" customHeight="1">
      <c r="B154" s="227"/>
      <c r="C154" s="252" t="s">
        <v>3537</v>
      </c>
      <c r="D154" s="204"/>
      <c r="E154" s="204"/>
      <c r="F154" s="253" t="s">
        <v>3538</v>
      </c>
      <c r="G154" s="204"/>
      <c r="H154" s="252" t="s">
        <v>3572</v>
      </c>
      <c r="I154" s="252" t="s">
        <v>3534</v>
      </c>
      <c r="J154" s="252">
        <v>50</v>
      </c>
      <c r="K154" s="248"/>
    </row>
    <row r="155" spans="2:11" customFormat="1" ht="15" customHeight="1">
      <c r="B155" s="227"/>
      <c r="C155" s="252" t="s">
        <v>3540</v>
      </c>
      <c r="D155" s="204"/>
      <c r="E155" s="204"/>
      <c r="F155" s="253" t="s">
        <v>3532</v>
      </c>
      <c r="G155" s="204"/>
      <c r="H155" s="252" t="s">
        <v>3572</v>
      </c>
      <c r="I155" s="252" t="s">
        <v>3542</v>
      </c>
      <c r="J155" s="252"/>
      <c r="K155" s="248"/>
    </row>
    <row r="156" spans="2:11" customFormat="1" ht="15" customHeight="1">
      <c r="B156" s="227"/>
      <c r="C156" s="252" t="s">
        <v>3551</v>
      </c>
      <c r="D156" s="204"/>
      <c r="E156" s="204"/>
      <c r="F156" s="253" t="s">
        <v>3538</v>
      </c>
      <c r="G156" s="204"/>
      <c r="H156" s="252" t="s">
        <v>3572</v>
      </c>
      <c r="I156" s="252" t="s">
        <v>3534</v>
      </c>
      <c r="J156" s="252">
        <v>50</v>
      </c>
      <c r="K156" s="248"/>
    </row>
    <row r="157" spans="2:11" customFormat="1" ht="15" customHeight="1">
      <c r="B157" s="227"/>
      <c r="C157" s="252" t="s">
        <v>3559</v>
      </c>
      <c r="D157" s="204"/>
      <c r="E157" s="204"/>
      <c r="F157" s="253" t="s">
        <v>3538</v>
      </c>
      <c r="G157" s="204"/>
      <c r="H157" s="252" t="s">
        <v>3572</v>
      </c>
      <c r="I157" s="252" t="s">
        <v>3534</v>
      </c>
      <c r="J157" s="252">
        <v>50</v>
      </c>
      <c r="K157" s="248"/>
    </row>
    <row r="158" spans="2:11" customFormat="1" ht="15" customHeight="1">
      <c r="B158" s="227"/>
      <c r="C158" s="252" t="s">
        <v>3557</v>
      </c>
      <c r="D158" s="204"/>
      <c r="E158" s="204"/>
      <c r="F158" s="253" t="s">
        <v>3538</v>
      </c>
      <c r="G158" s="204"/>
      <c r="H158" s="252" t="s">
        <v>3572</v>
      </c>
      <c r="I158" s="252" t="s">
        <v>3534</v>
      </c>
      <c r="J158" s="252">
        <v>50</v>
      </c>
      <c r="K158" s="248"/>
    </row>
    <row r="159" spans="2:11" customFormat="1" ht="15" customHeight="1">
      <c r="B159" s="227"/>
      <c r="C159" s="252" t="s">
        <v>108</v>
      </c>
      <c r="D159" s="204"/>
      <c r="E159" s="204"/>
      <c r="F159" s="253" t="s">
        <v>3532</v>
      </c>
      <c r="G159" s="204"/>
      <c r="H159" s="252" t="s">
        <v>3594</v>
      </c>
      <c r="I159" s="252" t="s">
        <v>3534</v>
      </c>
      <c r="J159" s="252" t="s">
        <v>3595</v>
      </c>
      <c r="K159" s="248"/>
    </row>
    <row r="160" spans="2:11" customFormat="1" ht="15" customHeight="1">
      <c r="B160" s="227"/>
      <c r="C160" s="252" t="s">
        <v>3596</v>
      </c>
      <c r="D160" s="204"/>
      <c r="E160" s="204"/>
      <c r="F160" s="253" t="s">
        <v>3532</v>
      </c>
      <c r="G160" s="204"/>
      <c r="H160" s="252" t="s">
        <v>3597</v>
      </c>
      <c r="I160" s="252" t="s">
        <v>3567</v>
      </c>
      <c r="J160" s="252"/>
      <c r="K160" s="248"/>
    </row>
    <row r="161" spans="2:11" customFormat="1" ht="15" customHeight="1">
      <c r="B161" s="254"/>
      <c r="C161" s="234"/>
      <c r="D161" s="234"/>
      <c r="E161" s="234"/>
      <c r="F161" s="234"/>
      <c r="G161" s="234"/>
      <c r="H161" s="234"/>
      <c r="I161" s="234"/>
      <c r="J161" s="234"/>
      <c r="K161" s="255"/>
    </row>
    <row r="162" spans="2:11" customFormat="1" ht="18.75" customHeight="1">
      <c r="B162" s="236"/>
      <c r="C162" s="246"/>
      <c r="D162" s="246"/>
      <c r="E162" s="246"/>
      <c r="F162" s="256"/>
      <c r="G162" s="246"/>
      <c r="H162" s="246"/>
      <c r="I162" s="246"/>
      <c r="J162" s="246"/>
      <c r="K162" s="236"/>
    </row>
    <row r="163" spans="2:11" customFormat="1" ht="18.75" customHeight="1">
      <c r="B163" s="211"/>
      <c r="C163" s="211"/>
      <c r="D163" s="211"/>
      <c r="E163" s="211"/>
      <c r="F163" s="211"/>
      <c r="G163" s="211"/>
      <c r="H163" s="211"/>
      <c r="I163" s="211"/>
      <c r="J163" s="211"/>
      <c r="K163" s="211"/>
    </row>
    <row r="164" spans="2:11" customFormat="1" ht="7.5" customHeight="1">
      <c r="B164" s="193"/>
      <c r="C164" s="194"/>
      <c r="D164" s="194"/>
      <c r="E164" s="194"/>
      <c r="F164" s="194"/>
      <c r="G164" s="194"/>
      <c r="H164" s="194"/>
      <c r="I164" s="194"/>
      <c r="J164" s="194"/>
      <c r="K164" s="195"/>
    </row>
    <row r="165" spans="2:11" customFormat="1" ht="45" customHeight="1">
      <c r="B165" s="196"/>
      <c r="C165" s="320" t="s">
        <v>3598</v>
      </c>
      <c r="D165" s="320"/>
      <c r="E165" s="320"/>
      <c r="F165" s="320"/>
      <c r="G165" s="320"/>
      <c r="H165" s="320"/>
      <c r="I165" s="320"/>
      <c r="J165" s="320"/>
      <c r="K165" s="197"/>
    </row>
    <row r="166" spans="2:11" customFormat="1" ht="17.25" customHeight="1">
      <c r="B166" s="196"/>
      <c r="C166" s="217" t="s">
        <v>3526</v>
      </c>
      <c r="D166" s="217"/>
      <c r="E166" s="217"/>
      <c r="F166" s="217" t="s">
        <v>3527</v>
      </c>
      <c r="G166" s="257"/>
      <c r="H166" s="258" t="s">
        <v>55</v>
      </c>
      <c r="I166" s="258" t="s">
        <v>58</v>
      </c>
      <c r="J166" s="217" t="s">
        <v>3528</v>
      </c>
      <c r="K166" s="197"/>
    </row>
    <row r="167" spans="2:11" customFormat="1" ht="17.25" customHeight="1">
      <c r="B167" s="198"/>
      <c r="C167" s="219" t="s">
        <v>3529</v>
      </c>
      <c r="D167" s="219"/>
      <c r="E167" s="219"/>
      <c r="F167" s="220" t="s">
        <v>3530</v>
      </c>
      <c r="G167" s="259"/>
      <c r="H167" s="260"/>
      <c r="I167" s="260"/>
      <c r="J167" s="219" t="s">
        <v>3531</v>
      </c>
      <c r="K167" s="199"/>
    </row>
    <row r="168" spans="2:11" customFormat="1" ht="5.25" customHeight="1">
      <c r="B168" s="227"/>
      <c r="C168" s="222"/>
      <c r="D168" s="222"/>
      <c r="E168" s="222"/>
      <c r="F168" s="222"/>
      <c r="G168" s="223"/>
      <c r="H168" s="222"/>
      <c r="I168" s="222"/>
      <c r="J168" s="222"/>
      <c r="K168" s="248"/>
    </row>
    <row r="169" spans="2:11" customFormat="1" ht="15" customHeight="1">
      <c r="B169" s="227"/>
      <c r="C169" s="204" t="s">
        <v>3535</v>
      </c>
      <c r="D169" s="204"/>
      <c r="E169" s="204"/>
      <c r="F169" s="225" t="s">
        <v>3532</v>
      </c>
      <c r="G169" s="204"/>
      <c r="H169" s="204" t="s">
        <v>3572</v>
      </c>
      <c r="I169" s="204" t="s">
        <v>3534</v>
      </c>
      <c r="J169" s="204">
        <v>120</v>
      </c>
      <c r="K169" s="248"/>
    </row>
    <row r="170" spans="2:11" customFormat="1" ht="15" customHeight="1">
      <c r="B170" s="227"/>
      <c r="C170" s="204" t="s">
        <v>3581</v>
      </c>
      <c r="D170" s="204"/>
      <c r="E170" s="204"/>
      <c r="F170" s="225" t="s">
        <v>3532</v>
      </c>
      <c r="G170" s="204"/>
      <c r="H170" s="204" t="s">
        <v>3582</v>
      </c>
      <c r="I170" s="204" t="s">
        <v>3534</v>
      </c>
      <c r="J170" s="204" t="s">
        <v>3583</v>
      </c>
      <c r="K170" s="248"/>
    </row>
    <row r="171" spans="2:11" customFormat="1" ht="15" customHeight="1">
      <c r="B171" s="227"/>
      <c r="C171" s="204" t="s">
        <v>3480</v>
      </c>
      <c r="D171" s="204"/>
      <c r="E171" s="204"/>
      <c r="F171" s="225" t="s">
        <v>3532</v>
      </c>
      <c r="G171" s="204"/>
      <c r="H171" s="204" t="s">
        <v>3599</v>
      </c>
      <c r="I171" s="204" t="s">
        <v>3534</v>
      </c>
      <c r="J171" s="204" t="s">
        <v>3583</v>
      </c>
      <c r="K171" s="248"/>
    </row>
    <row r="172" spans="2:11" customFormat="1" ht="15" customHeight="1">
      <c r="B172" s="227"/>
      <c r="C172" s="204" t="s">
        <v>3537</v>
      </c>
      <c r="D172" s="204"/>
      <c r="E172" s="204"/>
      <c r="F172" s="225" t="s">
        <v>3538</v>
      </c>
      <c r="G172" s="204"/>
      <c r="H172" s="204" t="s">
        <v>3599</v>
      </c>
      <c r="I172" s="204" t="s">
        <v>3534</v>
      </c>
      <c r="J172" s="204">
        <v>50</v>
      </c>
      <c r="K172" s="248"/>
    </row>
    <row r="173" spans="2:11" customFormat="1" ht="15" customHeight="1">
      <c r="B173" s="227"/>
      <c r="C173" s="204" t="s">
        <v>3540</v>
      </c>
      <c r="D173" s="204"/>
      <c r="E173" s="204"/>
      <c r="F173" s="225" t="s">
        <v>3532</v>
      </c>
      <c r="G173" s="204"/>
      <c r="H173" s="204" t="s">
        <v>3599</v>
      </c>
      <c r="I173" s="204" t="s">
        <v>3542</v>
      </c>
      <c r="J173" s="204"/>
      <c r="K173" s="248"/>
    </row>
    <row r="174" spans="2:11" customFormat="1" ht="15" customHeight="1">
      <c r="B174" s="227"/>
      <c r="C174" s="204" t="s">
        <v>3551</v>
      </c>
      <c r="D174" s="204"/>
      <c r="E174" s="204"/>
      <c r="F174" s="225" t="s">
        <v>3538</v>
      </c>
      <c r="G174" s="204"/>
      <c r="H174" s="204" t="s">
        <v>3599</v>
      </c>
      <c r="I174" s="204" t="s">
        <v>3534</v>
      </c>
      <c r="J174" s="204">
        <v>50</v>
      </c>
      <c r="K174" s="248"/>
    </row>
    <row r="175" spans="2:11" customFormat="1" ht="15" customHeight="1">
      <c r="B175" s="227"/>
      <c r="C175" s="204" t="s">
        <v>3559</v>
      </c>
      <c r="D175" s="204"/>
      <c r="E175" s="204"/>
      <c r="F175" s="225" t="s">
        <v>3538</v>
      </c>
      <c r="G175" s="204"/>
      <c r="H175" s="204" t="s">
        <v>3599</v>
      </c>
      <c r="I175" s="204" t="s">
        <v>3534</v>
      </c>
      <c r="J175" s="204">
        <v>50</v>
      </c>
      <c r="K175" s="248"/>
    </row>
    <row r="176" spans="2:11" customFormat="1" ht="15" customHeight="1">
      <c r="B176" s="227"/>
      <c r="C176" s="204" t="s">
        <v>3557</v>
      </c>
      <c r="D176" s="204"/>
      <c r="E176" s="204"/>
      <c r="F176" s="225" t="s">
        <v>3538</v>
      </c>
      <c r="G176" s="204"/>
      <c r="H176" s="204" t="s">
        <v>3599</v>
      </c>
      <c r="I176" s="204" t="s">
        <v>3534</v>
      </c>
      <c r="J176" s="204">
        <v>50</v>
      </c>
      <c r="K176" s="248"/>
    </row>
    <row r="177" spans="2:11" customFormat="1" ht="15" customHeight="1">
      <c r="B177" s="227"/>
      <c r="C177" s="204" t="s">
        <v>142</v>
      </c>
      <c r="D177" s="204"/>
      <c r="E177" s="204"/>
      <c r="F177" s="225" t="s">
        <v>3532</v>
      </c>
      <c r="G177" s="204"/>
      <c r="H177" s="204" t="s">
        <v>3600</v>
      </c>
      <c r="I177" s="204" t="s">
        <v>3601</v>
      </c>
      <c r="J177" s="204"/>
      <c r="K177" s="248"/>
    </row>
    <row r="178" spans="2:11" customFormat="1" ht="15" customHeight="1">
      <c r="B178" s="227"/>
      <c r="C178" s="204" t="s">
        <v>58</v>
      </c>
      <c r="D178" s="204"/>
      <c r="E178" s="204"/>
      <c r="F178" s="225" t="s">
        <v>3532</v>
      </c>
      <c r="G178" s="204"/>
      <c r="H178" s="204" t="s">
        <v>3602</v>
      </c>
      <c r="I178" s="204" t="s">
        <v>3603</v>
      </c>
      <c r="J178" s="204">
        <v>1</v>
      </c>
      <c r="K178" s="248"/>
    </row>
    <row r="179" spans="2:11" customFormat="1" ht="15" customHeight="1">
      <c r="B179" s="227"/>
      <c r="C179" s="204" t="s">
        <v>54</v>
      </c>
      <c r="D179" s="204"/>
      <c r="E179" s="204"/>
      <c r="F179" s="225" t="s">
        <v>3532</v>
      </c>
      <c r="G179" s="204"/>
      <c r="H179" s="204" t="s">
        <v>3604</v>
      </c>
      <c r="I179" s="204" t="s">
        <v>3534</v>
      </c>
      <c r="J179" s="204">
        <v>20</v>
      </c>
      <c r="K179" s="248"/>
    </row>
    <row r="180" spans="2:11" customFormat="1" ht="15" customHeight="1">
      <c r="B180" s="227"/>
      <c r="C180" s="204" t="s">
        <v>55</v>
      </c>
      <c r="D180" s="204"/>
      <c r="E180" s="204"/>
      <c r="F180" s="225" t="s">
        <v>3532</v>
      </c>
      <c r="G180" s="204"/>
      <c r="H180" s="204" t="s">
        <v>3605</v>
      </c>
      <c r="I180" s="204" t="s">
        <v>3534</v>
      </c>
      <c r="J180" s="204">
        <v>255</v>
      </c>
      <c r="K180" s="248"/>
    </row>
    <row r="181" spans="2:11" customFormat="1" ht="15" customHeight="1">
      <c r="B181" s="227"/>
      <c r="C181" s="204" t="s">
        <v>143</v>
      </c>
      <c r="D181" s="204"/>
      <c r="E181" s="204"/>
      <c r="F181" s="225" t="s">
        <v>3532</v>
      </c>
      <c r="G181" s="204"/>
      <c r="H181" s="204" t="s">
        <v>3496</v>
      </c>
      <c r="I181" s="204" t="s">
        <v>3534</v>
      </c>
      <c r="J181" s="204">
        <v>10</v>
      </c>
      <c r="K181" s="248"/>
    </row>
    <row r="182" spans="2:11" customFormat="1" ht="15" customHeight="1">
      <c r="B182" s="227"/>
      <c r="C182" s="204" t="s">
        <v>144</v>
      </c>
      <c r="D182" s="204"/>
      <c r="E182" s="204"/>
      <c r="F182" s="225" t="s">
        <v>3532</v>
      </c>
      <c r="G182" s="204"/>
      <c r="H182" s="204" t="s">
        <v>3606</v>
      </c>
      <c r="I182" s="204" t="s">
        <v>3567</v>
      </c>
      <c r="J182" s="204"/>
      <c r="K182" s="248"/>
    </row>
    <row r="183" spans="2:11" customFormat="1" ht="15" customHeight="1">
      <c r="B183" s="227"/>
      <c r="C183" s="204" t="s">
        <v>3607</v>
      </c>
      <c r="D183" s="204"/>
      <c r="E183" s="204"/>
      <c r="F183" s="225" t="s">
        <v>3532</v>
      </c>
      <c r="G183" s="204"/>
      <c r="H183" s="204" t="s">
        <v>3608</v>
      </c>
      <c r="I183" s="204" t="s">
        <v>3567</v>
      </c>
      <c r="J183" s="204"/>
      <c r="K183" s="248"/>
    </row>
    <row r="184" spans="2:11" customFormat="1" ht="15" customHeight="1">
      <c r="B184" s="227"/>
      <c r="C184" s="204" t="s">
        <v>3596</v>
      </c>
      <c r="D184" s="204"/>
      <c r="E184" s="204"/>
      <c r="F184" s="225" t="s">
        <v>3532</v>
      </c>
      <c r="G184" s="204"/>
      <c r="H184" s="204" t="s">
        <v>3609</v>
      </c>
      <c r="I184" s="204" t="s">
        <v>3567</v>
      </c>
      <c r="J184" s="204"/>
      <c r="K184" s="248"/>
    </row>
    <row r="185" spans="2:11" customFormat="1" ht="15" customHeight="1">
      <c r="B185" s="227"/>
      <c r="C185" s="204" t="s">
        <v>146</v>
      </c>
      <c r="D185" s="204"/>
      <c r="E185" s="204"/>
      <c r="F185" s="225" t="s">
        <v>3538</v>
      </c>
      <c r="G185" s="204"/>
      <c r="H185" s="204" t="s">
        <v>3610</v>
      </c>
      <c r="I185" s="204" t="s">
        <v>3534</v>
      </c>
      <c r="J185" s="204">
        <v>50</v>
      </c>
      <c r="K185" s="248"/>
    </row>
    <row r="186" spans="2:11" customFormat="1" ht="15" customHeight="1">
      <c r="B186" s="227"/>
      <c r="C186" s="204" t="s">
        <v>3611</v>
      </c>
      <c r="D186" s="204"/>
      <c r="E186" s="204"/>
      <c r="F186" s="225" t="s">
        <v>3538</v>
      </c>
      <c r="G186" s="204"/>
      <c r="H186" s="204" t="s">
        <v>3612</v>
      </c>
      <c r="I186" s="204" t="s">
        <v>3613</v>
      </c>
      <c r="J186" s="204"/>
      <c r="K186" s="248"/>
    </row>
    <row r="187" spans="2:11" customFormat="1" ht="15" customHeight="1">
      <c r="B187" s="227"/>
      <c r="C187" s="204" t="s">
        <v>3614</v>
      </c>
      <c r="D187" s="204"/>
      <c r="E187" s="204"/>
      <c r="F187" s="225" t="s">
        <v>3538</v>
      </c>
      <c r="G187" s="204"/>
      <c r="H187" s="204" t="s">
        <v>3615</v>
      </c>
      <c r="I187" s="204" t="s">
        <v>3613</v>
      </c>
      <c r="J187" s="204"/>
      <c r="K187" s="248"/>
    </row>
    <row r="188" spans="2:11" customFormat="1" ht="15" customHeight="1">
      <c r="B188" s="227"/>
      <c r="C188" s="204" t="s">
        <v>3616</v>
      </c>
      <c r="D188" s="204"/>
      <c r="E188" s="204"/>
      <c r="F188" s="225" t="s">
        <v>3538</v>
      </c>
      <c r="G188" s="204"/>
      <c r="H188" s="204" t="s">
        <v>3617</v>
      </c>
      <c r="I188" s="204" t="s">
        <v>3613</v>
      </c>
      <c r="J188" s="204"/>
      <c r="K188" s="248"/>
    </row>
    <row r="189" spans="2:11" customFormat="1" ht="15" customHeight="1">
      <c r="B189" s="227"/>
      <c r="C189" s="261" t="s">
        <v>3618</v>
      </c>
      <c r="D189" s="204"/>
      <c r="E189" s="204"/>
      <c r="F189" s="225" t="s">
        <v>3538</v>
      </c>
      <c r="G189" s="204"/>
      <c r="H189" s="204" t="s">
        <v>3619</v>
      </c>
      <c r="I189" s="204" t="s">
        <v>3620</v>
      </c>
      <c r="J189" s="262" t="s">
        <v>3621</v>
      </c>
      <c r="K189" s="248"/>
    </row>
    <row r="190" spans="2:11" customFormat="1" ht="15" customHeight="1">
      <c r="B190" s="263"/>
      <c r="C190" s="264" t="s">
        <v>3622</v>
      </c>
      <c r="D190" s="265"/>
      <c r="E190" s="265"/>
      <c r="F190" s="266" t="s">
        <v>3538</v>
      </c>
      <c r="G190" s="265"/>
      <c r="H190" s="265" t="s">
        <v>3623</v>
      </c>
      <c r="I190" s="265" t="s">
        <v>3620</v>
      </c>
      <c r="J190" s="267" t="s">
        <v>3621</v>
      </c>
      <c r="K190" s="268"/>
    </row>
    <row r="191" spans="2:11" customFormat="1" ht="15" customHeight="1">
      <c r="B191" s="227"/>
      <c r="C191" s="261" t="s">
        <v>43</v>
      </c>
      <c r="D191" s="204"/>
      <c r="E191" s="204"/>
      <c r="F191" s="225" t="s">
        <v>3532</v>
      </c>
      <c r="G191" s="204"/>
      <c r="H191" s="201" t="s">
        <v>3624</v>
      </c>
      <c r="I191" s="204" t="s">
        <v>3625</v>
      </c>
      <c r="J191" s="204"/>
      <c r="K191" s="248"/>
    </row>
    <row r="192" spans="2:11" customFormat="1" ht="15" customHeight="1">
      <c r="B192" s="227"/>
      <c r="C192" s="261" t="s">
        <v>3626</v>
      </c>
      <c r="D192" s="204"/>
      <c r="E192" s="204"/>
      <c r="F192" s="225" t="s">
        <v>3532</v>
      </c>
      <c r="G192" s="204"/>
      <c r="H192" s="204" t="s">
        <v>3627</v>
      </c>
      <c r="I192" s="204" t="s">
        <v>3567</v>
      </c>
      <c r="J192" s="204"/>
      <c r="K192" s="248"/>
    </row>
    <row r="193" spans="2:11" customFormat="1" ht="15" customHeight="1">
      <c r="B193" s="227"/>
      <c r="C193" s="261" t="s">
        <v>3628</v>
      </c>
      <c r="D193" s="204"/>
      <c r="E193" s="204"/>
      <c r="F193" s="225" t="s">
        <v>3532</v>
      </c>
      <c r="G193" s="204"/>
      <c r="H193" s="204" t="s">
        <v>3629</v>
      </c>
      <c r="I193" s="204" t="s">
        <v>3567</v>
      </c>
      <c r="J193" s="204"/>
      <c r="K193" s="248"/>
    </row>
    <row r="194" spans="2:11" customFormat="1" ht="15" customHeight="1">
      <c r="B194" s="227"/>
      <c r="C194" s="261" t="s">
        <v>3630</v>
      </c>
      <c r="D194" s="204"/>
      <c r="E194" s="204"/>
      <c r="F194" s="225" t="s">
        <v>3538</v>
      </c>
      <c r="G194" s="204"/>
      <c r="H194" s="204" t="s">
        <v>3631</v>
      </c>
      <c r="I194" s="204" t="s">
        <v>3567</v>
      </c>
      <c r="J194" s="204"/>
      <c r="K194" s="248"/>
    </row>
    <row r="195" spans="2:11" customFormat="1" ht="15" customHeight="1">
      <c r="B195" s="254"/>
      <c r="C195" s="269"/>
      <c r="D195" s="234"/>
      <c r="E195" s="234"/>
      <c r="F195" s="234"/>
      <c r="G195" s="234"/>
      <c r="H195" s="234"/>
      <c r="I195" s="234"/>
      <c r="J195" s="234"/>
      <c r="K195" s="255"/>
    </row>
    <row r="196" spans="2:11" customFormat="1" ht="18.75" customHeight="1">
      <c r="B196" s="236"/>
      <c r="C196" s="246"/>
      <c r="D196" s="246"/>
      <c r="E196" s="246"/>
      <c r="F196" s="256"/>
      <c r="G196" s="246"/>
      <c r="H196" s="246"/>
      <c r="I196" s="246"/>
      <c r="J196" s="246"/>
      <c r="K196" s="236"/>
    </row>
    <row r="197" spans="2:11" customFormat="1" ht="18.75" customHeight="1">
      <c r="B197" s="236"/>
      <c r="C197" s="246"/>
      <c r="D197" s="246"/>
      <c r="E197" s="246"/>
      <c r="F197" s="256"/>
      <c r="G197" s="246"/>
      <c r="H197" s="246"/>
      <c r="I197" s="246"/>
      <c r="J197" s="246"/>
      <c r="K197" s="236"/>
    </row>
    <row r="198" spans="2:11" customFormat="1" ht="18.75" customHeight="1">
      <c r="B198" s="211"/>
      <c r="C198" s="211"/>
      <c r="D198" s="211"/>
      <c r="E198" s="211"/>
      <c r="F198" s="211"/>
      <c r="G198" s="211"/>
      <c r="H198" s="211"/>
      <c r="I198" s="211"/>
      <c r="J198" s="211"/>
      <c r="K198" s="211"/>
    </row>
    <row r="199" spans="2:11" customFormat="1" ht="12">
      <c r="B199" s="193"/>
      <c r="C199" s="194"/>
      <c r="D199" s="194"/>
      <c r="E199" s="194"/>
      <c r="F199" s="194"/>
      <c r="G199" s="194"/>
      <c r="H199" s="194"/>
      <c r="I199" s="194"/>
      <c r="J199" s="194"/>
      <c r="K199" s="195"/>
    </row>
    <row r="200" spans="2:11" customFormat="1" ht="22.2">
      <c r="B200" s="196"/>
      <c r="C200" s="320" t="s">
        <v>3632</v>
      </c>
      <c r="D200" s="320"/>
      <c r="E200" s="320"/>
      <c r="F200" s="320"/>
      <c r="G200" s="320"/>
      <c r="H200" s="320"/>
      <c r="I200" s="320"/>
      <c r="J200" s="320"/>
      <c r="K200" s="197"/>
    </row>
    <row r="201" spans="2:11" customFormat="1" ht="25.5" customHeight="1">
      <c r="B201" s="196"/>
      <c r="C201" s="270" t="s">
        <v>3633</v>
      </c>
      <c r="D201" s="270"/>
      <c r="E201" s="270"/>
      <c r="F201" s="270" t="s">
        <v>3634</v>
      </c>
      <c r="G201" s="271"/>
      <c r="H201" s="323" t="s">
        <v>3635</v>
      </c>
      <c r="I201" s="323"/>
      <c r="J201" s="323"/>
      <c r="K201" s="197"/>
    </row>
    <row r="202" spans="2:11" customFormat="1" ht="5.25" customHeight="1">
      <c r="B202" s="227"/>
      <c r="C202" s="222"/>
      <c r="D202" s="222"/>
      <c r="E202" s="222"/>
      <c r="F202" s="222"/>
      <c r="G202" s="246"/>
      <c r="H202" s="222"/>
      <c r="I202" s="222"/>
      <c r="J202" s="222"/>
      <c r="K202" s="248"/>
    </row>
    <row r="203" spans="2:11" customFormat="1" ht="15" customHeight="1">
      <c r="B203" s="227"/>
      <c r="C203" s="204" t="s">
        <v>3625</v>
      </c>
      <c r="D203" s="204"/>
      <c r="E203" s="204"/>
      <c r="F203" s="225" t="s">
        <v>44</v>
      </c>
      <c r="G203" s="204"/>
      <c r="H203" s="324" t="s">
        <v>3636</v>
      </c>
      <c r="I203" s="324"/>
      <c r="J203" s="324"/>
      <c r="K203" s="248"/>
    </row>
    <row r="204" spans="2:11" customFormat="1" ht="15" customHeight="1">
      <c r="B204" s="227"/>
      <c r="C204" s="204"/>
      <c r="D204" s="204"/>
      <c r="E204" s="204"/>
      <c r="F204" s="225" t="s">
        <v>45</v>
      </c>
      <c r="G204" s="204"/>
      <c r="H204" s="324" t="s">
        <v>3637</v>
      </c>
      <c r="I204" s="324"/>
      <c r="J204" s="324"/>
      <c r="K204" s="248"/>
    </row>
    <row r="205" spans="2:11" customFormat="1" ht="15" customHeight="1">
      <c r="B205" s="227"/>
      <c r="C205" s="204"/>
      <c r="D205" s="204"/>
      <c r="E205" s="204"/>
      <c r="F205" s="225" t="s">
        <v>48</v>
      </c>
      <c r="G205" s="204"/>
      <c r="H205" s="324" t="s">
        <v>3638</v>
      </c>
      <c r="I205" s="324"/>
      <c r="J205" s="324"/>
      <c r="K205" s="248"/>
    </row>
    <row r="206" spans="2:11" customFormat="1" ht="15" customHeight="1">
      <c r="B206" s="227"/>
      <c r="C206" s="204"/>
      <c r="D206" s="204"/>
      <c r="E206" s="204"/>
      <c r="F206" s="225" t="s">
        <v>46</v>
      </c>
      <c r="G206" s="204"/>
      <c r="H206" s="324" t="s">
        <v>3639</v>
      </c>
      <c r="I206" s="324"/>
      <c r="J206" s="324"/>
      <c r="K206" s="248"/>
    </row>
    <row r="207" spans="2:11" customFormat="1" ht="15" customHeight="1">
      <c r="B207" s="227"/>
      <c r="C207" s="204"/>
      <c r="D207" s="204"/>
      <c r="E207" s="204"/>
      <c r="F207" s="225" t="s">
        <v>47</v>
      </c>
      <c r="G207" s="204"/>
      <c r="H207" s="324" t="s">
        <v>3640</v>
      </c>
      <c r="I207" s="324"/>
      <c r="J207" s="324"/>
      <c r="K207" s="248"/>
    </row>
    <row r="208" spans="2:11" customFormat="1" ht="15" customHeight="1">
      <c r="B208" s="227"/>
      <c r="C208" s="204"/>
      <c r="D208" s="204"/>
      <c r="E208" s="204"/>
      <c r="F208" s="225"/>
      <c r="G208" s="204"/>
      <c r="H208" s="204"/>
      <c r="I208" s="204"/>
      <c r="J208" s="204"/>
      <c r="K208" s="248"/>
    </row>
    <row r="209" spans="2:11" customFormat="1" ht="15" customHeight="1">
      <c r="B209" s="227"/>
      <c r="C209" s="204" t="s">
        <v>3579</v>
      </c>
      <c r="D209" s="204"/>
      <c r="E209" s="204"/>
      <c r="F209" s="225" t="s">
        <v>80</v>
      </c>
      <c r="G209" s="204"/>
      <c r="H209" s="324" t="s">
        <v>3641</v>
      </c>
      <c r="I209" s="324"/>
      <c r="J209" s="324"/>
      <c r="K209" s="248"/>
    </row>
    <row r="210" spans="2:11" customFormat="1" ht="15" customHeight="1">
      <c r="B210" s="227"/>
      <c r="C210" s="204"/>
      <c r="D210" s="204"/>
      <c r="E210" s="204"/>
      <c r="F210" s="225" t="s">
        <v>3476</v>
      </c>
      <c r="G210" s="204"/>
      <c r="H210" s="324" t="s">
        <v>3477</v>
      </c>
      <c r="I210" s="324"/>
      <c r="J210" s="324"/>
      <c r="K210" s="248"/>
    </row>
    <row r="211" spans="2:11" customFormat="1" ht="15" customHeight="1">
      <c r="B211" s="227"/>
      <c r="C211" s="204"/>
      <c r="D211" s="204"/>
      <c r="E211" s="204"/>
      <c r="F211" s="225" t="s">
        <v>3474</v>
      </c>
      <c r="G211" s="204"/>
      <c r="H211" s="324" t="s">
        <v>3642</v>
      </c>
      <c r="I211" s="324"/>
      <c r="J211" s="324"/>
      <c r="K211" s="248"/>
    </row>
    <row r="212" spans="2:11" customFormat="1" ht="15" customHeight="1">
      <c r="B212" s="272"/>
      <c r="C212" s="204"/>
      <c r="D212" s="204"/>
      <c r="E212" s="204"/>
      <c r="F212" s="225" t="s">
        <v>3478</v>
      </c>
      <c r="G212" s="261"/>
      <c r="H212" s="325" t="s">
        <v>3479</v>
      </c>
      <c r="I212" s="325"/>
      <c r="J212" s="325"/>
      <c r="K212" s="273"/>
    </row>
    <row r="213" spans="2:11" customFormat="1" ht="15" customHeight="1">
      <c r="B213" s="272"/>
      <c r="C213" s="204"/>
      <c r="D213" s="204"/>
      <c r="E213" s="204"/>
      <c r="F213" s="225" t="s">
        <v>2654</v>
      </c>
      <c r="G213" s="261"/>
      <c r="H213" s="325" t="s">
        <v>3643</v>
      </c>
      <c r="I213" s="325"/>
      <c r="J213" s="325"/>
      <c r="K213" s="273"/>
    </row>
    <row r="214" spans="2:11" customFormat="1" ht="15" customHeight="1">
      <c r="B214" s="272"/>
      <c r="C214" s="204"/>
      <c r="D214" s="204"/>
      <c r="E214" s="204"/>
      <c r="F214" s="225"/>
      <c r="G214" s="261"/>
      <c r="H214" s="252"/>
      <c r="I214" s="252"/>
      <c r="J214" s="252"/>
      <c r="K214" s="273"/>
    </row>
    <row r="215" spans="2:11" customFormat="1" ht="15" customHeight="1">
      <c r="B215" s="272"/>
      <c r="C215" s="204" t="s">
        <v>3603</v>
      </c>
      <c r="D215" s="204"/>
      <c r="E215" s="204"/>
      <c r="F215" s="225">
        <v>1</v>
      </c>
      <c r="G215" s="261"/>
      <c r="H215" s="325" t="s">
        <v>3644</v>
      </c>
      <c r="I215" s="325"/>
      <c r="J215" s="325"/>
      <c r="K215" s="273"/>
    </row>
    <row r="216" spans="2:11" customFormat="1" ht="15" customHeight="1">
      <c r="B216" s="272"/>
      <c r="C216" s="204"/>
      <c r="D216" s="204"/>
      <c r="E216" s="204"/>
      <c r="F216" s="225">
        <v>2</v>
      </c>
      <c r="G216" s="261"/>
      <c r="H216" s="325" t="s">
        <v>3645</v>
      </c>
      <c r="I216" s="325"/>
      <c r="J216" s="325"/>
      <c r="K216" s="273"/>
    </row>
    <row r="217" spans="2:11" customFormat="1" ht="15" customHeight="1">
      <c r="B217" s="272"/>
      <c r="C217" s="204"/>
      <c r="D217" s="204"/>
      <c r="E217" s="204"/>
      <c r="F217" s="225">
        <v>3</v>
      </c>
      <c r="G217" s="261"/>
      <c r="H217" s="325" t="s">
        <v>3646</v>
      </c>
      <c r="I217" s="325"/>
      <c r="J217" s="325"/>
      <c r="K217" s="273"/>
    </row>
    <row r="218" spans="2:11" customFormat="1" ht="15" customHeight="1">
      <c r="B218" s="272"/>
      <c r="C218" s="204"/>
      <c r="D218" s="204"/>
      <c r="E218" s="204"/>
      <c r="F218" s="225">
        <v>4</v>
      </c>
      <c r="G218" s="261"/>
      <c r="H218" s="325" t="s">
        <v>3647</v>
      </c>
      <c r="I218" s="325"/>
      <c r="J218" s="325"/>
      <c r="K218" s="273"/>
    </row>
    <row r="219" spans="2:11" customFormat="1" ht="12.75" customHeight="1">
      <c r="B219" s="274"/>
      <c r="C219" s="275"/>
      <c r="D219" s="275"/>
      <c r="E219" s="275"/>
      <c r="F219" s="275"/>
      <c r="G219" s="275"/>
      <c r="H219" s="275"/>
      <c r="I219" s="275"/>
      <c r="J219" s="275"/>
      <c r="K219" s="276"/>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440"/>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9"/>
      <c r="M2" s="299"/>
      <c r="N2" s="299"/>
      <c r="O2" s="299"/>
      <c r="P2" s="299"/>
      <c r="Q2" s="299"/>
      <c r="R2" s="299"/>
      <c r="S2" s="299"/>
      <c r="T2" s="299"/>
      <c r="U2" s="299"/>
      <c r="V2" s="299"/>
      <c r="AT2" s="18" t="s">
        <v>82</v>
      </c>
    </row>
    <row r="3" spans="2:46" ht="6.9" customHeight="1">
      <c r="B3" s="19"/>
      <c r="C3" s="20"/>
      <c r="D3" s="20"/>
      <c r="E3" s="20"/>
      <c r="F3" s="20"/>
      <c r="G3" s="20"/>
      <c r="H3" s="20"/>
      <c r="I3" s="20"/>
      <c r="J3" s="20"/>
      <c r="K3" s="20"/>
      <c r="L3" s="21"/>
      <c r="AT3" s="18" t="s">
        <v>83</v>
      </c>
    </row>
    <row r="4" spans="2:46" ht="24.9" customHeight="1">
      <c r="B4" s="21"/>
      <c r="D4" s="22" t="s">
        <v>104</v>
      </c>
      <c r="L4" s="21"/>
      <c r="M4" s="86" t="s">
        <v>10</v>
      </c>
      <c r="AT4" s="18" t="s">
        <v>4</v>
      </c>
    </row>
    <row r="5" spans="2:46" ht="6.9" customHeight="1">
      <c r="B5" s="21"/>
      <c r="L5" s="21"/>
    </row>
    <row r="6" spans="2:46" ht="12" customHeight="1">
      <c r="B6" s="21"/>
      <c r="D6" s="28" t="s">
        <v>16</v>
      </c>
      <c r="L6" s="21"/>
    </row>
    <row r="7" spans="2:46" ht="16.5" customHeight="1">
      <c r="B7" s="21"/>
      <c r="E7" s="314" t="str">
        <f>'Rekapitulace stavby'!K6</f>
        <v>DN11_rozpocet</v>
      </c>
      <c r="F7" s="315"/>
      <c r="G7" s="315"/>
      <c r="H7" s="315"/>
      <c r="L7" s="21"/>
    </row>
    <row r="8" spans="2:46" s="1" customFormat="1" ht="12" customHeight="1">
      <c r="B8" s="33"/>
      <c r="D8" s="28" t="s">
        <v>105</v>
      </c>
      <c r="L8" s="33"/>
    </row>
    <row r="9" spans="2:46" s="1" customFormat="1" ht="16.5" customHeight="1">
      <c r="B9" s="33"/>
      <c r="E9" s="277" t="s">
        <v>106</v>
      </c>
      <c r="F9" s="316"/>
      <c r="G9" s="316"/>
      <c r="H9" s="316"/>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28. 10. 2024</v>
      </c>
      <c r="L12" s="33"/>
    </row>
    <row r="13" spans="2:46" s="1" customFormat="1" ht="10.8" customHeight="1">
      <c r="B13" s="33"/>
      <c r="L13" s="33"/>
    </row>
    <row r="14" spans="2:46" s="1" customFormat="1" ht="12" customHeight="1">
      <c r="B14" s="33"/>
      <c r="D14" s="28" t="s">
        <v>25</v>
      </c>
      <c r="I14" s="28" t="s">
        <v>26</v>
      </c>
      <c r="J14" s="26" t="s">
        <v>27</v>
      </c>
      <c r="L14" s="33"/>
    </row>
    <row r="15" spans="2:46" s="1" customFormat="1" ht="18" customHeight="1">
      <c r="B15" s="33"/>
      <c r="E15" s="26" t="s">
        <v>28</v>
      </c>
      <c r="I15" s="28" t="s">
        <v>29</v>
      </c>
      <c r="J15" s="26" t="s">
        <v>19</v>
      </c>
      <c r="L15" s="33"/>
    </row>
    <row r="16" spans="2:46" s="1" customFormat="1" ht="6.9" customHeight="1">
      <c r="B16" s="33"/>
      <c r="L16" s="33"/>
    </row>
    <row r="17" spans="2:12" s="1" customFormat="1" ht="12" customHeight="1">
      <c r="B17" s="33"/>
      <c r="D17" s="28" t="s">
        <v>30</v>
      </c>
      <c r="I17" s="28" t="s">
        <v>26</v>
      </c>
      <c r="J17" s="29" t="str">
        <f>'Rekapitulace stavby'!AN13</f>
        <v>Vyplň údaj</v>
      </c>
      <c r="L17" s="33"/>
    </row>
    <row r="18" spans="2:12" s="1" customFormat="1" ht="18" customHeight="1">
      <c r="B18" s="33"/>
      <c r="E18" s="317" t="str">
        <f>'Rekapitulace stavby'!E14</f>
        <v>Vyplň údaj</v>
      </c>
      <c r="F18" s="298"/>
      <c r="G18" s="298"/>
      <c r="H18" s="298"/>
      <c r="I18" s="28" t="s">
        <v>29</v>
      </c>
      <c r="J18" s="29" t="str">
        <f>'Rekapitulace stavby'!AN14</f>
        <v>Vyplň údaj</v>
      </c>
      <c r="L18" s="33"/>
    </row>
    <row r="19" spans="2:12" s="1" customFormat="1" ht="6.9" customHeight="1">
      <c r="B19" s="33"/>
      <c r="L19" s="33"/>
    </row>
    <row r="20" spans="2:12" s="1" customFormat="1" ht="12" customHeight="1">
      <c r="B20" s="33"/>
      <c r="D20" s="28" t="s">
        <v>32</v>
      </c>
      <c r="I20" s="28" t="s">
        <v>26</v>
      </c>
      <c r="J20" s="26" t="s">
        <v>33</v>
      </c>
      <c r="L20" s="33"/>
    </row>
    <row r="21" spans="2:12" s="1" customFormat="1" ht="18" customHeight="1">
      <c r="B21" s="33"/>
      <c r="E21" s="26" t="s">
        <v>34</v>
      </c>
      <c r="I21" s="28" t="s">
        <v>29</v>
      </c>
      <c r="J21" s="26" t="s">
        <v>19</v>
      </c>
      <c r="L21" s="33"/>
    </row>
    <row r="22" spans="2:12" s="1" customFormat="1" ht="6.9" customHeight="1">
      <c r="B22" s="33"/>
      <c r="L22" s="33"/>
    </row>
    <row r="23" spans="2:12" s="1" customFormat="1" ht="12" customHeight="1">
      <c r="B23" s="33"/>
      <c r="D23" s="28" t="s">
        <v>36</v>
      </c>
      <c r="I23" s="28" t="s">
        <v>26</v>
      </c>
      <c r="J23" s="26" t="s">
        <v>33</v>
      </c>
      <c r="L23" s="33"/>
    </row>
    <row r="24" spans="2:12" s="1" customFormat="1" ht="18" customHeight="1">
      <c r="B24" s="33"/>
      <c r="E24" s="26" t="s">
        <v>34</v>
      </c>
      <c r="I24" s="28" t="s">
        <v>29</v>
      </c>
      <c r="J24" s="26" t="s">
        <v>19</v>
      </c>
      <c r="L24" s="33"/>
    </row>
    <row r="25" spans="2:12" s="1" customFormat="1" ht="6.9" customHeight="1">
      <c r="B25" s="33"/>
      <c r="L25" s="33"/>
    </row>
    <row r="26" spans="2:12" s="1" customFormat="1" ht="12" customHeight="1">
      <c r="B26" s="33"/>
      <c r="D26" s="28" t="s">
        <v>37</v>
      </c>
      <c r="L26" s="33"/>
    </row>
    <row r="27" spans="2:12" s="7" customFormat="1" ht="16.5" customHeight="1">
      <c r="B27" s="87"/>
      <c r="E27" s="303" t="s">
        <v>19</v>
      </c>
      <c r="F27" s="303"/>
      <c r="G27" s="303"/>
      <c r="H27" s="303"/>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39</v>
      </c>
      <c r="J30" s="64">
        <f>ROUND(J109, 2)</f>
        <v>0</v>
      </c>
      <c r="L30" s="33"/>
    </row>
    <row r="31" spans="2:12" s="1" customFormat="1" ht="6.9" customHeight="1">
      <c r="B31" s="33"/>
      <c r="D31" s="51"/>
      <c r="E31" s="51"/>
      <c r="F31" s="51"/>
      <c r="G31" s="51"/>
      <c r="H31" s="51"/>
      <c r="I31" s="51"/>
      <c r="J31" s="51"/>
      <c r="K31" s="51"/>
      <c r="L31" s="33"/>
    </row>
    <row r="32" spans="2:12" s="1" customFormat="1" ht="14.4" customHeight="1">
      <c r="B32" s="33"/>
      <c r="F32" s="36" t="s">
        <v>41</v>
      </c>
      <c r="I32" s="36" t="s">
        <v>40</v>
      </c>
      <c r="J32" s="36" t="s">
        <v>42</v>
      </c>
      <c r="L32" s="33"/>
    </row>
    <row r="33" spans="2:12" s="1" customFormat="1" ht="14.4" customHeight="1">
      <c r="B33" s="33"/>
      <c r="D33" s="53" t="s">
        <v>43</v>
      </c>
      <c r="E33" s="28" t="s">
        <v>44</v>
      </c>
      <c r="F33" s="89">
        <f>ROUND((SUM(BE109:BE1439)),  2)</f>
        <v>0</v>
      </c>
      <c r="I33" s="90">
        <v>0.21</v>
      </c>
      <c r="J33" s="89">
        <f>ROUND(((SUM(BE109:BE1439))*I33),  2)</f>
        <v>0</v>
      </c>
      <c r="L33" s="33"/>
    </row>
    <row r="34" spans="2:12" s="1" customFormat="1" ht="14.4" customHeight="1">
      <c r="B34" s="33"/>
      <c r="E34" s="28" t="s">
        <v>45</v>
      </c>
      <c r="F34" s="89">
        <f>ROUND((SUM(BF109:BF1439)),  2)</f>
        <v>0</v>
      </c>
      <c r="I34" s="90">
        <v>0.12</v>
      </c>
      <c r="J34" s="89">
        <f>ROUND(((SUM(BF109:BF1439))*I34),  2)</f>
        <v>0</v>
      </c>
      <c r="L34" s="33"/>
    </row>
    <row r="35" spans="2:12" s="1" customFormat="1" ht="14.4" hidden="1" customHeight="1">
      <c r="B35" s="33"/>
      <c r="E35" s="28" t="s">
        <v>46</v>
      </c>
      <c r="F35" s="89">
        <f>ROUND((SUM(BG109:BG1439)),  2)</f>
        <v>0</v>
      </c>
      <c r="I35" s="90">
        <v>0.21</v>
      </c>
      <c r="J35" s="89">
        <f>0</f>
        <v>0</v>
      </c>
      <c r="L35" s="33"/>
    </row>
    <row r="36" spans="2:12" s="1" customFormat="1" ht="14.4" hidden="1" customHeight="1">
      <c r="B36" s="33"/>
      <c r="E36" s="28" t="s">
        <v>47</v>
      </c>
      <c r="F36" s="89">
        <f>ROUND((SUM(BH109:BH1439)),  2)</f>
        <v>0</v>
      </c>
      <c r="I36" s="90">
        <v>0.12</v>
      </c>
      <c r="J36" s="89">
        <f>0</f>
        <v>0</v>
      </c>
      <c r="L36" s="33"/>
    </row>
    <row r="37" spans="2:12" s="1" customFormat="1" ht="14.4" hidden="1" customHeight="1">
      <c r="B37" s="33"/>
      <c r="E37" s="28" t="s">
        <v>48</v>
      </c>
      <c r="F37" s="89">
        <f>ROUND((SUM(BI109:BI1439)),  2)</f>
        <v>0</v>
      </c>
      <c r="I37" s="90">
        <v>0</v>
      </c>
      <c r="J37" s="89">
        <f>0</f>
        <v>0</v>
      </c>
      <c r="L37" s="33"/>
    </row>
    <row r="38" spans="2:12" s="1" customFormat="1" ht="6.9" customHeight="1">
      <c r="B38" s="33"/>
      <c r="L38" s="33"/>
    </row>
    <row r="39" spans="2:12" s="1" customFormat="1" ht="25.35" customHeight="1">
      <c r="B39" s="33"/>
      <c r="C39" s="91"/>
      <c r="D39" s="92" t="s">
        <v>49</v>
      </c>
      <c r="E39" s="55"/>
      <c r="F39" s="55"/>
      <c r="G39" s="93" t="s">
        <v>50</v>
      </c>
      <c r="H39" s="94" t="s">
        <v>51</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107</v>
      </c>
      <c r="L45" s="33"/>
    </row>
    <row r="46" spans="2:12" s="1" customFormat="1" ht="6.9" customHeight="1">
      <c r="B46" s="33"/>
      <c r="L46" s="33"/>
    </row>
    <row r="47" spans="2:12" s="1" customFormat="1" ht="12" customHeight="1">
      <c r="B47" s="33"/>
      <c r="C47" s="28" t="s">
        <v>16</v>
      </c>
      <c r="L47" s="33"/>
    </row>
    <row r="48" spans="2:12" s="1" customFormat="1" ht="16.5" customHeight="1">
      <c r="B48" s="33"/>
      <c r="E48" s="314" t="str">
        <f>E7</f>
        <v>DN11_rozpocet</v>
      </c>
      <c r="F48" s="315"/>
      <c r="G48" s="315"/>
      <c r="H48" s="315"/>
      <c r="L48" s="33"/>
    </row>
    <row r="49" spans="2:47" s="1" customFormat="1" ht="12" customHeight="1">
      <c r="B49" s="33"/>
      <c r="C49" s="28" t="s">
        <v>105</v>
      </c>
      <c r="L49" s="33"/>
    </row>
    <row r="50" spans="2:47" s="1" customFormat="1" ht="16.5" customHeight="1">
      <c r="B50" s="33"/>
      <c r="E50" s="277" t="str">
        <f>E9</f>
        <v>SO01 - Architektonicko stavební řešení</v>
      </c>
      <c r="F50" s="316"/>
      <c r="G50" s="316"/>
      <c r="H50" s="316"/>
      <c r="L50" s="33"/>
    </row>
    <row r="51" spans="2:47" s="1" customFormat="1" ht="6.9" customHeight="1">
      <c r="B51" s="33"/>
      <c r="L51" s="33"/>
    </row>
    <row r="52" spans="2:47" s="1" customFormat="1" ht="12" customHeight="1">
      <c r="B52" s="33"/>
      <c r="C52" s="28" t="s">
        <v>21</v>
      </c>
      <c r="F52" s="26" t="str">
        <f>F12</f>
        <v>Dominikánské nám. 195/11</v>
      </c>
      <c r="I52" s="28" t="s">
        <v>23</v>
      </c>
      <c r="J52" s="50" t="str">
        <f>IF(J12="","",J12)</f>
        <v>28. 10. 2024</v>
      </c>
      <c r="L52" s="33"/>
    </row>
    <row r="53" spans="2:47" s="1" customFormat="1" ht="6.9" customHeight="1">
      <c r="B53" s="33"/>
      <c r="L53" s="33"/>
    </row>
    <row r="54" spans="2:47" s="1" customFormat="1" ht="25.65" customHeight="1">
      <c r="B54" s="33"/>
      <c r="C54" s="28" t="s">
        <v>25</v>
      </c>
      <c r="F54" s="26" t="str">
        <f>E15</f>
        <v>Statutární město Brno, ÚMČ Brno Střed</v>
      </c>
      <c r="I54" s="28" t="s">
        <v>32</v>
      </c>
      <c r="J54" s="31" t="str">
        <f>E21</f>
        <v>Múčka Veselý architekti s.r.o.</v>
      </c>
      <c r="L54" s="33"/>
    </row>
    <row r="55" spans="2:47" s="1" customFormat="1" ht="25.65" customHeight="1">
      <c r="B55" s="33"/>
      <c r="C55" s="28" t="s">
        <v>30</v>
      </c>
      <c r="F55" s="26" t="str">
        <f>IF(E18="","",E18)</f>
        <v>Vyplň údaj</v>
      </c>
      <c r="I55" s="28" t="s">
        <v>36</v>
      </c>
      <c r="J55" s="31" t="str">
        <f>E24</f>
        <v>Múčka Veselý architekti s.r.o.</v>
      </c>
      <c r="L55" s="33"/>
    </row>
    <row r="56" spans="2:47" s="1" customFormat="1" ht="10.35" customHeight="1">
      <c r="B56" s="33"/>
      <c r="L56" s="33"/>
    </row>
    <row r="57" spans="2:47" s="1" customFormat="1" ht="29.25" customHeight="1">
      <c r="B57" s="33"/>
      <c r="C57" s="97" t="s">
        <v>108</v>
      </c>
      <c r="D57" s="91"/>
      <c r="E57" s="91"/>
      <c r="F57" s="91"/>
      <c r="G57" s="91"/>
      <c r="H57" s="91"/>
      <c r="I57" s="91"/>
      <c r="J57" s="98" t="s">
        <v>109</v>
      </c>
      <c r="K57" s="91"/>
      <c r="L57" s="33"/>
    </row>
    <row r="58" spans="2:47" s="1" customFormat="1" ht="10.35" customHeight="1">
      <c r="B58" s="33"/>
      <c r="L58" s="33"/>
    </row>
    <row r="59" spans="2:47" s="1" customFormat="1" ht="22.8" customHeight="1">
      <c r="B59" s="33"/>
      <c r="C59" s="99" t="s">
        <v>71</v>
      </c>
      <c r="J59" s="64">
        <f>J109</f>
        <v>0</v>
      </c>
      <c r="L59" s="33"/>
      <c r="AU59" s="18" t="s">
        <v>110</v>
      </c>
    </row>
    <row r="60" spans="2:47" s="8" customFormat="1" ht="24.9" customHeight="1">
      <c r="B60" s="100"/>
      <c r="D60" s="101" t="s">
        <v>111</v>
      </c>
      <c r="E60" s="102"/>
      <c r="F60" s="102"/>
      <c r="G60" s="102"/>
      <c r="H60" s="102"/>
      <c r="I60" s="102"/>
      <c r="J60" s="103">
        <f>J110</f>
        <v>0</v>
      </c>
      <c r="L60" s="100"/>
    </row>
    <row r="61" spans="2:47" s="9" customFormat="1" ht="19.95" customHeight="1">
      <c r="B61" s="104"/>
      <c r="D61" s="105" t="s">
        <v>112</v>
      </c>
      <c r="E61" s="106"/>
      <c r="F61" s="106"/>
      <c r="G61" s="106"/>
      <c r="H61" s="106"/>
      <c r="I61" s="106"/>
      <c r="J61" s="107">
        <f>J111</f>
        <v>0</v>
      </c>
      <c r="L61" s="104"/>
    </row>
    <row r="62" spans="2:47" s="9" customFormat="1" ht="19.95" customHeight="1">
      <c r="B62" s="104"/>
      <c r="D62" s="105" t="s">
        <v>113</v>
      </c>
      <c r="E62" s="106"/>
      <c r="F62" s="106"/>
      <c r="G62" s="106"/>
      <c r="H62" s="106"/>
      <c r="I62" s="106"/>
      <c r="J62" s="107">
        <f>J121</f>
        <v>0</v>
      </c>
      <c r="L62" s="104"/>
    </row>
    <row r="63" spans="2:47" s="9" customFormat="1" ht="19.95" customHeight="1">
      <c r="B63" s="104"/>
      <c r="D63" s="105" t="s">
        <v>114</v>
      </c>
      <c r="E63" s="106"/>
      <c r="F63" s="106"/>
      <c r="G63" s="106"/>
      <c r="H63" s="106"/>
      <c r="I63" s="106"/>
      <c r="J63" s="107">
        <f>J130</f>
        <v>0</v>
      </c>
      <c r="L63" s="104"/>
    </row>
    <row r="64" spans="2:47" s="9" customFormat="1" ht="19.95" customHeight="1">
      <c r="B64" s="104"/>
      <c r="D64" s="105" t="s">
        <v>115</v>
      </c>
      <c r="E64" s="106"/>
      <c r="F64" s="106"/>
      <c r="G64" s="106"/>
      <c r="H64" s="106"/>
      <c r="I64" s="106"/>
      <c r="J64" s="107">
        <f>J161</f>
        <v>0</v>
      </c>
      <c r="L64" s="104"/>
    </row>
    <row r="65" spans="2:12" s="9" customFormat="1" ht="19.95" customHeight="1">
      <c r="B65" s="104"/>
      <c r="D65" s="105" t="s">
        <v>116</v>
      </c>
      <c r="E65" s="106"/>
      <c r="F65" s="106"/>
      <c r="G65" s="106"/>
      <c r="H65" s="106"/>
      <c r="I65" s="106"/>
      <c r="J65" s="107">
        <f>J207</f>
        <v>0</v>
      </c>
      <c r="L65" s="104"/>
    </row>
    <row r="66" spans="2:12" s="9" customFormat="1" ht="19.95" customHeight="1">
      <c r="B66" s="104"/>
      <c r="D66" s="105" t="s">
        <v>117</v>
      </c>
      <c r="E66" s="106"/>
      <c r="F66" s="106"/>
      <c r="G66" s="106"/>
      <c r="H66" s="106"/>
      <c r="I66" s="106"/>
      <c r="J66" s="107">
        <f>J217</f>
        <v>0</v>
      </c>
      <c r="L66" s="104"/>
    </row>
    <row r="67" spans="2:12" s="9" customFormat="1" ht="19.95" customHeight="1">
      <c r="B67" s="104"/>
      <c r="D67" s="105" t="s">
        <v>118</v>
      </c>
      <c r="E67" s="106"/>
      <c r="F67" s="106"/>
      <c r="G67" s="106"/>
      <c r="H67" s="106"/>
      <c r="I67" s="106"/>
      <c r="J67" s="107">
        <f>J326</f>
        <v>0</v>
      </c>
      <c r="L67" s="104"/>
    </row>
    <row r="68" spans="2:12" s="9" customFormat="1" ht="19.95" customHeight="1">
      <c r="B68" s="104"/>
      <c r="D68" s="105" t="s">
        <v>119</v>
      </c>
      <c r="E68" s="106"/>
      <c r="F68" s="106"/>
      <c r="G68" s="106"/>
      <c r="H68" s="106"/>
      <c r="I68" s="106"/>
      <c r="J68" s="107">
        <f>J519</f>
        <v>0</v>
      </c>
      <c r="L68" s="104"/>
    </row>
    <row r="69" spans="2:12" s="9" customFormat="1" ht="19.95" customHeight="1">
      <c r="B69" s="104"/>
      <c r="D69" s="105" t="s">
        <v>120</v>
      </c>
      <c r="E69" s="106"/>
      <c r="F69" s="106"/>
      <c r="G69" s="106"/>
      <c r="H69" s="106"/>
      <c r="I69" s="106"/>
      <c r="J69" s="107">
        <f>J529</f>
        <v>0</v>
      </c>
      <c r="L69" s="104"/>
    </row>
    <row r="70" spans="2:12" s="8" customFormat="1" ht="24.9" customHeight="1">
      <c r="B70" s="100"/>
      <c r="D70" s="101" t="s">
        <v>121</v>
      </c>
      <c r="E70" s="102"/>
      <c r="F70" s="102"/>
      <c r="G70" s="102"/>
      <c r="H70" s="102"/>
      <c r="I70" s="102"/>
      <c r="J70" s="103">
        <f>J532</f>
        <v>0</v>
      </c>
      <c r="L70" s="100"/>
    </row>
    <row r="71" spans="2:12" s="9" customFormat="1" ht="19.95" customHeight="1">
      <c r="B71" s="104"/>
      <c r="D71" s="105" t="s">
        <v>122</v>
      </c>
      <c r="E71" s="106"/>
      <c r="F71" s="106"/>
      <c r="G71" s="106"/>
      <c r="H71" s="106"/>
      <c r="I71" s="106"/>
      <c r="J71" s="107">
        <f>J533</f>
        <v>0</v>
      </c>
      <c r="L71" s="104"/>
    </row>
    <row r="72" spans="2:12" s="9" customFormat="1" ht="19.95" customHeight="1">
      <c r="B72" s="104"/>
      <c r="D72" s="105" t="s">
        <v>123</v>
      </c>
      <c r="E72" s="106"/>
      <c r="F72" s="106"/>
      <c r="G72" s="106"/>
      <c r="H72" s="106"/>
      <c r="I72" s="106"/>
      <c r="J72" s="107">
        <f>J562</f>
        <v>0</v>
      </c>
      <c r="L72" s="104"/>
    </row>
    <row r="73" spans="2:12" s="9" customFormat="1" ht="19.95" customHeight="1">
      <c r="B73" s="104"/>
      <c r="D73" s="105" t="s">
        <v>124</v>
      </c>
      <c r="E73" s="106"/>
      <c r="F73" s="106"/>
      <c r="G73" s="106"/>
      <c r="H73" s="106"/>
      <c r="I73" s="106"/>
      <c r="J73" s="107">
        <f>J572</f>
        <v>0</v>
      </c>
      <c r="L73" s="104"/>
    </row>
    <row r="74" spans="2:12" s="9" customFormat="1" ht="19.95" customHeight="1">
      <c r="B74" s="104"/>
      <c r="D74" s="105" t="s">
        <v>125</v>
      </c>
      <c r="E74" s="106"/>
      <c r="F74" s="106"/>
      <c r="G74" s="106"/>
      <c r="H74" s="106"/>
      <c r="I74" s="106"/>
      <c r="J74" s="107">
        <f>J621</f>
        <v>0</v>
      </c>
      <c r="L74" s="104"/>
    </row>
    <row r="75" spans="2:12" s="9" customFormat="1" ht="19.95" customHeight="1">
      <c r="B75" s="104"/>
      <c r="D75" s="105" t="s">
        <v>126</v>
      </c>
      <c r="E75" s="106"/>
      <c r="F75" s="106"/>
      <c r="G75" s="106"/>
      <c r="H75" s="106"/>
      <c r="I75" s="106"/>
      <c r="J75" s="107">
        <f>J651</f>
        <v>0</v>
      </c>
      <c r="L75" s="104"/>
    </row>
    <row r="76" spans="2:12" s="9" customFormat="1" ht="19.95" customHeight="1">
      <c r="B76" s="104"/>
      <c r="D76" s="105" t="s">
        <v>127</v>
      </c>
      <c r="E76" s="106"/>
      <c r="F76" s="106"/>
      <c r="G76" s="106"/>
      <c r="H76" s="106"/>
      <c r="I76" s="106"/>
      <c r="J76" s="107">
        <f>J717</f>
        <v>0</v>
      </c>
      <c r="L76" s="104"/>
    </row>
    <row r="77" spans="2:12" s="9" customFormat="1" ht="19.95" customHeight="1">
      <c r="B77" s="104"/>
      <c r="D77" s="105" t="s">
        <v>128</v>
      </c>
      <c r="E77" s="106"/>
      <c r="F77" s="106"/>
      <c r="G77" s="106"/>
      <c r="H77" s="106"/>
      <c r="I77" s="106"/>
      <c r="J77" s="107">
        <f>J808</f>
        <v>0</v>
      </c>
      <c r="L77" s="104"/>
    </row>
    <row r="78" spans="2:12" s="9" customFormat="1" ht="19.95" customHeight="1">
      <c r="B78" s="104"/>
      <c r="D78" s="105" t="s">
        <v>129</v>
      </c>
      <c r="E78" s="106"/>
      <c r="F78" s="106"/>
      <c r="G78" s="106"/>
      <c r="H78" s="106"/>
      <c r="I78" s="106"/>
      <c r="J78" s="107">
        <f>J927</f>
        <v>0</v>
      </c>
      <c r="L78" s="104"/>
    </row>
    <row r="79" spans="2:12" s="9" customFormat="1" ht="19.95" customHeight="1">
      <c r="B79" s="104"/>
      <c r="D79" s="105" t="s">
        <v>130</v>
      </c>
      <c r="E79" s="106"/>
      <c r="F79" s="106"/>
      <c r="G79" s="106"/>
      <c r="H79" s="106"/>
      <c r="I79" s="106"/>
      <c r="J79" s="107">
        <f>J934</f>
        <v>0</v>
      </c>
      <c r="L79" s="104"/>
    </row>
    <row r="80" spans="2:12" s="9" customFormat="1" ht="19.95" customHeight="1">
      <c r="B80" s="104"/>
      <c r="D80" s="105" t="s">
        <v>131</v>
      </c>
      <c r="E80" s="106"/>
      <c r="F80" s="106"/>
      <c r="G80" s="106"/>
      <c r="H80" s="106"/>
      <c r="I80" s="106"/>
      <c r="J80" s="107">
        <f>J1045</f>
        <v>0</v>
      </c>
      <c r="L80" s="104"/>
    </row>
    <row r="81" spans="2:12" s="9" customFormat="1" ht="19.95" customHeight="1">
      <c r="B81" s="104"/>
      <c r="D81" s="105" t="s">
        <v>132</v>
      </c>
      <c r="E81" s="106"/>
      <c r="F81" s="106"/>
      <c r="G81" s="106"/>
      <c r="H81" s="106"/>
      <c r="I81" s="106"/>
      <c r="J81" s="107">
        <f>J1142</f>
        <v>0</v>
      </c>
      <c r="L81" s="104"/>
    </row>
    <row r="82" spans="2:12" s="9" customFormat="1" ht="19.95" customHeight="1">
      <c r="B82" s="104"/>
      <c r="D82" s="105" t="s">
        <v>133</v>
      </c>
      <c r="E82" s="106"/>
      <c r="F82" s="106"/>
      <c r="G82" s="106"/>
      <c r="H82" s="106"/>
      <c r="I82" s="106"/>
      <c r="J82" s="107">
        <f>J1211</f>
        <v>0</v>
      </c>
      <c r="L82" s="104"/>
    </row>
    <row r="83" spans="2:12" s="9" customFormat="1" ht="19.95" customHeight="1">
      <c r="B83" s="104"/>
      <c r="D83" s="105" t="s">
        <v>134</v>
      </c>
      <c r="E83" s="106"/>
      <c r="F83" s="106"/>
      <c r="G83" s="106"/>
      <c r="H83" s="106"/>
      <c r="I83" s="106"/>
      <c r="J83" s="107">
        <f>J1217</f>
        <v>0</v>
      </c>
      <c r="L83" s="104"/>
    </row>
    <row r="84" spans="2:12" s="9" customFormat="1" ht="19.95" customHeight="1">
      <c r="B84" s="104"/>
      <c r="D84" s="105" t="s">
        <v>135</v>
      </c>
      <c r="E84" s="106"/>
      <c r="F84" s="106"/>
      <c r="G84" s="106"/>
      <c r="H84" s="106"/>
      <c r="I84" s="106"/>
      <c r="J84" s="107">
        <f>J1230</f>
        <v>0</v>
      </c>
      <c r="L84" s="104"/>
    </row>
    <row r="85" spans="2:12" s="9" customFormat="1" ht="19.95" customHeight="1">
      <c r="B85" s="104"/>
      <c r="D85" s="105" t="s">
        <v>136</v>
      </c>
      <c r="E85" s="106"/>
      <c r="F85" s="106"/>
      <c r="G85" s="106"/>
      <c r="H85" s="106"/>
      <c r="I85" s="106"/>
      <c r="J85" s="107">
        <f>J1288</f>
        <v>0</v>
      </c>
      <c r="L85" s="104"/>
    </row>
    <row r="86" spans="2:12" s="9" customFormat="1" ht="19.95" customHeight="1">
      <c r="B86" s="104"/>
      <c r="D86" s="105" t="s">
        <v>137</v>
      </c>
      <c r="E86" s="106"/>
      <c r="F86" s="106"/>
      <c r="G86" s="106"/>
      <c r="H86" s="106"/>
      <c r="I86" s="106"/>
      <c r="J86" s="107">
        <f>J1312</f>
        <v>0</v>
      </c>
      <c r="L86" s="104"/>
    </row>
    <row r="87" spans="2:12" s="9" customFormat="1" ht="19.95" customHeight="1">
      <c r="B87" s="104"/>
      <c r="D87" s="105" t="s">
        <v>138</v>
      </c>
      <c r="E87" s="106"/>
      <c r="F87" s="106"/>
      <c r="G87" s="106"/>
      <c r="H87" s="106"/>
      <c r="I87" s="106"/>
      <c r="J87" s="107">
        <f>J1351</f>
        <v>0</v>
      </c>
      <c r="L87" s="104"/>
    </row>
    <row r="88" spans="2:12" s="9" customFormat="1" ht="19.95" customHeight="1">
      <c r="B88" s="104"/>
      <c r="D88" s="105" t="s">
        <v>139</v>
      </c>
      <c r="E88" s="106"/>
      <c r="F88" s="106"/>
      <c r="G88" s="106"/>
      <c r="H88" s="106"/>
      <c r="I88" s="106"/>
      <c r="J88" s="107">
        <f>J1360</f>
        <v>0</v>
      </c>
      <c r="L88" s="104"/>
    </row>
    <row r="89" spans="2:12" s="9" customFormat="1" ht="19.95" customHeight="1">
      <c r="B89" s="104"/>
      <c r="D89" s="105" t="s">
        <v>140</v>
      </c>
      <c r="E89" s="106"/>
      <c r="F89" s="106"/>
      <c r="G89" s="106"/>
      <c r="H89" s="106"/>
      <c r="I89" s="106"/>
      <c r="J89" s="107">
        <f>J1415</f>
        <v>0</v>
      </c>
      <c r="L89" s="104"/>
    </row>
    <row r="90" spans="2:12" s="1" customFormat="1" ht="21.75" customHeight="1">
      <c r="B90" s="33"/>
      <c r="L90" s="33"/>
    </row>
    <row r="91" spans="2:12" s="1" customFormat="1" ht="6.9" customHeight="1">
      <c r="B91" s="42"/>
      <c r="C91" s="43"/>
      <c r="D91" s="43"/>
      <c r="E91" s="43"/>
      <c r="F91" s="43"/>
      <c r="G91" s="43"/>
      <c r="H91" s="43"/>
      <c r="I91" s="43"/>
      <c r="J91" s="43"/>
      <c r="K91" s="43"/>
      <c r="L91" s="33"/>
    </row>
    <row r="95" spans="2:12" s="1" customFormat="1" ht="6.9" customHeight="1">
      <c r="B95" s="44"/>
      <c r="C95" s="45"/>
      <c r="D95" s="45"/>
      <c r="E95" s="45"/>
      <c r="F95" s="45"/>
      <c r="G95" s="45"/>
      <c r="H95" s="45"/>
      <c r="I95" s="45"/>
      <c r="J95" s="45"/>
      <c r="K95" s="45"/>
      <c r="L95" s="33"/>
    </row>
    <row r="96" spans="2:12" s="1" customFormat="1" ht="24.9" customHeight="1">
      <c r="B96" s="33"/>
      <c r="C96" s="22" t="s">
        <v>141</v>
      </c>
      <c r="L96" s="33"/>
    </row>
    <row r="97" spans="2:65" s="1" customFormat="1" ht="6.9" customHeight="1">
      <c r="B97" s="33"/>
      <c r="L97" s="33"/>
    </row>
    <row r="98" spans="2:65" s="1" customFormat="1" ht="12" customHeight="1">
      <c r="B98" s="33"/>
      <c r="C98" s="28" t="s">
        <v>16</v>
      </c>
      <c r="L98" s="33"/>
    </row>
    <row r="99" spans="2:65" s="1" customFormat="1" ht="16.5" customHeight="1">
      <c r="B99" s="33"/>
      <c r="E99" s="314" t="str">
        <f>E7</f>
        <v>DN11_rozpocet</v>
      </c>
      <c r="F99" s="315"/>
      <c r="G99" s="315"/>
      <c r="H99" s="315"/>
      <c r="L99" s="33"/>
    </row>
    <row r="100" spans="2:65" s="1" customFormat="1" ht="12" customHeight="1">
      <c r="B100" s="33"/>
      <c r="C100" s="28" t="s">
        <v>105</v>
      </c>
      <c r="L100" s="33"/>
    </row>
    <row r="101" spans="2:65" s="1" customFormat="1" ht="16.5" customHeight="1">
      <c r="B101" s="33"/>
      <c r="E101" s="277" t="str">
        <f>E9</f>
        <v>SO01 - Architektonicko stavební řešení</v>
      </c>
      <c r="F101" s="316"/>
      <c r="G101" s="316"/>
      <c r="H101" s="316"/>
      <c r="L101" s="33"/>
    </row>
    <row r="102" spans="2:65" s="1" customFormat="1" ht="6.9" customHeight="1">
      <c r="B102" s="33"/>
      <c r="L102" s="33"/>
    </row>
    <row r="103" spans="2:65" s="1" customFormat="1" ht="12" customHeight="1">
      <c r="B103" s="33"/>
      <c r="C103" s="28" t="s">
        <v>21</v>
      </c>
      <c r="F103" s="26" t="str">
        <f>F12</f>
        <v>Dominikánské nám. 195/11</v>
      </c>
      <c r="I103" s="28" t="s">
        <v>23</v>
      </c>
      <c r="J103" s="50" t="str">
        <f>IF(J12="","",J12)</f>
        <v>28. 10. 2024</v>
      </c>
      <c r="L103" s="33"/>
    </row>
    <row r="104" spans="2:65" s="1" customFormat="1" ht="6.9" customHeight="1">
      <c r="B104" s="33"/>
      <c r="L104" s="33"/>
    </row>
    <row r="105" spans="2:65" s="1" customFormat="1" ht="25.65" customHeight="1">
      <c r="B105" s="33"/>
      <c r="C105" s="28" t="s">
        <v>25</v>
      </c>
      <c r="F105" s="26" t="str">
        <f>E15</f>
        <v>Statutární město Brno, ÚMČ Brno Střed</v>
      </c>
      <c r="I105" s="28" t="s">
        <v>32</v>
      </c>
      <c r="J105" s="31" t="str">
        <f>E21</f>
        <v>Múčka Veselý architekti s.r.o.</v>
      </c>
      <c r="L105" s="33"/>
    </row>
    <row r="106" spans="2:65" s="1" customFormat="1" ht="25.65" customHeight="1">
      <c r="B106" s="33"/>
      <c r="C106" s="28" t="s">
        <v>30</v>
      </c>
      <c r="F106" s="26" t="str">
        <f>IF(E18="","",E18)</f>
        <v>Vyplň údaj</v>
      </c>
      <c r="I106" s="28" t="s">
        <v>36</v>
      </c>
      <c r="J106" s="31" t="str">
        <f>E24</f>
        <v>Múčka Veselý architekti s.r.o.</v>
      </c>
      <c r="L106" s="33"/>
    </row>
    <row r="107" spans="2:65" s="1" customFormat="1" ht="10.35" customHeight="1">
      <c r="B107" s="33"/>
      <c r="L107" s="33"/>
    </row>
    <row r="108" spans="2:65" s="10" customFormat="1" ht="29.25" customHeight="1">
      <c r="B108" s="108"/>
      <c r="C108" s="109" t="s">
        <v>142</v>
      </c>
      <c r="D108" s="110" t="s">
        <v>58</v>
      </c>
      <c r="E108" s="110" t="s">
        <v>54</v>
      </c>
      <c r="F108" s="110" t="s">
        <v>55</v>
      </c>
      <c r="G108" s="110" t="s">
        <v>143</v>
      </c>
      <c r="H108" s="110" t="s">
        <v>144</v>
      </c>
      <c r="I108" s="110" t="s">
        <v>145</v>
      </c>
      <c r="J108" s="110" t="s">
        <v>109</v>
      </c>
      <c r="K108" s="111" t="s">
        <v>146</v>
      </c>
      <c r="L108" s="108"/>
      <c r="M108" s="57" t="s">
        <v>19</v>
      </c>
      <c r="N108" s="58" t="s">
        <v>43</v>
      </c>
      <c r="O108" s="58" t="s">
        <v>147</v>
      </c>
      <c r="P108" s="58" t="s">
        <v>148</v>
      </c>
      <c r="Q108" s="58" t="s">
        <v>149</v>
      </c>
      <c r="R108" s="58" t="s">
        <v>150</v>
      </c>
      <c r="S108" s="58" t="s">
        <v>151</v>
      </c>
      <c r="T108" s="59" t="s">
        <v>152</v>
      </c>
    </row>
    <row r="109" spans="2:65" s="1" customFormat="1" ht="22.8" customHeight="1">
      <c r="B109" s="33"/>
      <c r="C109" s="62" t="s">
        <v>153</v>
      </c>
      <c r="J109" s="112">
        <f>BK109</f>
        <v>0</v>
      </c>
      <c r="L109" s="33"/>
      <c r="M109" s="60"/>
      <c r="N109" s="51"/>
      <c r="O109" s="51"/>
      <c r="P109" s="113">
        <f>P110+P532</f>
        <v>0</v>
      </c>
      <c r="Q109" s="51"/>
      <c r="R109" s="113">
        <f>R110+R532</f>
        <v>96.779519030000017</v>
      </c>
      <c r="S109" s="51"/>
      <c r="T109" s="114">
        <f>T110+T532</f>
        <v>99.941464069999995</v>
      </c>
      <c r="AT109" s="18" t="s">
        <v>72</v>
      </c>
      <c r="AU109" s="18" t="s">
        <v>110</v>
      </c>
      <c r="BK109" s="115">
        <f>BK110+BK532</f>
        <v>0</v>
      </c>
    </row>
    <row r="110" spans="2:65" s="11" customFormat="1" ht="25.95" customHeight="1">
      <c r="B110" s="116"/>
      <c r="D110" s="117" t="s">
        <v>72</v>
      </c>
      <c r="E110" s="118" t="s">
        <v>154</v>
      </c>
      <c r="F110" s="118" t="s">
        <v>155</v>
      </c>
      <c r="I110" s="119"/>
      <c r="J110" s="120">
        <f>BK110</f>
        <v>0</v>
      </c>
      <c r="L110" s="116"/>
      <c r="M110" s="121"/>
      <c r="P110" s="122">
        <f>P111+P121+P130+P161+P207+P217+P326+P519+P529</f>
        <v>0</v>
      </c>
      <c r="R110" s="122">
        <f>R111+R121+R130+R161+R207+R217+R326+R519+R529</f>
        <v>58.375819070000013</v>
      </c>
      <c r="T110" s="123">
        <f>T111+T121+T130+T161+T207+T217+T326+T519+T529</f>
        <v>84.54704199999999</v>
      </c>
      <c r="AR110" s="117" t="s">
        <v>81</v>
      </c>
      <c r="AT110" s="124" t="s">
        <v>72</v>
      </c>
      <c r="AU110" s="124" t="s">
        <v>73</v>
      </c>
      <c r="AY110" s="117" t="s">
        <v>156</v>
      </c>
      <c r="BK110" s="125">
        <f>BK111+BK121+BK130+BK161+BK207+BK217+BK326+BK519+BK529</f>
        <v>0</v>
      </c>
    </row>
    <row r="111" spans="2:65" s="11" customFormat="1" ht="22.8" customHeight="1">
      <c r="B111" s="116"/>
      <c r="D111" s="117" t="s">
        <v>72</v>
      </c>
      <c r="E111" s="126" t="s">
        <v>81</v>
      </c>
      <c r="F111" s="126" t="s">
        <v>157</v>
      </c>
      <c r="I111" s="119"/>
      <c r="J111" s="127">
        <f>BK111</f>
        <v>0</v>
      </c>
      <c r="L111" s="116"/>
      <c r="M111" s="121"/>
      <c r="P111" s="122">
        <f>SUM(P112:P120)</f>
        <v>0</v>
      </c>
      <c r="R111" s="122">
        <f>SUM(R112:R120)</f>
        <v>0</v>
      </c>
      <c r="T111" s="123">
        <f>SUM(T112:T120)</f>
        <v>5.2555500000000004</v>
      </c>
      <c r="AR111" s="117" t="s">
        <v>81</v>
      </c>
      <c r="AT111" s="124" t="s">
        <v>72</v>
      </c>
      <c r="AU111" s="124" t="s">
        <v>81</v>
      </c>
      <c r="AY111" s="117" t="s">
        <v>156</v>
      </c>
      <c r="BK111" s="125">
        <f>SUM(BK112:BK120)</f>
        <v>0</v>
      </c>
    </row>
    <row r="112" spans="2:65" s="1" customFormat="1" ht="44.25" customHeight="1">
      <c r="B112" s="33"/>
      <c r="C112" s="128" t="s">
        <v>81</v>
      </c>
      <c r="D112" s="128" t="s">
        <v>158</v>
      </c>
      <c r="E112" s="129" t="s">
        <v>159</v>
      </c>
      <c r="F112" s="130" t="s">
        <v>160</v>
      </c>
      <c r="G112" s="131" t="s">
        <v>161</v>
      </c>
      <c r="H112" s="132">
        <v>20.61</v>
      </c>
      <c r="I112" s="133"/>
      <c r="J112" s="134">
        <f>ROUND(I112*H112,2)</f>
        <v>0</v>
      </c>
      <c r="K112" s="130" t="s">
        <v>162</v>
      </c>
      <c r="L112" s="33"/>
      <c r="M112" s="135" t="s">
        <v>19</v>
      </c>
      <c r="N112" s="136" t="s">
        <v>44</v>
      </c>
      <c r="P112" s="137">
        <f>O112*H112</f>
        <v>0</v>
      </c>
      <c r="Q112" s="137">
        <v>0</v>
      </c>
      <c r="R112" s="137">
        <f>Q112*H112</f>
        <v>0</v>
      </c>
      <c r="S112" s="137">
        <v>0.255</v>
      </c>
      <c r="T112" s="138">
        <f>S112*H112</f>
        <v>5.2555500000000004</v>
      </c>
      <c r="AR112" s="139" t="s">
        <v>163</v>
      </c>
      <c r="AT112" s="139" t="s">
        <v>158</v>
      </c>
      <c r="AU112" s="139" t="s">
        <v>83</v>
      </c>
      <c r="AY112" s="18" t="s">
        <v>156</v>
      </c>
      <c r="BE112" s="140">
        <f>IF(N112="základní",J112,0)</f>
        <v>0</v>
      </c>
      <c r="BF112" s="140">
        <f>IF(N112="snížená",J112,0)</f>
        <v>0</v>
      </c>
      <c r="BG112" s="140">
        <f>IF(N112="zákl. přenesená",J112,0)</f>
        <v>0</v>
      </c>
      <c r="BH112" s="140">
        <f>IF(N112="sníž. přenesená",J112,0)</f>
        <v>0</v>
      </c>
      <c r="BI112" s="140">
        <f>IF(N112="nulová",J112,0)</f>
        <v>0</v>
      </c>
      <c r="BJ112" s="18" t="s">
        <v>81</v>
      </c>
      <c r="BK112" s="140">
        <f>ROUND(I112*H112,2)</f>
        <v>0</v>
      </c>
      <c r="BL112" s="18" t="s">
        <v>163</v>
      </c>
      <c r="BM112" s="139" t="s">
        <v>164</v>
      </c>
    </row>
    <row r="113" spans="2:65" s="1" customFormat="1" ht="10.199999999999999">
      <c r="B113" s="33"/>
      <c r="D113" s="141" t="s">
        <v>165</v>
      </c>
      <c r="F113" s="142" t="s">
        <v>166</v>
      </c>
      <c r="I113" s="143"/>
      <c r="L113" s="33"/>
      <c r="M113" s="144"/>
      <c r="T113" s="54"/>
      <c r="AT113" s="18" t="s">
        <v>165</v>
      </c>
      <c r="AU113" s="18" t="s">
        <v>83</v>
      </c>
    </row>
    <row r="114" spans="2:65" s="12" customFormat="1" ht="10.199999999999999">
      <c r="B114" s="145"/>
      <c r="D114" s="146" t="s">
        <v>167</v>
      </c>
      <c r="E114" s="147" t="s">
        <v>19</v>
      </c>
      <c r="F114" s="148" t="s">
        <v>168</v>
      </c>
      <c r="H114" s="147" t="s">
        <v>19</v>
      </c>
      <c r="I114" s="149"/>
      <c r="L114" s="145"/>
      <c r="M114" s="150"/>
      <c r="T114" s="151"/>
      <c r="AT114" s="147" t="s">
        <v>167</v>
      </c>
      <c r="AU114" s="147" t="s">
        <v>83</v>
      </c>
      <c r="AV114" s="12" t="s">
        <v>81</v>
      </c>
      <c r="AW114" s="12" t="s">
        <v>35</v>
      </c>
      <c r="AX114" s="12" t="s">
        <v>73</v>
      </c>
      <c r="AY114" s="147" t="s">
        <v>156</v>
      </c>
    </row>
    <row r="115" spans="2:65" s="13" customFormat="1" ht="10.199999999999999">
      <c r="B115" s="152"/>
      <c r="D115" s="146" t="s">
        <v>167</v>
      </c>
      <c r="E115" s="153" t="s">
        <v>19</v>
      </c>
      <c r="F115" s="154" t="s">
        <v>169</v>
      </c>
      <c r="H115" s="155">
        <v>1.2</v>
      </c>
      <c r="I115" s="156"/>
      <c r="L115" s="152"/>
      <c r="M115" s="157"/>
      <c r="T115" s="158"/>
      <c r="AT115" s="153" t="s">
        <v>167</v>
      </c>
      <c r="AU115" s="153" t="s">
        <v>83</v>
      </c>
      <c r="AV115" s="13" t="s">
        <v>83</v>
      </c>
      <c r="AW115" s="13" t="s">
        <v>35</v>
      </c>
      <c r="AX115" s="13" t="s">
        <v>73</v>
      </c>
      <c r="AY115" s="153" t="s">
        <v>156</v>
      </c>
    </row>
    <row r="116" spans="2:65" s="12" customFormat="1" ht="10.199999999999999">
      <c r="B116" s="145"/>
      <c r="D116" s="146" t="s">
        <v>167</v>
      </c>
      <c r="E116" s="147" t="s">
        <v>19</v>
      </c>
      <c r="F116" s="148" t="s">
        <v>170</v>
      </c>
      <c r="H116" s="147" t="s">
        <v>19</v>
      </c>
      <c r="I116" s="149"/>
      <c r="L116" s="145"/>
      <c r="M116" s="150"/>
      <c r="T116" s="151"/>
      <c r="AT116" s="147" t="s">
        <v>167</v>
      </c>
      <c r="AU116" s="147" t="s">
        <v>83</v>
      </c>
      <c r="AV116" s="12" t="s">
        <v>81</v>
      </c>
      <c r="AW116" s="12" t="s">
        <v>35</v>
      </c>
      <c r="AX116" s="12" t="s">
        <v>73</v>
      </c>
      <c r="AY116" s="147" t="s">
        <v>156</v>
      </c>
    </row>
    <row r="117" spans="2:65" s="13" customFormat="1" ht="10.199999999999999">
      <c r="B117" s="152"/>
      <c r="D117" s="146" t="s">
        <v>167</v>
      </c>
      <c r="E117" s="153" t="s">
        <v>19</v>
      </c>
      <c r="F117" s="154" t="s">
        <v>171</v>
      </c>
      <c r="H117" s="155">
        <v>15.08</v>
      </c>
      <c r="I117" s="156"/>
      <c r="L117" s="152"/>
      <c r="M117" s="157"/>
      <c r="T117" s="158"/>
      <c r="AT117" s="153" t="s">
        <v>167</v>
      </c>
      <c r="AU117" s="153" t="s">
        <v>83</v>
      </c>
      <c r="AV117" s="13" t="s">
        <v>83</v>
      </c>
      <c r="AW117" s="13" t="s">
        <v>35</v>
      </c>
      <c r="AX117" s="13" t="s">
        <v>73</v>
      </c>
      <c r="AY117" s="153" t="s">
        <v>156</v>
      </c>
    </row>
    <row r="118" spans="2:65" s="12" customFormat="1" ht="10.199999999999999">
      <c r="B118" s="145"/>
      <c r="D118" s="146" t="s">
        <v>167</v>
      </c>
      <c r="E118" s="147" t="s">
        <v>19</v>
      </c>
      <c r="F118" s="148" t="s">
        <v>172</v>
      </c>
      <c r="H118" s="147" t="s">
        <v>19</v>
      </c>
      <c r="I118" s="149"/>
      <c r="L118" s="145"/>
      <c r="M118" s="150"/>
      <c r="T118" s="151"/>
      <c r="AT118" s="147" t="s">
        <v>167</v>
      </c>
      <c r="AU118" s="147" t="s">
        <v>83</v>
      </c>
      <c r="AV118" s="12" t="s">
        <v>81</v>
      </c>
      <c r="AW118" s="12" t="s">
        <v>35</v>
      </c>
      <c r="AX118" s="12" t="s">
        <v>73</v>
      </c>
      <c r="AY118" s="147" t="s">
        <v>156</v>
      </c>
    </row>
    <row r="119" spans="2:65" s="13" customFormat="1" ht="10.199999999999999">
      <c r="B119" s="152"/>
      <c r="D119" s="146" t="s">
        <v>167</v>
      </c>
      <c r="E119" s="153" t="s">
        <v>19</v>
      </c>
      <c r="F119" s="154" t="s">
        <v>173</v>
      </c>
      <c r="H119" s="155">
        <v>4.33</v>
      </c>
      <c r="I119" s="156"/>
      <c r="L119" s="152"/>
      <c r="M119" s="157"/>
      <c r="T119" s="158"/>
      <c r="AT119" s="153" t="s">
        <v>167</v>
      </c>
      <c r="AU119" s="153" t="s">
        <v>83</v>
      </c>
      <c r="AV119" s="13" t="s">
        <v>83</v>
      </c>
      <c r="AW119" s="13" t="s">
        <v>35</v>
      </c>
      <c r="AX119" s="13" t="s">
        <v>73</v>
      </c>
      <c r="AY119" s="153" t="s">
        <v>156</v>
      </c>
    </row>
    <row r="120" spans="2:65" s="14" customFormat="1" ht="10.199999999999999">
      <c r="B120" s="159"/>
      <c r="D120" s="146" t="s">
        <v>167</v>
      </c>
      <c r="E120" s="160" t="s">
        <v>19</v>
      </c>
      <c r="F120" s="161" t="s">
        <v>174</v>
      </c>
      <c r="H120" s="162">
        <v>20.61</v>
      </c>
      <c r="I120" s="163"/>
      <c r="L120" s="159"/>
      <c r="M120" s="164"/>
      <c r="T120" s="165"/>
      <c r="AT120" s="160" t="s">
        <v>167</v>
      </c>
      <c r="AU120" s="160" t="s">
        <v>83</v>
      </c>
      <c r="AV120" s="14" t="s">
        <v>163</v>
      </c>
      <c r="AW120" s="14" t="s">
        <v>35</v>
      </c>
      <c r="AX120" s="14" t="s">
        <v>81</v>
      </c>
      <c r="AY120" s="160" t="s">
        <v>156</v>
      </c>
    </row>
    <row r="121" spans="2:65" s="11" customFormat="1" ht="22.8" customHeight="1">
      <c r="B121" s="116"/>
      <c r="D121" s="117" t="s">
        <v>72</v>
      </c>
      <c r="E121" s="126" t="s">
        <v>83</v>
      </c>
      <c r="F121" s="126" t="s">
        <v>175</v>
      </c>
      <c r="I121" s="119"/>
      <c r="J121" s="127">
        <f>BK121</f>
        <v>0</v>
      </c>
      <c r="L121" s="116"/>
      <c r="M121" s="121"/>
      <c r="P121" s="122">
        <f>SUM(P122:P129)</f>
        <v>0</v>
      </c>
      <c r="R121" s="122">
        <f>SUM(R122:R129)</f>
        <v>8.926859219999999</v>
      </c>
      <c r="T121" s="123">
        <f>SUM(T122:T129)</f>
        <v>0</v>
      </c>
      <c r="AR121" s="117" t="s">
        <v>81</v>
      </c>
      <c r="AT121" s="124" t="s">
        <v>72</v>
      </c>
      <c r="AU121" s="124" t="s">
        <v>81</v>
      </c>
      <c r="AY121" s="117" t="s">
        <v>156</v>
      </c>
      <c r="BK121" s="125">
        <f>SUM(BK122:BK129)</f>
        <v>0</v>
      </c>
    </row>
    <row r="122" spans="2:65" s="1" customFormat="1" ht="21.75" customHeight="1">
      <c r="B122" s="33"/>
      <c r="C122" s="128" t="s">
        <v>83</v>
      </c>
      <c r="D122" s="128" t="s">
        <v>158</v>
      </c>
      <c r="E122" s="129" t="s">
        <v>176</v>
      </c>
      <c r="F122" s="130" t="s">
        <v>177</v>
      </c>
      <c r="G122" s="131" t="s">
        <v>178</v>
      </c>
      <c r="H122" s="132">
        <v>3.75</v>
      </c>
      <c r="I122" s="133"/>
      <c r="J122" s="134">
        <f>ROUND(I122*H122,2)</f>
        <v>0</v>
      </c>
      <c r="K122" s="130" t="s">
        <v>162</v>
      </c>
      <c r="L122" s="33"/>
      <c r="M122" s="135" t="s">
        <v>19</v>
      </c>
      <c r="N122" s="136" t="s">
        <v>44</v>
      </c>
      <c r="P122" s="137">
        <f>O122*H122</f>
        <v>0</v>
      </c>
      <c r="Q122" s="137">
        <v>2.3010199999999998</v>
      </c>
      <c r="R122" s="137">
        <f>Q122*H122</f>
        <v>8.6288249999999991</v>
      </c>
      <c r="S122" s="137">
        <v>0</v>
      </c>
      <c r="T122" s="138">
        <f>S122*H122</f>
        <v>0</v>
      </c>
      <c r="AR122" s="139" t="s">
        <v>163</v>
      </c>
      <c r="AT122" s="139" t="s">
        <v>158</v>
      </c>
      <c r="AU122" s="139" t="s">
        <v>83</v>
      </c>
      <c r="AY122" s="18" t="s">
        <v>156</v>
      </c>
      <c r="BE122" s="140">
        <f>IF(N122="základní",J122,0)</f>
        <v>0</v>
      </c>
      <c r="BF122" s="140">
        <f>IF(N122="snížená",J122,0)</f>
        <v>0</v>
      </c>
      <c r="BG122" s="140">
        <f>IF(N122="zákl. přenesená",J122,0)</f>
        <v>0</v>
      </c>
      <c r="BH122" s="140">
        <f>IF(N122="sníž. přenesená",J122,0)</f>
        <v>0</v>
      </c>
      <c r="BI122" s="140">
        <f>IF(N122="nulová",J122,0)</f>
        <v>0</v>
      </c>
      <c r="BJ122" s="18" t="s">
        <v>81</v>
      </c>
      <c r="BK122" s="140">
        <f>ROUND(I122*H122,2)</f>
        <v>0</v>
      </c>
      <c r="BL122" s="18" t="s">
        <v>163</v>
      </c>
      <c r="BM122" s="139" t="s">
        <v>179</v>
      </c>
    </row>
    <row r="123" spans="2:65" s="1" customFormat="1" ht="10.199999999999999">
      <c r="B123" s="33"/>
      <c r="D123" s="141" t="s">
        <v>165</v>
      </c>
      <c r="F123" s="142" t="s">
        <v>180</v>
      </c>
      <c r="I123" s="143"/>
      <c r="L123" s="33"/>
      <c r="M123" s="144"/>
      <c r="T123" s="54"/>
      <c r="AT123" s="18" t="s">
        <v>165</v>
      </c>
      <c r="AU123" s="18" t="s">
        <v>83</v>
      </c>
    </row>
    <row r="124" spans="2:65" s="13" customFormat="1" ht="10.199999999999999">
      <c r="B124" s="152"/>
      <c r="D124" s="146" t="s">
        <v>167</v>
      </c>
      <c r="E124" s="153" t="s">
        <v>19</v>
      </c>
      <c r="F124" s="154" t="s">
        <v>181</v>
      </c>
      <c r="H124" s="155">
        <v>3.75</v>
      </c>
      <c r="I124" s="156"/>
      <c r="L124" s="152"/>
      <c r="M124" s="157"/>
      <c r="T124" s="158"/>
      <c r="AT124" s="153" t="s">
        <v>167</v>
      </c>
      <c r="AU124" s="153" t="s">
        <v>83</v>
      </c>
      <c r="AV124" s="13" t="s">
        <v>83</v>
      </c>
      <c r="AW124" s="13" t="s">
        <v>35</v>
      </c>
      <c r="AX124" s="13" t="s">
        <v>73</v>
      </c>
      <c r="AY124" s="153" t="s">
        <v>156</v>
      </c>
    </row>
    <row r="125" spans="2:65" s="14" customFormat="1" ht="10.199999999999999">
      <c r="B125" s="159"/>
      <c r="D125" s="146" t="s">
        <v>167</v>
      </c>
      <c r="E125" s="160" t="s">
        <v>19</v>
      </c>
      <c r="F125" s="161" t="s">
        <v>174</v>
      </c>
      <c r="H125" s="162">
        <v>3.75</v>
      </c>
      <c r="I125" s="163"/>
      <c r="L125" s="159"/>
      <c r="M125" s="164"/>
      <c r="T125" s="165"/>
      <c r="AT125" s="160" t="s">
        <v>167</v>
      </c>
      <c r="AU125" s="160" t="s">
        <v>83</v>
      </c>
      <c r="AV125" s="14" t="s">
        <v>163</v>
      </c>
      <c r="AW125" s="14" t="s">
        <v>35</v>
      </c>
      <c r="AX125" s="14" t="s">
        <v>81</v>
      </c>
      <c r="AY125" s="160" t="s">
        <v>156</v>
      </c>
    </row>
    <row r="126" spans="2:65" s="1" customFormat="1" ht="16.5" customHeight="1">
      <c r="B126" s="33"/>
      <c r="C126" s="128" t="s">
        <v>182</v>
      </c>
      <c r="D126" s="128" t="s">
        <v>158</v>
      </c>
      <c r="E126" s="129" t="s">
        <v>183</v>
      </c>
      <c r="F126" s="130" t="s">
        <v>184</v>
      </c>
      <c r="G126" s="131" t="s">
        <v>185</v>
      </c>
      <c r="H126" s="132">
        <v>0.28100000000000003</v>
      </c>
      <c r="I126" s="133"/>
      <c r="J126" s="134">
        <f>ROUND(I126*H126,2)</f>
        <v>0</v>
      </c>
      <c r="K126" s="130" t="s">
        <v>162</v>
      </c>
      <c r="L126" s="33"/>
      <c r="M126" s="135" t="s">
        <v>19</v>
      </c>
      <c r="N126" s="136" t="s">
        <v>44</v>
      </c>
      <c r="P126" s="137">
        <f>O126*H126</f>
        <v>0</v>
      </c>
      <c r="Q126" s="137">
        <v>1.0606199999999999</v>
      </c>
      <c r="R126" s="137">
        <f>Q126*H126</f>
        <v>0.29803422000000002</v>
      </c>
      <c r="S126" s="137">
        <v>0</v>
      </c>
      <c r="T126" s="138">
        <f>S126*H126</f>
        <v>0</v>
      </c>
      <c r="AR126" s="139" t="s">
        <v>163</v>
      </c>
      <c r="AT126" s="139" t="s">
        <v>158</v>
      </c>
      <c r="AU126" s="139" t="s">
        <v>83</v>
      </c>
      <c r="AY126" s="18" t="s">
        <v>156</v>
      </c>
      <c r="BE126" s="140">
        <f>IF(N126="základní",J126,0)</f>
        <v>0</v>
      </c>
      <c r="BF126" s="140">
        <f>IF(N126="snížená",J126,0)</f>
        <v>0</v>
      </c>
      <c r="BG126" s="140">
        <f>IF(N126="zákl. přenesená",J126,0)</f>
        <v>0</v>
      </c>
      <c r="BH126" s="140">
        <f>IF(N126="sníž. přenesená",J126,0)</f>
        <v>0</v>
      </c>
      <c r="BI126" s="140">
        <f>IF(N126="nulová",J126,0)</f>
        <v>0</v>
      </c>
      <c r="BJ126" s="18" t="s">
        <v>81</v>
      </c>
      <c r="BK126" s="140">
        <f>ROUND(I126*H126,2)</f>
        <v>0</v>
      </c>
      <c r="BL126" s="18" t="s">
        <v>163</v>
      </c>
      <c r="BM126" s="139" t="s">
        <v>186</v>
      </c>
    </row>
    <row r="127" spans="2:65" s="1" customFormat="1" ht="10.199999999999999">
      <c r="B127" s="33"/>
      <c r="D127" s="141" t="s">
        <v>165</v>
      </c>
      <c r="F127" s="142" t="s">
        <v>187</v>
      </c>
      <c r="I127" s="143"/>
      <c r="L127" s="33"/>
      <c r="M127" s="144"/>
      <c r="T127" s="54"/>
      <c r="AT127" s="18" t="s">
        <v>165</v>
      </c>
      <c r="AU127" s="18" t="s">
        <v>83</v>
      </c>
    </row>
    <row r="128" spans="2:65" s="13" customFormat="1" ht="10.199999999999999">
      <c r="B128" s="152"/>
      <c r="D128" s="146" t="s">
        <v>167</v>
      </c>
      <c r="E128" s="153" t="s">
        <v>19</v>
      </c>
      <c r="F128" s="154" t="s">
        <v>188</v>
      </c>
      <c r="H128" s="155">
        <v>0.28100000000000003</v>
      </c>
      <c r="I128" s="156"/>
      <c r="L128" s="152"/>
      <c r="M128" s="157"/>
      <c r="T128" s="158"/>
      <c r="AT128" s="153" t="s">
        <v>167</v>
      </c>
      <c r="AU128" s="153" t="s">
        <v>83</v>
      </c>
      <c r="AV128" s="13" t="s">
        <v>83</v>
      </c>
      <c r="AW128" s="13" t="s">
        <v>35</v>
      </c>
      <c r="AX128" s="13" t="s">
        <v>73</v>
      </c>
      <c r="AY128" s="153" t="s">
        <v>156</v>
      </c>
    </row>
    <row r="129" spans="2:65" s="14" customFormat="1" ht="10.199999999999999">
      <c r="B129" s="159"/>
      <c r="D129" s="146" t="s">
        <v>167</v>
      </c>
      <c r="E129" s="160" t="s">
        <v>19</v>
      </c>
      <c r="F129" s="161" t="s">
        <v>174</v>
      </c>
      <c r="H129" s="162">
        <v>0.28100000000000003</v>
      </c>
      <c r="I129" s="163"/>
      <c r="L129" s="159"/>
      <c r="M129" s="164"/>
      <c r="T129" s="165"/>
      <c r="AT129" s="160" t="s">
        <v>167</v>
      </c>
      <c r="AU129" s="160" t="s">
        <v>83</v>
      </c>
      <c r="AV129" s="14" t="s">
        <v>163</v>
      </c>
      <c r="AW129" s="14" t="s">
        <v>35</v>
      </c>
      <c r="AX129" s="14" t="s">
        <v>81</v>
      </c>
      <c r="AY129" s="160" t="s">
        <v>156</v>
      </c>
    </row>
    <row r="130" spans="2:65" s="11" customFormat="1" ht="22.8" customHeight="1">
      <c r="B130" s="116"/>
      <c r="D130" s="117" t="s">
        <v>72</v>
      </c>
      <c r="E130" s="126" t="s">
        <v>182</v>
      </c>
      <c r="F130" s="126" t="s">
        <v>189</v>
      </c>
      <c r="I130" s="119"/>
      <c r="J130" s="127">
        <f>BK130</f>
        <v>0</v>
      </c>
      <c r="L130" s="116"/>
      <c r="M130" s="121"/>
      <c r="P130" s="122">
        <f>SUM(P131:P160)</f>
        <v>0</v>
      </c>
      <c r="R130" s="122">
        <f>SUM(R131:R160)</f>
        <v>4.1850300499999999</v>
      </c>
      <c r="T130" s="123">
        <f>SUM(T131:T160)</f>
        <v>0</v>
      </c>
      <c r="AR130" s="117" t="s">
        <v>81</v>
      </c>
      <c r="AT130" s="124" t="s">
        <v>72</v>
      </c>
      <c r="AU130" s="124" t="s">
        <v>81</v>
      </c>
      <c r="AY130" s="117" t="s">
        <v>156</v>
      </c>
      <c r="BK130" s="125">
        <f>SUM(BK131:BK160)</f>
        <v>0</v>
      </c>
    </row>
    <row r="131" spans="2:65" s="1" customFormat="1" ht="24.15" customHeight="1">
      <c r="B131" s="33"/>
      <c r="C131" s="128" t="s">
        <v>163</v>
      </c>
      <c r="D131" s="128" t="s">
        <v>158</v>
      </c>
      <c r="E131" s="129" t="s">
        <v>190</v>
      </c>
      <c r="F131" s="130" t="s">
        <v>191</v>
      </c>
      <c r="G131" s="131" t="s">
        <v>178</v>
      </c>
      <c r="H131" s="132">
        <v>0.48199999999999998</v>
      </c>
      <c r="I131" s="133"/>
      <c r="J131" s="134">
        <f>ROUND(I131*H131,2)</f>
        <v>0</v>
      </c>
      <c r="K131" s="130" t="s">
        <v>162</v>
      </c>
      <c r="L131" s="33"/>
      <c r="M131" s="135" t="s">
        <v>19</v>
      </c>
      <c r="N131" s="136" t="s">
        <v>44</v>
      </c>
      <c r="P131" s="137">
        <f>O131*H131</f>
        <v>0</v>
      </c>
      <c r="Q131" s="137">
        <v>1.8774999999999999</v>
      </c>
      <c r="R131" s="137">
        <f>Q131*H131</f>
        <v>0.90495499999999995</v>
      </c>
      <c r="S131" s="137">
        <v>0</v>
      </c>
      <c r="T131" s="138">
        <f>S131*H131</f>
        <v>0</v>
      </c>
      <c r="AR131" s="139" t="s">
        <v>163</v>
      </c>
      <c r="AT131" s="139" t="s">
        <v>158</v>
      </c>
      <c r="AU131" s="139" t="s">
        <v>83</v>
      </c>
      <c r="AY131" s="18" t="s">
        <v>156</v>
      </c>
      <c r="BE131" s="140">
        <f>IF(N131="základní",J131,0)</f>
        <v>0</v>
      </c>
      <c r="BF131" s="140">
        <f>IF(N131="snížená",J131,0)</f>
        <v>0</v>
      </c>
      <c r="BG131" s="140">
        <f>IF(N131="zákl. přenesená",J131,0)</f>
        <v>0</v>
      </c>
      <c r="BH131" s="140">
        <f>IF(N131="sníž. přenesená",J131,0)</f>
        <v>0</v>
      </c>
      <c r="BI131" s="140">
        <f>IF(N131="nulová",J131,0)</f>
        <v>0</v>
      </c>
      <c r="BJ131" s="18" t="s">
        <v>81</v>
      </c>
      <c r="BK131" s="140">
        <f>ROUND(I131*H131,2)</f>
        <v>0</v>
      </c>
      <c r="BL131" s="18" t="s">
        <v>163</v>
      </c>
      <c r="BM131" s="139" t="s">
        <v>192</v>
      </c>
    </row>
    <row r="132" spans="2:65" s="1" customFormat="1" ht="10.199999999999999">
      <c r="B132" s="33"/>
      <c r="D132" s="141" t="s">
        <v>165</v>
      </c>
      <c r="F132" s="142" t="s">
        <v>193</v>
      </c>
      <c r="I132" s="143"/>
      <c r="L132" s="33"/>
      <c r="M132" s="144"/>
      <c r="T132" s="54"/>
      <c r="AT132" s="18" t="s">
        <v>165</v>
      </c>
      <c r="AU132" s="18" t="s">
        <v>83</v>
      </c>
    </row>
    <row r="133" spans="2:65" s="13" customFormat="1" ht="10.199999999999999">
      <c r="B133" s="152"/>
      <c r="D133" s="146" t="s">
        <v>167</v>
      </c>
      <c r="E133" s="153" t="s">
        <v>19</v>
      </c>
      <c r="F133" s="154" t="s">
        <v>194</v>
      </c>
      <c r="H133" s="155">
        <v>0.48199999999999998</v>
      </c>
      <c r="I133" s="156"/>
      <c r="L133" s="152"/>
      <c r="M133" s="157"/>
      <c r="T133" s="158"/>
      <c r="AT133" s="153" t="s">
        <v>167</v>
      </c>
      <c r="AU133" s="153" t="s">
        <v>83</v>
      </c>
      <c r="AV133" s="13" t="s">
        <v>83</v>
      </c>
      <c r="AW133" s="13" t="s">
        <v>35</v>
      </c>
      <c r="AX133" s="13" t="s">
        <v>73</v>
      </c>
      <c r="AY133" s="153" t="s">
        <v>156</v>
      </c>
    </row>
    <row r="134" spans="2:65" s="14" customFormat="1" ht="10.199999999999999">
      <c r="B134" s="159"/>
      <c r="D134" s="146" t="s">
        <v>167</v>
      </c>
      <c r="E134" s="160" t="s">
        <v>19</v>
      </c>
      <c r="F134" s="161" t="s">
        <v>174</v>
      </c>
      <c r="H134" s="162">
        <v>0.48199999999999998</v>
      </c>
      <c r="I134" s="163"/>
      <c r="L134" s="159"/>
      <c r="M134" s="164"/>
      <c r="T134" s="165"/>
      <c r="AT134" s="160" t="s">
        <v>167</v>
      </c>
      <c r="AU134" s="160" t="s">
        <v>83</v>
      </c>
      <c r="AV134" s="14" t="s">
        <v>163</v>
      </c>
      <c r="AW134" s="14" t="s">
        <v>35</v>
      </c>
      <c r="AX134" s="14" t="s">
        <v>81</v>
      </c>
      <c r="AY134" s="160" t="s">
        <v>156</v>
      </c>
    </row>
    <row r="135" spans="2:65" s="1" customFormat="1" ht="24.15" customHeight="1">
      <c r="B135" s="33"/>
      <c r="C135" s="128" t="s">
        <v>195</v>
      </c>
      <c r="D135" s="128" t="s">
        <v>158</v>
      </c>
      <c r="E135" s="129" t="s">
        <v>196</v>
      </c>
      <c r="F135" s="130" t="s">
        <v>197</v>
      </c>
      <c r="G135" s="131" t="s">
        <v>161</v>
      </c>
      <c r="H135" s="132">
        <v>3.19</v>
      </c>
      <c r="I135" s="133"/>
      <c r="J135" s="134">
        <f>ROUND(I135*H135,2)</f>
        <v>0</v>
      </c>
      <c r="K135" s="130" t="s">
        <v>162</v>
      </c>
      <c r="L135" s="33"/>
      <c r="M135" s="135" t="s">
        <v>19</v>
      </c>
      <c r="N135" s="136" t="s">
        <v>44</v>
      </c>
      <c r="P135" s="137">
        <f>O135*H135</f>
        <v>0</v>
      </c>
      <c r="Q135" s="137">
        <v>7.9210000000000003E-2</v>
      </c>
      <c r="R135" s="137">
        <f>Q135*H135</f>
        <v>0.25267990000000001</v>
      </c>
      <c r="S135" s="137">
        <v>0</v>
      </c>
      <c r="T135" s="138">
        <f>S135*H135</f>
        <v>0</v>
      </c>
      <c r="AR135" s="139" t="s">
        <v>163</v>
      </c>
      <c r="AT135" s="139" t="s">
        <v>158</v>
      </c>
      <c r="AU135" s="139" t="s">
        <v>83</v>
      </c>
      <c r="AY135" s="18" t="s">
        <v>156</v>
      </c>
      <c r="BE135" s="140">
        <f>IF(N135="základní",J135,0)</f>
        <v>0</v>
      </c>
      <c r="BF135" s="140">
        <f>IF(N135="snížená",J135,0)</f>
        <v>0</v>
      </c>
      <c r="BG135" s="140">
        <f>IF(N135="zákl. přenesená",J135,0)</f>
        <v>0</v>
      </c>
      <c r="BH135" s="140">
        <f>IF(N135="sníž. přenesená",J135,0)</f>
        <v>0</v>
      </c>
      <c r="BI135" s="140">
        <f>IF(N135="nulová",J135,0)</f>
        <v>0</v>
      </c>
      <c r="BJ135" s="18" t="s">
        <v>81</v>
      </c>
      <c r="BK135" s="140">
        <f>ROUND(I135*H135,2)</f>
        <v>0</v>
      </c>
      <c r="BL135" s="18" t="s">
        <v>163</v>
      </c>
      <c r="BM135" s="139" t="s">
        <v>198</v>
      </c>
    </row>
    <row r="136" spans="2:65" s="1" customFormat="1" ht="10.199999999999999">
      <c r="B136" s="33"/>
      <c r="D136" s="141" t="s">
        <v>165</v>
      </c>
      <c r="F136" s="142" t="s">
        <v>199</v>
      </c>
      <c r="I136" s="143"/>
      <c r="L136" s="33"/>
      <c r="M136" s="144"/>
      <c r="T136" s="54"/>
      <c r="AT136" s="18" t="s">
        <v>165</v>
      </c>
      <c r="AU136" s="18" t="s">
        <v>83</v>
      </c>
    </row>
    <row r="137" spans="2:65" s="12" customFormat="1" ht="10.199999999999999">
      <c r="B137" s="145"/>
      <c r="D137" s="146" t="s">
        <v>167</v>
      </c>
      <c r="E137" s="147" t="s">
        <v>19</v>
      </c>
      <c r="F137" s="148" t="s">
        <v>200</v>
      </c>
      <c r="H137" s="147" t="s">
        <v>19</v>
      </c>
      <c r="I137" s="149"/>
      <c r="L137" s="145"/>
      <c r="M137" s="150"/>
      <c r="T137" s="151"/>
      <c r="AT137" s="147" t="s">
        <v>167</v>
      </c>
      <c r="AU137" s="147" t="s">
        <v>83</v>
      </c>
      <c r="AV137" s="12" t="s">
        <v>81</v>
      </c>
      <c r="AW137" s="12" t="s">
        <v>35</v>
      </c>
      <c r="AX137" s="12" t="s">
        <v>73</v>
      </c>
      <c r="AY137" s="147" t="s">
        <v>156</v>
      </c>
    </row>
    <row r="138" spans="2:65" s="13" customFormat="1" ht="10.199999999999999">
      <c r="B138" s="152"/>
      <c r="D138" s="146" t="s">
        <v>167</v>
      </c>
      <c r="E138" s="153" t="s">
        <v>19</v>
      </c>
      <c r="F138" s="154" t="s">
        <v>201</v>
      </c>
      <c r="H138" s="155">
        <v>3.19</v>
      </c>
      <c r="I138" s="156"/>
      <c r="L138" s="152"/>
      <c r="M138" s="157"/>
      <c r="T138" s="158"/>
      <c r="AT138" s="153" t="s">
        <v>167</v>
      </c>
      <c r="AU138" s="153" t="s">
        <v>83</v>
      </c>
      <c r="AV138" s="13" t="s">
        <v>83</v>
      </c>
      <c r="AW138" s="13" t="s">
        <v>35</v>
      </c>
      <c r="AX138" s="13" t="s">
        <v>73</v>
      </c>
      <c r="AY138" s="153" t="s">
        <v>156</v>
      </c>
    </row>
    <row r="139" spans="2:65" s="14" customFormat="1" ht="10.199999999999999">
      <c r="B139" s="159"/>
      <c r="D139" s="146" t="s">
        <v>167</v>
      </c>
      <c r="E139" s="160" t="s">
        <v>19</v>
      </c>
      <c r="F139" s="161" t="s">
        <v>174</v>
      </c>
      <c r="H139" s="162">
        <v>3.19</v>
      </c>
      <c r="I139" s="163"/>
      <c r="L139" s="159"/>
      <c r="M139" s="164"/>
      <c r="T139" s="165"/>
      <c r="AT139" s="160" t="s">
        <v>167</v>
      </c>
      <c r="AU139" s="160" t="s">
        <v>83</v>
      </c>
      <c r="AV139" s="14" t="s">
        <v>163</v>
      </c>
      <c r="AW139" s="14" t="s">
        <v>35</v>
      </c>
      <c r="AX139" s="14" t="s">
        <v>81</v>
      </c>
      <c r="AY139" s="160" t="s">
        <v>156</v>
      </c>
    </row>
    <row r="140" spans="2:65" s="1" customFormat="1" ht="16.5" customHeight="1">
      <c r="B140" s="33"/>
      <c r="C140" s="128" t="s">
        <v>202</v>
      </c>
      <c r="D140" s="128" t="s">
        <v>158</v>
      </c>
      <c r="E140" s="129" t="s">
        <v>203</v>
      </c>
      <c r="F140" s="130" t="s">
        <v>204</v>
      </c>
      <c r="G140" s="131" t="s">
        <v>161</v>
      </c>
      <c r="H140" s="132">
        <v>5.4809999999999999</v>
      </c>
      <c r="I140" s="133"/>
      <c r="J140" s="134">
        <f>ROUND(I140*H140,2)</f>
        <v>0</v>
      </c>
      <c r="K140" s="130" t="s">
        <v>162</v>
      </c>
      <c r="L140" s="33"/>
      <c r="M140" s="135" t="s">
        <v>19</v>
      </c>
      <c r="N140" s="136" t="s">
        <v>44</v>
      </c>
      <c r="P140" s="137">
        <f>O140*H140</f>
        <v>0</v>
      </c>
      <c r="Q140" s="137">
        <v>0.25364999999999999</v>
      </c>
      <c r="R140" s="137">
        <f>Q140*H140</f>
        <v>1.3902556499999998</v>
      </c>
      <c r="S140" s="137">
        <v>0</v>
      </c>
      <c r="T140" s="138">
        <f>S140*H140</f>
        <v>0</v>
      </c>
      <c r="AR140" s="139" t="s">
        <v>163</v>
      </c>
      <c r="AT140" s="139" t="s">
        <v>158</v>
      </c>
      <c r="AU140" s="139" t="s">
        <v>83</v>
      </c>
      <c r="AY140" s="18" t="s">
        <v>156</v>
      </c>
      <c r="BE140" s="140">
        <f>IF(N140="základní",J140,0)</f>
        <v>0</v>
      </c>
      <c r="BF140" s="140">
        <f>IF(N140="snížená",J140,0)</f>
        <v>0</v>
      </c>
      <c r="BG140" s="140">
        <f>IF(N140="zákl. přenesená",J140,0)</f>
        <v>0</v>
      </c>
      <c r="BH140" s="140">
        <f>IF(N140="sníž. přenesená",J140,0)</f>
        <v>0</v>
      </c>
      <c r="BI140" s="140">
        <f>IF(N140="nulová",J140,0)</f>
        <v>0</v>
      </c>
      <c r="BJ140" s="18" t="s">
        <v>81</v>
      </c>
      <c r="BK140" s="140">
        <f>ROUND(I140*H140,2)</f>
        <v>0</v>
      </c>
      <c r="BL140" s="18" t="s">
        <v>163</v>
      </c>
      <c r="BM140" s="139" t="s">
        <v>205</v>
      </c>
    </row>
    <row r="141" spans="2:65" s="1" customFormat="1" ht="10.199999999999999">
      <c r="B141" s="33"/>
      <c r="D141" s="141" t="s">
        <v>165</v>
      </c>
      <c r="F141" s="142" t="s">
        <v>206</v>
      </c>
      <c r="I141" s="143"/>
      <c r="L141" s="33"/>
      <c r="M141" s="144"/>
      <c r="T141" s="54"/>
      <c r="AT141" s="18" t="s">
        <v>165</v>
      </c>
      <c r="AU141" s="18" t="s">
        <v>83</v>
      </c>
    </row>
    <row r="142" spans="2:65" s="12" customFormat="1" ht="10.199999999999999">
      <c r="B142" s="145"/>
      <c r="D142" s="146" t="s">
        <v>167</v>
      </c>
      <c r="E142" s="147" t="s">
        <v>19</v>
      </c>
      <c r="F142" s="148" t="s">
        <v>207</v>
      </c>
      <c r="H142" s="147" t="s">
        <v>19</v>
      </c>
      <c r="I142" s="149"/>
      <c r="L142" s="145"/>
      <c r="M142" s="150"/>
      <c r="T142" s="151"/>
      <c r="AT142" s="147" t="s">
        <v>167</v>
      </c>
      <c r="AU142" s="147" t="s">
        <v>83</v>
      </c>
      <c r="AV142" s="12" t="s">
        <v>81</v>
      </c>
      <c r="AW142" s="12" t="s">
        <v>35</v>
      </c>
      <c r="AX142" s="12" t="s">
        <v>73</v>
      </c>
      <c r="AY142" s="147" t="s">
        <v>156</v>
      </c>
    </row>
    <row r="143" spans="2:65" s="13" customFormat="1" ht="10.199999999999999">
      <c r="B143" s="152"/>
      <c r="D143" s="146" t="s">
        <v>167</v>
      </c>
      <c r="E143" s="153" t="s">
        <v>19</v>
      </c>
      <c r="F143" s="154" t="s">
        <v>208</v>
      </c>
      <c r="H143" s="155">
        <v>5.4809999999999999</v>
      </c>
      <c r="I143" s="156"/>
      <c r="L143" s="152"/>
      <c r="M143" s="157"/>
      <c r="T143" s="158"/>
      <c r="AT143" s="153" t="s">
        <v>167</v>
      </c>
      <c r="AU143" s="153" t="s">
        <v>83</v>
      </c>
      <c r="AV143" s="13" t="s">
        <v>83</v>
      </c>
      <c r="AW143" s="13" t="s">
        <v>35</v>
      </c>
      <c r="AX143" s="13" t="s">
        <v>73</v>
      </c>
      <c r="AY143" s="153" t="s">
        <v>156</v>
      </c>
    </row>
    <row r="144" spans="2:65" s="14" customFormat="1" ht="10.199999999999999">
      <c r="B144" s="159"/>
      <c r="D144" s="146" t="s">
        <v>167</v>
      </c>
      <c r="E144" s="160" t="s">
        <v>19</v>
      </c>
      <c r="F144" s="161" t="s">
        <v>174</v>
      </c>
      <c r="H144" s="162">
        <v>5.4809999999999999</v>
      </c>
      <c r="I144" s="163"/>
      <c r="L144" s="159"/>
      <c r="M144" s="164"/>
      <c r="T144" s="165"/>
      <c r="AT144" s="160" t="s">
        <v>167</v>
      </c>
      <c r="AU144" s="160" t="s">
        <v>83</v>
      </c>
      <c r="AV144" s="14" t="s">
        <v>163</v>
      </c>
      <c r="AW144" s="14" t="s">
        <v>35</v>
      </c>
      <c r="AX144" s="14" t="s">
        <v>81</v>
      </c>
      <c r="AY144" s="160" t="s">
        <v>156</v>
      </c>
    </row>
    <row r="145" spans="2:65" s="1" customFormat="1" ht="21.75" customHeight="1">
      <c r="B145" s="33"/>
      <c r="C145" s="128" t="s">
        <v>209</v>
      </c>
      <c r="D145" s="128" t="s">
        <v>158</v>
      </c>
      <c r="E145" s="129" t="s">
        <v>210</v>
      </c>
      <c r="F145" s="130" t="s">
        <v>211</v>
      </c>
      <c r="G145" s="131" t="s">
        <v>161</v>
      </c>
      <c r="H145" s="132">
        <v>3.2650000000000001</v>
      </c>
      <c r="I145" s="133"/>
      <c r="J145" s="134">
        <f>ROUND(I145*H145,2)</f>
        <v>0</v>
      </c>
      <c r="K145" s="130" t="s">
        <v>162</v>
      </c>
      <c r="L145" s="33"/>
      <c r="M145" s="135" t="s">
        <v>19</v>
      </c>
      <c r="N145" s="136" t="s">
        <v>44</v>
      </c>
      <c r="P145" s="137">
        <f>O145*H145</f>
        <v>0</v>
      </c>
      <c r="Q145" s="137">
        <v>0.17330000000000001</v>
      </c>
      <c r="R145" s="137">
        <f>Q145*H145</f>
        <v>0.56582450000000006</v>
      </c>
      <c r="S145" s="137">
        <v>0</v>
      </c>
      <c r="T145" s="138">
        <f>S145*H145</f>
        <v>0</v>
      </c>
      <c r="AR145" s="139" t="s">
        <v>163</v>
      </c>
      <c r="AT145" s="139" t="s">
        <v>158</v>
      </c>
      <c r="AU145" s="139" t="s">
        <v>83</v>
      </c>
      <c r="AY145" s="18" t="s">
        <v>156</v>
      </c>
      <c r="BE145" s="140">
        <f>IF(N145="základní",J145,0)</f>
        <v>0</v>
      </c>
      <c r="BF145" s="140">
        <f>IF(N145="snížená",J145,0)</f>
        <v>0</v>
      </c>
      <c r="BG145" s="140">
        <f>IF(N145="zákl. přenesená",J145,0)</f>
        <v>0</v>
      </c>
      <c r="BH145" s="140">
        <f>IF(N145="sníž. přenesená",J145,0)</f>
        <v>0</v>
      </c>
      <c r="BI145" s="140">
        <f>IF(N145="nulová",J145,0)</f>
        <v>0</v>
      </c>
      <c r="BJ145" s="18" t="s">
        <v>81</v>
      </c>
      <c r="BK145" s="140">
        <f>ROUND(I145*H145,2)</f>
        <v>0</v>
      </c>
      <c r="BL145" s="18" t="s">
        <v>163</v>
      </c>
      <c r="BM145" s="139" t="s">
        <v>212</v>
      </c>
    </row>
    <row r="146" spans="2:65" s="1" customFormat="1" ht="10.199999999999999">
      <c r="B146" s="33"/>
      <c r="D146" s="141" t="s">
        <v>165</v>
      </c>
      <c r="F146" s="142" t="s">
        <v>213</v>
      </c>
      <c r="I146" s="143"/>
      <c r="L146" s="33"/>
      <c r="M146" s="144"/>
      <c r="T146" s="54"/>
      <c r="AT146" s="18" t="s">
        <v>165</v>
      </c>
      <c r="AU146" s="18" t="s">
        <v>83</v>
      </c>
    </row>
    <row r="147" spans="2:65" s="12" customFormat="1" ht="10.199999999999999">
      <c r="B147" s="145"/>
      <c r="D147" s="146" t="s">
        <v>167</v>
      </c>
      <c r="E147" s="147" t="s">
        <v>19</v>
      </c>
      <c r="F147" s="148" t="s">
        <v>214</v>
      </c>
      <c r="H147" s="147" t="s">
        <v>19</v>
      </c>
      <c r="I147" s="149"/>
      <c r="L147" s="145"/>
      <c r="M147" s="150"/>
      <c r="T147" s="151"/>
      <c r="AT147" s="147" t="s">
        <v>167</v>
      </c>
      <c r="AU147" s="147" t="s">
        <v>83</v>
      </c>
      <c r="AV147" s="12" t="s">
        <v>81</v>
      </c>
      <c r="AW147" s="12" t="s">
        <v>35</v>
      </c>
      <c r="AX147" s="12" t="s">
        <v>73</v>
      </c>
      <c r="AY147" s="147" t="s">
        <v>156</v>
      </c>
    </row>
    <row r="148" spans="2:65" s="13" customFormat="1" ht="10.199999999999999">
      <c r="B148" s="152"/>
      <c r="D148" s="146" t="s">
        <v>167</v>
      </c>
      <c r="E148" s="153" t="s">
        <v>19</v>
      </c>
      <c r="F148" s="154" t="s">
        <v>215</v>
      </c>
      <c r="H148" s="155">
        <v>3.2650000000000001</v>
      </c>
      <c r="I148" s="156"/>
      <c r="L148" s="152"/>
      <c r="M148" s="157"/>
      <c r="T148" s="158"/>
      <c r="AT148" s="153" t="s">
        <v>167</v>
      </c>
      <c r="AU148" s="153" t="s">
        <v>83</v>
      </c>
      <c r="AV148" s="13" t="s">
        <v>83</v>
      </c>
      <c r="AW148" s="13" t="s">
        <v>35</v>
      </c>
      <c r="AX148" s="13" t="s">
        <v>73</v>
      </c>
      <c r="AY148" s="153" t="s">
        <v>156</v>
      </c>
    </row>
    <row r="149" spans="2:65" s="14" customFormat="1" ht="10.199999999999999">
      <c r="B149" s="159"/>
      <c r="D149" s="146" t="s">
        <v>167</v>
      </c>
      <c r="E149" s="160" t="s">
        <v>19</v>
      </c>
      <c r="F149" s="161" t="s">
        <v>174</v>
      </c>
      <c r="H149" s="162">
        <v>3.2650000000000001</v>
      </c>
      <c r="I149" s="163"/>
      <c r="L149" s="159"/>
      <c r="M149" s="164"/>
      <c r="T149" s="165"/>
      <c r="AT149" s="160" t="s">
        <v>167</v>
      </c>
      <c r="AU149" s="160" t="s">
        <v>83</v>
      </c>
      <c r="AV149" s="14" t="s">
        <v>163</v>
      </c>
      <c r="AW149" s="14" t="s">
        <v>35</v>
      </c>
      <c r="AX149" s="14" t="s">
        <v>81</v>
      </c>
      <c r="AY149" s="160" t="s">
        <v>156</v>
      </c>
    </row>
    <row r="150" spans="2:65" s="1" customFormat="1" ht="16.5" customHeight="1">
      <c r="B150" s="33"/>
      <c r="C150" s="128" t="s">
        <v>216</v>
      </c>
      <c r="D150" s="128" t="s">
        <v>158</v>
      </c>
      <c r="E150" s="129" t="s">
        <v>217</v>
      </c>
      <c r="F150" s="130" t="s">
        <v>218</v>
      </c>
      <c r="G150" s="131" t="s">
        <v>161</v>
      </c>
      <c r="H150" s="132">
        <v>4.8639999999999999</v>
      </c>
      <c r="I150" s="133"/>
      <c r="J150" s="134">
        <f>ROUND(I150*H150,2)</f>
        <v>0</v>
      </c>
      <c r="K150" s="130" t="s">
        <v>162</v>
      </c>
      <c r="L150" s="33"/>
      <c r="M150" s="135" t="s">
        <v>19</v>
      </c>
      <c r="N150" s="136" t="s">
        <v>44</v>
      </c>
      <c r="P150" s="137">
        <f>O150*H150</f>
        <v>0</v>
      </c>
      <c r="Q150" s="137">
        <v>5.4600000000000003E-2</v>
      </c>
      <c r="R150" s="137">
        <f>Q150*H150</f>
        <v>0.26557439999999999</v>
      </c>
      <c r="S150" s="137">
        <v>0</v>
      </c>
      <c r="T150" s="138">
        <f>S150*H150</f>
        <v>0</v>
      </c>
      <c r="AR150" s="139" t="s">
        <v>163</v>
      </c>
      <c r="AT150" s="139" t="s">
        <v>158</v>
      </c>
      <c r="AU150" s="139" t="s">
        <v>83</v>
      </c>
      <c r="AY150" s="18" t="s">
        <v>156</v>
      </c>
      <c r="BE150" s="140">
        <f>IF(N150="základní",J150,0)</f>
        <v>0</v>
      </c>
      <c r="BF150" s="140">
        <f>IF(N150="snížená",J150,0)</f>
        <v>0</v>
      </c>
      <c r="BG150" s="140">
        <f>IF(N150="zákl. přenesená",J150,0)</f>
        <v>0</v>
      </c>
      <c r="BH150" s="140">
        <f>IF(N150="sníž. přenesená",J150,0)</f>
        <v>0</v>
      </c>
      <c r="BI150" s="140">
        <f>IF(N150="nulová",J150,0)</f>
        <v>0</v>
      </c>
      <c r="BJ150" s="18" t="s">
        <v>81</v>
      </c>
      <c r="BK150" s="140">
        <f>ROUND(I150*H150,2)</f>
        <v>0</v>
      </c>
      <c r="BL150" s="18" t="s">
        <v>163</v>
      </c>
      <c r="BM150" s="139" t="s">
        <v>219</v>
      </c>
    </row>
    <row r="151" spans="2:65" s="1" customFormat="1" ht="10.199999999999999">
      <c r="B151" s="33"/>
      <c r="D151" s="141" t="s">
        <v>165</v>
      </c>
      <c r="F151" s="142" t="s">
        <v>220</v>
      </c>
      <c r="I151" s="143"/>
      <c r="L151" s="33"/>
      <c r="M151" s="144"/>
      <c r="T151" s="54"/>
      <c r="AT151" s="18" t="s">
        <v>165</v>
      </c>
      <c r="AU151" s="18" t="s">
        <v>83</v>
      </c>
    </row>
    <row r="152" spans="2:65" s="12" customFormat="1" ht="10.199999999999999">
      <c r="B152" s="145"/>
      <c r="D152" s="146" t="s">
        <v>167</v>
      </c>
      <c r="E152" s="147" t="s">
        <v>19</v>
      </c>
      <c r="F152" s="148" t="s">
        <v>221</v>
      </c>
      <c r="H152" s="147" t="s">
        <v>19</v>
      </c>
      <c r="I152" s="149"/>
      <c r="L152" s="145"/>
      <c r="M152" s="150"/>
      <c r="T152" s="151"/>
      <c r="AT152" s="147" t="s">
        <v>167</v>
      </c>
      <c r="AU152" s="147" t="s">
        <v>83</v>
      </c>
      <c r="AV152" s="12" t="s">
        <v>81</v>
      </c>
      <c r="AW152" s="12" t="s">
        <v>35</v>
      </c>
      <c r="AX152" s="12" t="s">
        <v>73</v>
      </c>
      <c r="AY152" s="147" t="s">
        <v>156</v>
      </c>
    </row>
    <row r="153" spans="2:65" s="13" customFormat="1" ht="10.199999999999999">
      <c r="B153" s="152"/>
      <c r="D153" s="146" t="s">
        <v>167</v>
      </c>
      <c r="E153" s="153" t="s">
        <v>19</v>
      </c>
      <c r="F153" s="154" t="s">
        <v>222</v>
      </c>
      <c r="H153" s="155">
        <v>4.8639999999999999</v>
      </c>
      <c r="I153" s="156"/>
      <c r="L153" s="152"/>
      <c r="M153" s="157"/>
      <c r="T153" s="158"/>
      <c r="AT153" s="153" t="s">
        <v>167</v>
      </c>
      <c r="AU153" s="153" t="s">
        <v>83</v>
      </c>
      <c r="AV153" s="13" t="s">
        <v>83</v>
      </c>
      <c r="AW153" s="13" t="s">
        <v>35</v>
      </c>
      <c r="AX153" s="13" t="s">
        <v>73</v>
      </c>
      <c r="AY153" s="153" t="s">
        <v>156</v>
      </c>
    </row>
    <row r="154" spans="2:65" s="14" customFormat="1" ht="10.199999999999999">
      <c r="B154" s="159"/>
      <c r="D154" s="146" t="s">
        <v>167</v>
      </c>
      <c r="E154" s="160" t="s">
        <v>19</v>
      </c>
      <c r="F154" s="161" t="s">
        <v>174</v>
      </c>
      <c r="H154" s="162">
        <v>4.8639999999999999</v>
      </c>
      <c r="I154" s="163"/>
      <c r="L154" s="159"/>
      <c r="M154" s="164"/>
      <c r="T154" s="165"/>
      <c r="AT154" s="160" t="s">
        <v>167</v>
      </c>
      <c r="AU154" s="160" t="s">
        <v>83</v>
      </c>
      <c r="AV154" s="14" t="s">
        <v>163</v>
      </c>
      <c r="AW154" s="14" t="s">
        <v>35</v>
      </c>
      <c r="AX154" s="14" t="s">
        <v>81</v>
      </c>
      <c r="AY154" s="160" t="s">
        <v>156</v>
      </c>
    </row>
    <row r="155" spans="2:65" s="1" customFormat="1" ht="24.15" customHeight="1">
      <c r="B155" s="33"/>
      <c r="C155" s="128" t="s">
        <v>223</v>
      </c>
      <c r="D155" s="128" t="s">
        <v>158</v>
      </c>
      <c r="E155" s="129" t="s">
        <v>224</v>
      </c>
      <c r="F155" s="130" t="s">
        <v>225</v>
      </c>
      <c r="G155" s="131" t="s">
        <v>161</v>
      </c>
      <c r="H155" s="132">
        <v>9.66</v>
      </c>
      <c r="I155" s="133"/>
      <c r="J155" s="134">
        <f>ROUND(I155*H155,2)</f>
        <v>0</v>
      </c>
      <c r="K155" s="130" t="s">
        <v>162</v>
      </c>
      <c r="L155" s="33"/>
      <c r="M155" s="135" t="s">
        <v>19</v>
      </c>
      <c r="N155" s="136" t="s">
        <v>44</v>
      </c>
      <c r="P155" s="137">
        <f>O155*H155</f>
        <v>0</v>
      </c>
      <c r="Q155" s="137">
        <v>8.3409999999999998E-2</v>
      </c>
      <c r="R155" s="137">
        <f>Q155*H155</f>
        <v>0.80574060000000003</v>
      </c>
      <c r="S155" s="137">
        <v>0</v>
      </c>
      <c r="T155" s="138">
        <f>S155*H155</f>
        <v>0</v>
      </c>
      <c r="AR155" s="139" t="s">
        <v>163</v>
      </c>
      <c r="AT155" s="139" t="s">
        <v>158</v>
      </c>
      <c r="AU155" s="139" t="s">
        <v>83</v>
      </c>
      <c r="AY155" s="18" t="s">
        <v>156</v>
      </c>
      <c r="BE155" s="140">
        <f>IF(N155="základní",J155,0)</f>
        <v>0</v>
      </c>
      <c r="BF155" s="140">
        <f>IF(N155="snížená",J155,0)</f>
        <v>0</v>
      </c>
      <c r="BG155" s="140">
        <f>IF(N155="zákl. přenesená",J155,0)</f>
        <v>0</v>
      </c>
      <c r="BH155" s="140">
        <f>IF(N155="sníž. přenesená",J155,0)</f>
        <v>0</v>
      </c>
      <c r="BI155" s="140">
        <f>IF(N155="nulová",J155,0)</f>
        <v>0</v>
      </c>
      <c r="BJ155" s="18" t="s">
        <v>81</v>
      </c>
      <c r="BK155" s="140">
        <f>ROUND(I155*H155,2)</f>
        <v>0</v>
      </c>
      <c r="BL155" s="18" t="s">
        <v>163</v>
      </c>
      <c r="BM155" s="139" t="s">
        <v>226</v>
      </c>
    </row>
    <row r="156" spans="2:65" s="1" customFormat="1" ht="10.199999999999999">
      <c r="B156" s="33"/>
      <c r="D156" s="141" t="s">
        <v>165</v>
      </c>
      <c r="F156" s="142" t="s">
        <v>227</v>
      </c>
      <c r="I156" s="143"/>
      <c r="L156" s="33"/>
      <c r="M156" s="144"/>
      <c r="T156" s="54"/>
      <c r="AT156" s="18" t="s">
        <v>165</v>
      </c>
      <c r="AU156" s="18" t="s">
        <v>83</v>
      </c>
    </row>
    <row r="157" spans="2:65" s="12" customFormat="1" ht="10.199999999999999">
      <c r="B157" s="145"/>
      <c r="D157" s="146" t="s">
        <v>167</v>
      </c>
      <c r="E157" s="147" t="s">
        <v>19</v>
      </c>
      <c r="F157" s="148" t="s">
        <v>228</v>
      </c>
      <c r="H157" s="147" t="s">
        <v>19</v>
      </c>
      <c r="I157" s="149"/>
      <c r="L157" s="145"/>
      <c r="M157" s="150"/>
      <c r="T157" s="151"/>
      <c r="AT157" s="147" t="s">
        <v>167</v>
      </c>
      <c r="AU157" s="147" t="s">
        <v>83</v>
      </c>
      <c r="AV157" s="12" t="s">
        <v>81</v>
      </c>
      <c r="AW157" s="12" t="s">
        <v>35</v>
      </c>
      <c r="AX157" s="12" t="s">
        <v>73</v>
      </c>
      <c r="AY157" s="147" t="s">
        <v>156</v>
      </c>
    </row>
    <row r="158" spans="2:65" s="13" customFormat="1" ht="10.199999999999999">
      <c r="B158" s="152"/>
      <c r="D158" s="146" t="s">
        <v>167</v>
      </c>
      <c r="E158" s="153" t="s">
        <v>19</v>
      </c>
      <c r="F158" s="154" t="s">
        <v>229</v>
      </c>
      <c r="H158" s="155">
        <v>3.6779999999999999</v>
      </c>
      <c r="I158" s="156"/>
      <c r="L158" s="152"/>
      <c r="M158" s="157"/>
      <c r="T158" s="158"/>
      <c r="AT158" s="153" t="s">
        <v>167</v>
      </c>
      <c r="AU158" s="153" t="s">
        <v>83</v>
      </c>
      <c r="AV158" s="13" t="s">
        <v>83</v>
      </c>
      <c r="AW158" s="13" t="s">
        <v>35</v>
      </c>
      <c r="AX158" s="13" t="s">
        <v>73</v>
      </c>
      <c r="AY158" s="153" t="s">
        <v>156</v>
      </c>
    </row>
    <row r="159" spans="2:65" s="13" customFormat="1" ht="10.199999999999999">
      <c r="B159" s="152"/>
      <c r="D159" s="146" t="s">
        <v>167</v>
      </c>
      <c r="E159" s="153" t="s">
        <v>19</v>
      </c>
      <c r="F159" s="154" t="s">
        <v>230</v>
      </c>
      <c r="H159" s="155">
        <v>5.9820000000000002</v>
      </c>
      <c r="I159" s="156"/>
      <c r="L159" s="152"/>
      <c r="M159" s="157"/>
      <c r="T159" s="158"/>
      <c r="AT159" s="153" t="s">
        <v>167</v>
      </c>
      <c r="AU159" s="153" t="s">
        <v>83</v>
      </c>
      <c r="AV159" s="13" t="s">
        <v>83</v>
      </c>
      <c r="AW159" s="13" t="s">
        <v>35</v>
      </c>
      <c r="AX159" s="13" t="s">
        <v>73</v>
      </c>
      <c r="AY159" s="153" t="s">
        <v>156</v>
      </c>
    </row>
    <row r="160" spans="2:65" s="14" customFormat="1" ht="10.199999999999999">
      <c r="B160" s="159"/>
      <c r="D160" s="146" t="s">
        <v>167</v>
      </c>
      <c r="E160" s="160" t="s">
        <v>19</v>
      </c>
      <c r="F160" s="161" t="s">
        <v>174</v>
      </c>
      <c r="H160" s="162">
        <v>9.66</v>
      </c>
      <c r="I160" s="163"/>
      <c r="L160" s="159"/>
      <c r="M160" s="164"/>
      <c r="T160" s="165"/>
      <c r="AT160" s="160" t="s">
        <v>167</v>
      </c>
      <c r="AU160" s="160" t="s">
        <v>83</v>
      </c>
      <c r="AV160" s="14" t="s">
        <v>163</v>
      </c>
      <c r="AW160" s="14" t="s">
        <v>35</v>
      </c>
      <c r="AX160" s="14" t="s">
        <v>81</v>
      </c>
      <c r="AY160" s="160" t="s">
        <v>156</v>
      </c>
    </row>
    <row r="161" spans="2:65" s="11" customFormat="1" ht="22.8" customHeight="1">
      <c r="B161" s="116"/>
      <c r="D161" s="117" t="s">
        <v>72</v>
      </c>
      <c r="E161" s="126" t="s">
        <v>163</v>
      </c>
      <c r="F161" s="126" t="s">
        <v>231</v>
      </c>
      <c r="I161" s="119"/>
      <c r="J161" s="127">
        <f>BK161</f>
        <v>0</v>
      </c>
      <c r="L161" s="116"/>
      <c r="M161" s="121"/>
      <c r="P161" s="122">
        <f>SUM(P162:P206)</f>
        <v>0</v>
      </c>
      <c r="R161" s="122">
        <f>SUM(R162:R206)</f>
        <v>2.7551791700000003</v>
      </c>
      <c r="T161" s="123">
        <f>SUM(T162:T206)</f>
        <v>0</v>
      </c>
      <c r="AR161" s="117" t="s">
        <v>81</v>
      </c>
      <c r="AT161" s="124" t="s">
        <v>72</v>
      </c>
      <c r="AU161" s="124" t="s">
        <v>81</v>
      </c>
      <c r="AY161" s="117" t="s">
        <v>156</v>
      </c>
      <c r="BK161" s="125">
        <f>SUM(BK162:BK206)</f>
        <v>0</v>
      </c>
    </row>
    <row r="162" spans="2:65" s="1" customFormat="1" ht="21.75" customHeight="1">
      <c r="B162" s="33"/>
      <c r="C162" s="128" t="s">
        <v>232</v>
      </c>
      <c r="D162" s="128" t="s">
        <v>158</v>
      </c>
      <c r="E162" s="129" t="s">
        <v>233</v>
      </c>
      <c r="F162" s="130" t="s">
        <v>234</v>
      </c>
      <c r="G162" s="131" t="s">
        <v>235</v>
      </c>
      <c r="H162" s="132">
        <v>20</v>
      </c>
      <c r="I162" s="133"/>
      <c r="J162" s="134">
        <f>ROUND(I162*H162,2)</f>
        <v>0</v>
      </c>
      <c r="K162" s="130" t="s">
        <v>162</v>
      </c>
      <c r="L162" s="33"/>
      <c r="M162" s="135" t="s">
        <v>19</v>
      </c>
      <c r="N162" s="136" t="s">
        <v>44</v>
      </c>
      <c r="P162" s="137">
        <f>O162*H162</f>
        <v>0</v>
      </c>
      <c r="Q162" s="137">
        <v>5.8180000000000003E-2</v>
      </c>
      <c r="R162" s="137">
        <f>Q162*H162</f>
        <v>1.1636</v>
      </c>
      <c r="S162" s="137">
        <v>0</v>
      </c>
      <c r="T162" s="138">
        <f>S162*H162</f>
        <v>0</v>
      </c>
      <c r="AR162" s="139" t="s">
        <v>163</v>
      </c>
      <c r="AT162" s="139" t="s">
        <v>158</v>
      </c>
      <c r="AU162" s="139" t="s">
        <v>83</v>
      </c>
      <c r="AY162" s="18" t="s">
        <v>156</v>
      </c>
      <c r="BE162" s="140">
        <f>IF(N162="základní",J162,0)</f>
        <v>0</v>
      </c>
      <c r="BF162" s="140">
        <f>IF(N162="snížená",J162,0)</f>
        <v>0</v>
      </c>
      <c r="BG162" s="140">
        <f>IF(N162="zákl. přenesená",J162,0)</f>
        <v>0</v>
      </c>
      <c r="BH162" s="140">
        <f>IF(N162="sníž. přenesená",J162,0)</f>
        <v>0</v>
      </c>
      <c r="BI162" s="140">
        <f>IF(N162="nulová",J162,0)</f>
        <v>0</v>
      </c>
      <c r="BJ162" s="18" t="s">
        <v>81</v>
      </c>
      <c r="BK162" s="140">
        <f>ROUND(I162*H162,2)</f>
        <v>0</v>
      </c>
      <c r="BL162" s="18" t="s">
        <v>163</v>
      </c>
      <c r="BM162" s="139" t="s">
        <v>236</v>
      </c>
    </row>
    <row r="163" spans="2:65" s="1" customFormat="1" ht="10.199999999999999">
      <c r="B163" s="33"/>
      <c r="D163" s="141" t="s">
        <v>165</v>
      </c>
      <c r="F163" s="142" t="s">
        <v>237</v>
      </c>
      <c r="I163" s="143"/>
      <c r="L163" s="33"/>
      <c r="M163" s="144"/>
      <c r="T163" s="54"/>
      <c r="AT163" s="18" t="s">
        <v>165</v>
      </c>
      <c r="AU163" s="18" t="s">
        <v>83</v>
      </c>
    </row>
    <row r="164" spans="2:65" s="13" customFormat="1" ht="10.199999999999999">
      <c r="B164" s="152"/>
      <c r="D164" s="146" t="s">
        <v>167</v>
      </c>
      <c r="E164" s="153" t="s">
        <v>19</v>
      </c>
      <c r="F164" s="154" t="s">
        <v>238</v>
      </c>
      <c r="H164" s="155">
        <v>20</v>
      </c>
      <c r="I164" s="156"/>
      <c r="L164" s="152"/>
      <c r="M164" s="157"/>
      <c r="T164" s="158"/>
      <c r="AT164" s="153" t="s">
        <v>167</v>
      </c>
      <c r="AU164" s="153" t="s">
        <v>83</v>
      </c>
      <c r="AV164" s="13" t="s">
        <v>83</v>
      </c>
      <c r="AW164" s="13" t="s">
        <v>35</v>
      </c>
      <c r="AX164" s="13" t="s">
        <v>73</v>
      </c>
      <c r="AY164" s="153" t="s">
        <v>156</v>
      </c>
    </row>
    <row r="165" spans="2:65" s="14" customFormat="1" ht="10.199999999999999">
      <c r="B165" s="159"/>
      <c r="D165" s="146" t="s">
        <v>167</v>
      </c>
      <c r="E165" s="160" t="s">
        <v>19</v>
      </c>
      <c r="F165" s="161" t="s">
        <v>174</v>
      </c>
      <c r="H165" s="162">
        <v>20</v>
      </c>
      <c r="I165" s="163"/>
      <c r="L165" s="159"/>
      <c r="M165" s="164"/>
      <c r="T165" s="165"/>
      <c r="AT165" s="160" t="s">
        <v>167</v>
      </c>
      <c r="AU165" s="160" t="s">
        <v>83</v>
      </c>
      <c r="AV165" s="14" t="s">
        <v>163</v>
      </c>
      <c r="AW165" s="14" t="s">
        <v>35</v>
      </c>
      <c r="AX165" s="14" t="s">
        <v>81</v>
      </c>
      <c r="AY165" s="160" t="s">
        <v>156</v>
      </c>
    </row>
    <row r="166" spans="2:65" s="1" customFormat="1" ht="21.75" customHeight="1">
      <c r="B166" s="33"/>
      <c r="C166" s="128" t="s">
        <v>239</v>
      </c>
      <c r="D166" s="128" t="s">
        <v>158</v>
      </c>
      <c r="E166" s="129" t="s">
        <v>240</v>
      </c>
      <c r="F166" s="130" t="s">
        <v>241</v>
      </c>
      <c r="G166" s="131" t="s">
        <v>178</v>
      </c>
      <c r="H166" s="132">
        <v>0.125</v>
      </c>
      <c r="I166" s="133"/>
      <c r="J166" s="134">
        <f>ROUND(I166*H166,2)</f>
        <v>0</v>
      </c>
      <c r="K166" s="130" t="s">
        <v>162</v>
      </c>
      <c r="L166" s="33"/>
      <c r="M166" s="135" t="s">
        <v>19</v>
      </c>
      <c r="N166" s="136" t="s">
        <v>44</v>
      </c>
      <c r="P166" s="137">
        <f>O166*H166</f>
        <v>0</v>
      </c>
      <c r="Q166" s="137">
        <v>2.3010199999999998</v>
      </c>
      <c r="R166" s="137">
        <f>Q166*H166</f>
        <v>0.28762749999999998</v>
      </c>
      <c r="S166" s="137">
        <v>0</v>
      </c>
      <c r="T166" s="138">
        <f>S166*H166</f>
        <v>0</v>
      </c>
      <c r="AR166" s="139" t="s">
        <v>163</v>
      </c>
      <c r="AT166" s="139" t="s">
        <v>158</v>
      </c>
      <c r="AU166" s="139" t="s">
        <v>83</v>
      </c>
      <c r="AY166" s="18" t="s">
        <v>156</v>
      </c>
      <c r="BE166" s="140">
        <f>IF(N166="základní",J166,0)</f>
        <v>0</v>
      </c>
      <c r="BF166" s="140">
        <f>IF(N166="snížená",J166,0)</f>
        <v>0</v>
      </c>
      <c r="BG166" s="140">
        <f>IF(N166="zákl. přenesená",J166,0)</f>
        <v>0</v>
      </c>
      <c r="BH166" s="140">
        <f>IF(N166="sníž. přenesená",J166,0)</f>
        <v>0</v>
      </c>
      <c r="BI166" s="140">
        <f>IF(N166="nulová",J166,0)</f>
        <v>0</v>
      </c>
      <c r="BJ166" s="18" t="s">
        <v>81</v>
      </c>
      <c r="BK166" s="140">
        <f>ROUND(I166*H166,2)</f>
        <v>0</v>
      </c>
      <c r="BL166" s="18" t="s">
        <v>163</v>
      </c>
      <c r="BM166" s="139" t="s">
        <v>242</v>
      </c>
    </row>
    <row r="167" spans="2:65" s="1" customFormat="1" ht="10.199999999999999">
      <c r="B167" s="33"/>
      <c r="D167" s="141" t="s">
        <v>165</v>
      </c>
      <c r="F167" s="142" t="s">
        <v>243</v>
      </c>
      <c r="I167" s="143"/>
      <c r="L167" s="33"/>
      <c r="M167" s="144"/>
      <c r="T167" s="54"/>
      <c r="AT167" s="18" t="s">
        <v>165</v>
      </c>
      <c r="AU167" s="18" t="s">
        <v>83</v>
      </c>
    </row>
    <row r="168" spans="2:65" s="12" customFormat="1" ht="10.199999999999999">
      <c r="B168" s="145"/>
      <c r="D168" s="146" t="s">
        <v>167</v>
      </c>
      <c r="E168" s="147" t="s">
        <v>19</v>
      </c>
      <c r="F168" s="148" t="s">
        <v>244</v>
      </c>
      <c r="H168" s="147" t="s">
        <v>19</v>
      </c>
      <c r="I168" s="149"/>
      <c r="L168" s="145"/>
      <c r="M168" s="150"/>
      <c r="T168" s="151"/>
      <c r="AT168" s="147" t="s">
        <v>167</v>
      </c>
      <c r="AU168" s="147" t="s">
        <v>83</v>
      </c>
      <c r="AV168" s="12" t="s">
        <v>81</v>
      </c>
      <c r="AW168" s="12" t="s">
        <v>35</v>
      </c>
      <c r="AX168" s="12" t="s">
        <v>73</v>
      </c>
      <c r="AY168" s="147" t="s">
        <v>156</v>
      </c>
    </row>
    <row r="169" spans="2:65" s="13" customFormat="1" ht="10.199999999999999">
      <c r="B169" s="152"/>
      <c r="D169" s="146" t="s">
        <v>167</v>
      </c>
      <c r="E169" s="153" t="s">
        <v>19</v>
      </c>
      <c r="F169" s="154" t="s">
        <v>245</v>
      </c>
      <c r="H169" s="155">
        <v>0.125</v>
      </c>
      <c r="I169" s="156"/>
      <c r="L169" s="152"/>
      <c r="M169" s="157"/>
      <c r="T169" s="158"/>
      <c r="AT169" s="153" t="s">
        <v>167</v>
      </c>
      <c r="AU169" s="153" t="s">
        <v>83</v>
      </c>
      <c r="AV169" s="13" t="s">
        <v>83</v>
      </c>
      <c r="AW169" s="13" t="s">
        <v>35</v>
      </c>
      <c r="AX169" s="13" t="s">
        <v>73</v>
      </c>
      <c r="AY169" s="153" t="s">
        <v>156</v>
      </c>
    </row>
    <row r="170" spans="2:65" s="14" customFormat="1" ht="10.199999999999999">
      <c r="B170" s="159"/>
      <c r="D170" s="146" t="s">
        <v>167</v>
      </c>
      <c r="E170" s="160" t="s">
        <v>19</v>
      </c>
      <c r="F170" s="161" t="s">
        <v>174</v>
      </c>
      <c r="H170" s="162">
        <v>0.125</v>
      </c>
      <c r="I170" s="163"/>
      <c r="L170" s="159"/>
      <c r="M170" s="164"/>
      <c r="T170" s="165"/>
      <c r="AT170" s="160" t="s">
        <v>167</v>
      </c>
      <c r="AU170" s="160" t="s">
        <v>83</v>
      </c>
      <c r="AV170" s="14" t="s">
        <v>163</v>
      </c>
      <c r="AW170" s="14" t="s">
        <v>35</v>
      </c>
      <c r="AX170" s="14" t="s">
        <v>81</v>
      </c>
      <c r="AY170" s="160" t="s">
        <v>156</v>
      </c>
    </row>
    <row r="171" spans="2:65" s="1" customFormat="1" ht="16.5" customHeight="1">
      <c r="B171" s="33"/>
      <c r="C171" s="128" t="s">
        <v>8</v>
      </c>
      <c r="D171" s="128" t="s">
        <v>158</v>
      </c>
      <c r="E171" s="129" t="s">
        <v>246</v>
      </c>
      <c r="F171" s="130" t="s">
        <v>247</v>
      </c>
      <c r="G171" s="131" t="s">
        <v>178</v>
      </c>
      <c r="H171" s="132">
        <v>0.48599999999999999</v>
      </c>
      <c r="I171" s="133"/>
      <c r="J171" s="134">
        <f>ROUND(I171*H171,2)</f>
        <v>0</v>
      </c>
      <c r="K171" s="130" t="s">
        <v>162</v>
      </c>
      <c r="L171" s="33"/>
      <c r="M171" s="135" t="s">
        <v>19</v>
      </c>
      <c r="N171" s="136" t="s">
        <v>44</v>
      </c>
      <c r="P171" s="137">
        <f>O171*H171</f>
        <v>0</v>
      </c>
      <c r="Q171" s="137">
        <v>2.5019800000000001</v>
      </c>
      <c r="R171" s="137">
        <f>Q171*H171</f>
        <v>1.2159622800000001</v>
      </c>
      <c r="S171" s="137">
        <v>0</v>
      </c>
      <c r="T171" s="138">
        <f>S171*H171</f>
        <v>0</v>
      </c>
      <c r="AR171" s="139" t="s">
        <v>163</v>
      </c>
      <c r="AT171" s="139" t="s">
        <v>158</v>
      </c>
      <c r="AU171" s="139" t="s">
        <v>83</v>
      </c>
      <c r="AY171" s="18" t="s">
        <v>156</v>
      </c>
      <c r="BE171" s="140">
        <f>IF(N171="základní",J171,0)</f>
        <v>0</v>
      </c>
      <c r="BF171" s="140">
        <f>IF(N171="snížená",J171,0)</f>
        <v>0</v>
      </c>
      <c r="BG171" s="140">
        <f>IF(N171="zákl. přenesená",J171,0)</f>
        <v>0</v>
      </c>
      <c r="BH171" s="140">
        <f>IF(N171="sníž. přenesená",J171,0)</f>
        <v>0</v>
      </c>
      <c r="BI171" s="140">
        <f>IF(N171="nulová",J171,0)</f>
        <v>0</v>
      </c>
      <c r="BJ171" s="18" t="s">
        <v>81</v>
      </c>
      <c r="BK171" s="140">
        <f>ROUND(I171*H171,2)</f>
        <v>0</v>
      </c>
      <c r="BL171" s="18" t="s">
        <v>163</v>
      </c>
      <c r="BM171" s="139" t="s">
        <v>248</v>
      </c>
    </row>
    <row r="172" spans="2:65" s="1" customFormat="1" ht="10.199999999999999">
      <c r="B172" s="33"/>
      <c r="D172" s="141" t="s">
        <v>165</v>
      </c>
      <c r="F172" s="142" t="s">
        <v>249</v>
      </c>
      <c r="I172" s="143"/>
      <c r="L172" s="33"/>
      <c r="M172" s="144"/>
      <c r="T172" s="54"/>
      <c r="AT172" s="18" t="s">
        <v>165</v>
      </c>
      <c r="AU172" s="18" t="s">
        <v>83</v>
      </c>
    </row>
    <row r="173" spans="2:65" s="12" customFormat="1" ht="10.199999999999999">
      <c r="B173" s="145"/>
      <c r="D173" s="146" t="s">
        <v>167</v>
      </c>
      <c r="E173" s="147" t="s">
        <v>19</v>
      </c>
      <c r="F173" s="148" t="s">
        <v>250</v>
      </c>
      <c r="H173" s="147" t="s">
        <v>19</v>
      </c>
      <c r="I173" s="149"/>
      <c r="L173" s="145"/>
      <c r="M173" s="150"/>
      <c r="T173" s="151"/>
      <c r="AT173" s="147" t="s">
        <v>167</v>
      </c>
      <c r="AU173" s="147" t="s">
        <v>83</v>
      </c>
      <c r="AV173" s="12" t="s">
        <v>81</v>
      </c>
      <c r="AW173" s="12" t="s">
        <v>35</v>
      </c>
      <c r="AX173" s="12" t="s">
        <v>73</v>
      </c>
      <c r="AY173" s="147" t="s">
        <v>156</v>
      </c>
    </row>
    <row r="174" spans="2:65" s="13" customFormat="1" ht="10.199999999999999">
      <c r="B174" s="152"/>
      <c r="D174" s="146" t="s">
        <v>167</v>
      </c>
      <c r="E174" s="153" t="s">
        <v>19</v>
      </c>
      <c r="F174" s="154" t="s">
        <v>251</v>
      </c>
      <c r="H174" s="155">
        <v>7.3999999999999996E-2</v>
      </c>
      <c r="I174" s="156"/>
      <c r="L174" s="152"/>
      <c r="M174" s="157"/>
      <c r="T174" s="158"/>
      <c r="AT174" s="153" t="s">
        <v>167</v>
      </c>
      <c r="AU174" s="153" t="s">
        <v>83</v>
      </c>
      <c r="AV174" s="13" t="s">
        <v>83</v>
      </c>
      <c r="AW174" s="13" t="s">
        <v>35</v>
      </c>
      <c r="AX174" s="13" t="s">
        <v>73</v>
      </c>
      <c r="AY174" s="153" t="s">
        <v>156</v>
      </c>
    </row>
    <row r="175" spans="2:65" s="12" customFormat="1" ht="10.199999999999999">
      <c r="B175" s="145"/>
      <c r="D175" s="146" t="s">
        <v>167</v>
      </c>
      <c r="E175" s="147" t="s">
        <v>19</v>
      </c>
      <c r="F175" s="148" t="s">
        <v>252</v>
      </c>
      <c r="H175" s="147" t="s">
        <v>19</v>
      </c>
      <c r="I175" s="149"/>
      <c r="L175" s="145"/>
      <c r="M175" s="150"/>
      <c r="T175" s="151"/>
      <c r="AT175" s="147" t="s">
        <v>167</v>
      </c>
      <c r="AU175" s="147" t="s">
        <v>83</v>
      </c>
      <c r="AV175" s="12" t="s">
        <v>81</v>
      </c>
      <c r="AW175" s="12" t="s">
        <v>35</v>
      </c>
      <c r="AX175" s="12" t="s">
        <v>73</v>
      </c>
      <c r="AY175" s="147" t="s">
        <v>156</v>
      </c>
    </row>
    <row r="176" spans="2:65" s="13" customFormat="1" ht="10.199999999999999">
      <c r="B176" s="152"/>
      <c r="D176" s="146" t="s">
        <v>167</v>
      </c>
      <c r="E176" s="153" t="s">
        <v>19</v>
      </c>
      <c r="F176" s="154" t="s">
        <v>253</v>
      </c>
      <c r="H176" s="155">
        <v>0.127</v>
      </c>
      <c r="I176" s="156"/>
      <c r="L176" s="152"/>
      <c r="M176" s="157"/>
      <c r="T176" s="158"/>
      <c r="AT176" s="153" t="s">
        <v>167</v>
      </c>
      <c r="AU176" s="153" t="s">
        <v>83</v>
      </c>
      <c r="AV176" s="13" t="s">
        <v>83</v>
      </c>
      <c r="AW176" s="13" t="s">
        <v>35</v>
      </c>
      <c r="AX176" s="13" t="s">
        <v>73</v>
      </c>
      <c r="AY176" s="153" t="s">
        <v>156</v>
      </c>
    </row>
    <row r="177" spans="2:65" s="12" customFormat="1" ht="10.199999999999999">
      <c r="B177" s="145"/>
      <c r="D177" s="146" t="s">
        <v>167</v>
      </c>
      <c r="E177" s="147" t="s">
        <v>19</v>
      </c>
      <c r="F177" s="148" t="s">
        <v>254</v>
      </c>
      <c r="H177" s="147" t="s">
        <v>19</v>
      </c>
      <c r="I177" s="149"/>
      <c r="L177" s="145"/>
      <c r="M177" s="150"/>
      <c r="T177" s="151"/>
      <c r="AT177" s="147" t="s">
        <v>167</v>
      </c>
      <c r="AU177" s="147" t="s">
        <v>83</v>
      </c>
      <c r="AV177" s="12" t="s">
        <v>81</v>
      </c>
      <c r="AW177" s="12" t="s">
        <v>35</v>
      </c>
      <c r="AX177" s="12" t="s">
        <v>73</v>
      </c>
      <c r="AY177" s="147" t="s">
        <v>156</v>
      </c>
    </row>
    <row r="178" spans="2:65" s="13" customFormat="1" ht="10.199999999999999">
      <c r="B178" s="152"/>
      <c r="D178" s="146" t="s">
        <v>167</v>
      </c>
      <c r="E178" s="153" t="s">
        <v>19</v>
      </c>
      <c r="F178" s="154" t="s">
        <v>255</v>
      </c>
      <c r="H178" s="155">
        <v>0.28499999999999998</v>
      </c>
      <c r="I178" s="156"/>
      <c r="L178" s="152"/>
      <c r="M178" s="157"/>
      <c r="T178" s="158"/>
      <c r="AT178" s="153" t="s">
        <v>167</v>
      </c>
      <c r="AU178" s="153" t="s">
        <v>83</v>
      </c>
      <c r="AV178" s="13" t="s">
        <v>83</v>
      </c>
      <c r="AW178" s="13" t="s">
        <v>35</v>
      </c>
      <c r="AX178" s="13" t="s">
        <v>73</v>
      </c>
      <c r="AY178" s="153" t="s">
        <v>156</v>
      </c>
    </row>
    <row r="179" spans="2:65" s="14" customFormat="1" ht="10.199999999999999">
      <c r="B179" s="159"/>
      <c r="D179" s="146" t="s">
        <v>167</v>
      </c>
      <c r="E179" s="160" t="s">
        <v>19</v>
      </c>
      <c r="F179" s="161" t="s">
        <v>174</v>
      </c>
      <c r="H179" s="162">
        <v>0.48599999999999999</v>
      </c>
      <c r="I179" s="163"/>
      <c r="L179" s="159"/>
      <c r="M179" s="164"/>
      <c r="T179" s="165"/>
      <c r="AT179" s="160" t="s">
        <v>167</v>
      </c>
      <c r="AU179" s="160" t="s">
        <v>83</v>
      </c>
      <c r="AV179" s="14" t="s">
        <v>163</v>
      </c>
      <c r="AW179" s="14" t="s">
        <v>35</v>
      </c>
      <c r="AX179" s="14" t="s">
        <v>81</v>
      </c>
      <c r="AY179" s="160" t="s">
        <v>156</v>
      </c>
    </row>
    <row r="180" spans="2:65" s="1" customFormat="1" ht="16.5" customHeight="1">
      <c r="B180" s="33"/>
      <c r="C180" s="128" t="s">
        <v>256</v>
      </c>
      <c r="D180" s="128" t="s">
        <v>158</v>
      </c>
      <c r="E180" s="129" t="s">
        <v>257</v>
      </c>
      <c r="F180" s="130" t="s">
        <v>258</v>
      </c>
      <c r="G180" s="131" t="s">
        <v>161</v>
      </c>
      <c r="H180" s="132">
        <v>5.6150000000000002</v>
      </c>
      <c r="I180" s="133"/>
      <c r="J180" s="134">
        <f>ROUND(I180*H180,2)</f>
        <v>0</v>
      </c>
      <c r="K180" s="130" t="s">
        <v>162</v>
      </c>
      <c r="L180" s="33"/>
      <c r="M180" s="135" t="s">
        <v>19</v>
      </c>
      <c r="N180" s="136" t="s">
        <v>44</v>
      </c>
      <c r="P180" s="137">
        <f>O180*H180</f>
        <v>0</v>
      </c>
      <c r="Q180" s="137">
        <v>1.1169999999999999E-2</v>
      </c>
      <c r="R180" s="137">
        <f>Q180*H180</f>
        <v>6.2719549999999999E-2</v>
      </c>
      <c r="S180" s="137">
        <v>0</v>
      </c>
      <c r="T180" s="138">
        <f>S180*H180</f>
        <v>0</v>
      </c>
      <c r="AR180" s="139" t="s">
        <v>163</v>
      </c>
      <c r="AT180" s="139" t="s">
        <v>158</v>
      </c>
      <c r="AU180" s="139" t="s">
        <v>83</v>
      </c>
      <c r="AY180" s="18" t="s">
        <v>156</v>
      </c>
      <c r="BE180" s="140">
        <f>IF(N180="základní",J180,0)</f>
        <v>0</v>
      </c>
      <c r="BF180" s="140">
        <f>IF(N180="snížená",J180,0)</f>
        <v>0</v>
      </c>
      <c r="BG180" s="140">
        <f>IF(N180="zákl. přenesená",J180,0)</f>
        <v>0</v>
      </c>
      <c r="BH180" s="140">
        <f>IF(N180="sníž. přenesená",J180,0)</f>
        <v>0</v>
      </c>
      <c r="BI180" s="140">
        <f>IF(N180="nulová",J180,0)</f>
        <v>0</v>
      </c>
      <c r="BJ180" s="18" t="s">
        <v>81</v>
      </c>
      <c r="BK180" s="140">
        <f>ROUND(I180*H180,2)</f>
        <v>0</v>
      </c>
      <c r="BL180" s="18" t="s">
        <v>163</v>
      </c>
      <c r="BM180" s="139" t="s">
        <v>259</v>
      </c>
    </row>
    <row r="181" spans="2:65" s="1" customFormat="1" ht="10.199999999999999">
      <c r="B181" s="33"/>
      <c r="D181" s="141" t="s">
        <v>165</v>
      </c>
      <c r="F181" s="142" t="s">
        <v>260</v>
      </c>
      <c r="I181" s="143"/>
      <c r="L181" s="33"/>
      <c r="M181" s="144"/>
      <c r="T181" s="54"/>
      <c r="AT181" s="18" t="s">
        <v>165</v>
      </c>
      <c r="AU181" s="18" t="s">
        <v>83</v>
      </c>
    </row>
    <row r="182" spans="2:65" s="12" customFormat="1" ht="10.199999999999999">
      <c r="B182" s="145"/>
      <c r="D182" s="146" t="s">
        <v>167</v>
      </c>
      <c r="E182" s="147" t="s">
        <v>19</v>
      </c>
      <c r="F182" s="148" t="s">
        <v>250</v>
      </c>
      <c r="H182" s="147" t="s">
        <v>19</v>
      </c>
      <c r="I182" s="149"/>
      <c r="L182" s="145"/>
      <c r="M182" s="150"/>
      <c r="T182" s="151"/>
      <c r="AT182" s="147" t="s">
        <v>167</v>
      </c>
      <c r="AU182" s="147" t="s">
        <v>83</v>
      </c>
      <c r="AV182" s="12" t="s">
        <v>81</v>
      </c>
      <c r="AW182" s="12" t="s">
        <v>35</v>
      </c>
      <c r="AX182" s="12" t="s">
        <v>73</v>
      </c>
      <c r="AY182" s="147" t="s">
        <v>156</v>
      </c>
    </row>
    <row r="183" spans="2:65" s="13" customFormat="1" ht="10.199999999999999">
      <c r="B183" s="152"/>
      <c r="D183" s="146" t="s">
        <v>167</v>
      </c>
      <c r="E183" s="153" t="s">
        <v>19</v>
      </c>
      <c r="F183" s="154" t="s">
        <v>261</v>
      </c>
      <c r="H183" s="155">
        <v>0.99</v>
      </c>
      <c r="I183" s="156"/>
      <c r="L183" s="152"/>
      <c r="M183" s="157"/>
      <c r="T183" s="158"/>
      <c r="AT183" s="153" t="s">
        <v>167</v>
      </c>
      <c r="AU183" s="153" t="s">
        <v>83</v>
      </c>
      <c r="AV183" s="13" t="s">
        <v>83</v>
      </c>
      <c r="AW183" s="13" t="s">
        <v>35</v>
      </c>
      <c r="AX183" s="13" t="s">
        <v>73</v>
      </c>
      <c r="AY183" s="153" t="s">
        <v>156</v>
      </c>
    </row>
    <row r="184" spans="2:65" s="12" customFormat="1" ht="10.199999999999999">
      <c r="B184" s="145"/>
      <c r="D184" s="146" t="s">
        <v>167</v>
      </c>
      <c r="E184" s="147" t="s">
        <v>19</v>
      </c>
      <c r="F184" s="148" t="s">
        <v>252</v>
      </c>
      <c r="H184" s="147" t="s">
        <v>19</v>
      </c>
      <c r="I184" s="149"/>
      <c r="L184" s="145"/>
      <c r="M184" s="150"/>
      <c r="T184" s="151"/>
      <c r="AT184" s="147" t="s">
        <v>167</v>
      </c>
      <c r="AU184" s="147" t="s">
        <v>83</v>
      </c>
      <c r="AV184" s="12" t="s">
        <v>81</v>
      </c>
      <c r="AW184" s="12" t="s">
        <v>35</v>
      </c>
      <c r="AX184" s="12" t="s">
        <v>73</v>
      </c>
      <c r="AY184" s="147" t="s">
        <v>156</v>
      </c>
    </row>
    <row r="185" spans="2:65" s="13" customFormat="1" ht="10.199999999999999">
      <c r="B185" s="152"/>
      <c r="D185" s="146" t="s">
        <v>167</v>
      </c>
      <c r="E185" s="153" t="s">
        <v>19</v>
      </c>
      <c r="F185" s="154" t="s">
        <v>262</v>
      </c>
      <c r="H185" s="155">
        <v>0.84499999999999997</v>
      </c>
      <c r="I185" s="156"/>
      <c r="L185" s="152"/>
      <c r="M185" s="157"/>
      <c r="T185" s="158"/>
      <c r="AT185" s="153" t="s">
        <v>167</v>
      </c>
      <c r="AU185" s="153" t="s">
        <v>83</v>
      </c>
      <c r="AV185" s="13" t="s">
        <v>83</v>
      </c>
      <c r="AW185" s="13" t="s">
        <v>35</v>
      </c>
      <c r="AX185" s="13" t="s">
        <v>73</v>
      </c>
      <c r="AY185" s="153" t="s">
        <v>156</v>
      </c>
    </row>
    <row r="186" spans="2:65" s="12" customFormat="1" ht="10.199999999999999">
      <c r="B186" s="145"/>
      <c r="D186" s="146" t="s">
        <v>167</v>
      </c>
      <c r="E186" s="147" t="s">
        <v>19</v>
      </c>
      <c r="F186" s="148" t="s">
        <v>254</v>
      </c>
      <c r="H186" s="147" t="s">
        <v>19</v>
      </c>
      <c r="I186" s="149"/>
      <c r="L186" s="145"/>
      <c r="M186" s="150"/>
      <c r="T186" s="151"/>
      <c r="AT186" s="147" t="s">
        <v>167</v>
      </c>
      <c r="AU186" s="147" t="s">
        <v>83</v>
      </c>
      <c r="AV186" s="12" t="s">
        <v>81</v>
      </c>
      <c r="AW186" s="12" t="s">
        <v>35</v>
      </c>
      <c r="AX186" s="12" t="s">
        <v>73</v>
      </c>
      <c r="AY186" s="147" t="s">
        <v>156</v>
      </c>
    </row>
    <row r="187" spans="2:65" s="13" customFormat="1" ht="10.199999999999999">
      <c r="B187" s="152"/>
      <c r="D187" s="146" t="s">
        <v>167</v>
      </c>
      <c r="E187" s="153" t="s">
        <v>19</v>
      </c>
      <c r="F187" s="154" t="s">
        <v>263</v>
      </c>
      <c r="H187" s="155">
        <v>3.78</v>
      </c>
      <c r="I187" s="156"/>
      <c r="L187" s="152"/>
      <c r="M187" s="157"/>
      <c r="T187" s="158"/>
      <c r="AT187" s="153" t="s">
        <v>167</v>
      </c>
      <c r="AU187" s="153" t="s">
        <v>83</v>
      </c>
      <c r="AV187" s="13" t="s">
        <v>83</v>
      </c>
      <c r="AW187" s="13" t="s">
        <v>35</v>
      </c>
      <c r="AX187" s="13" t="s">
        <v>73</v>
      </c>
      <c r="AY187" s="153" t="s">
        <v>156</v>
      </c>
    </row>
    <row r="188" spans="2:65" s="14" customFormat="1" ht="10.199999999999999">
      <c r="B188" s="159"/>
      <c r="D188" s="146" t="s">
        <v>167</v>
      </c>
      <c r="E188" s="160" t="s">
        <v>19</v>
      </c>
      <c r="F188" s="161" t="s">
        <v>174</v>
      </c>
      <c r="H188" s="162">
        <v>5.6150000000000002</v>
      </c>
      <c r="I188" s="163"/>
      <c r="L188" s="159"/>
      <c r="M188" s="164"/>
      <c r="T188" s="165"/>
      <c r="AT188" s="160" t="s">
        <v>167</v>
      </c>
      <c r="AU188" s="160" t="s">
        <v>83</v>
      </c>
      <c r="AV188" s="14" t="s">
        <v>163</v>
      </c>
      <c r="AW188" s="14" t="s">
        <v>35</v>
      </c>
      <c r="AX188" s="14" t="s">
        <v>81</v>
      </c>
      <c r="AY188" s="160" t="s">
        <v>156</v>
      </c>
    </row>
    <row r="189" spans="2:65" s="1" customFormat="1" ht="16.5" customHeight="1">
      <c r="B189" s="33"/>
      <c r="C189" s="128" t="s">
        <v>264</v>
      </c>
      <c r="D189" s="128" t="s">
        <v>158</v>
      </c>
      <c r="E189" s="129" t="s">
        <v>265</v>
      </c>
      <c r="F189" s="130" t="s">
        <v>266</v>
      </c>
      <c r="G189" s="131" t="s">
        <v>161</v>
      </c>
      <c r="H189" s="132">
        <v>5.6150000000000002</v>
      </c>
      <c r="I189" s="133"/>
      <c r="J189" s="134">
        <f>ROUND(I189*H189,2)</f>
        <v>0</v>
      </c>
      <c r="K189" s="130" t="s">
        <v>162</v>
      </c>
      <c r="L189" s="33"/>
      <c r="M189" s="135" t="s">
        <v>19</v>
      </c>
      <c r="N189" s="136" t="s">
        <v>44</v>
      </c>
      <c r="P189" s="137">
        <f>O189*H189</f>
        <v>0</v>
      </c>
      <c r="Q189" s="137">
        <v>0</v>
      </c>
      <c r="R189" s="137">
        <f>Q189*H189</f>
        <v>0</v>
      </c>
      <c r="S189" s="137">
        <v>0</v>
      </c>
      <c r="T189" s="138">
        <f>S189*H189</f>
        <v>0</v>
      </c>
      <c r="AR189" s="139" t="s">
        <v>163</v>
      </c>
      <c r="AT189" s="139" t="s">
        <v>158</v>
      </c>
      <c r="AU189" s="139" t="s">
        <v>83</v>
      </c>
      <c r="AY189" s="18" t="s">
        <v>156</v>
      </c>
      <c r="BE189" s="140">
        <f>IF(N189="základní",J189,0)</f>
        <v>0</v>
      </c>
      <c r="BF189" s="140">
        <f>IF(N189="snížená",J189,0)</f>
        <v>0</v>
      </c>
      <c r="BG189" s="140">
        <f>IF(N189="zákl. přenesená",J189,0)</f>
        <v>0</v>
      </c>
      <c r="BH189" s="140">
        <f>IF(N189="sníž. přenesená",J189,0)</f>
        <v>0</v>
      </c>
      <c r="BI189" s="140">
        <f>IF(N189="nulová",J189,0)</f>
        <v>0</v>
      </c>
      <c r="BJ189" s="18" t="s">
        <v>81</v>
      </c>
      <c r="BK189" s="140">
        <f>ROUND(I189*H189,2)</f>
        <v>0</v>
      </c>
      <c r="BL189" s="18" t="s">
        <v>163</v>
      </c>
      <c r="BM189" s="139" t="s">
        <v>267</v>
      </c>
    </row>
    <row r="190" spans="2:65" s="1" customFormat="1" ht="10.199999999999999">
      <c r="B190" s="33"/>
      <c r="D190" s="141" t="s">
        <v>165</v>
      </c>
      <c r="F190" s="142" t="s">
        <v>268</v>
      </c>
      <c r="I190" s="143"/>
      <c r="L190" s="33"/>
      <c r="M190" s="144"/>
      <c r="T190" s="54"/>
      <c r="AT190" s="18" t="s">
        <v>165</v>
      </c>
      <c r="AU190" s="18" t="s">
        <v>83</v>
      </c>
    </row>
    <row r="191" spans="2:65" s="12" customFormat="1" ht="10.199999999999999">
      <c r="B191" s="145"/>
      <c r="D191" s="146" t="s">
        <v>167</v>
      </c>
      <c r="E191" s="147" t="s">
        <v>19</v>
      </c>
      <c r="F191" s="148" t="s">
        <v>250</v>
      </c>
      <c r="H191" s="147" t="s">
        <v>19</v>
      </c>
      <c r="I191" s="149"/>
      <c r="L191" s="145"/>
      <c r="M191" s="150"/>
      <c r="T191" s="151"/>
      <c r="AT191" s="147" t="s">
        <v>167</v>
      </c>
      <c r="AU191" s="147" t="s">
        <v>83</v>
      </c>
      <c r="AV191" s="12" t="s">
        <v>81</v>
      </c>
      <c r="AW191" s="12" t="s">
        <v>35</v>
      </c>
      <c r="AX191" s="12" t="s">
        <v>73</v>
      </c>
      <c r="AY191" s="147" t="s">
        <v>156</v>
      </c>
    </row>
    <row r="192" spans="2:65" s="13" customFormat="1" ht="10.199999999999999">
      <c r="B192" s="152"/>
      <c r="D192" s="146" t="s">
        <v>167</v>
      </c>
      <c r="E192" s="153" t="s">
        <v>19</v>
      </c>
      <c r="F192" s="154" t="s">
        <v>261</v>
      </c>
      <c r="H192" s="155">
        <v>0.99</v>
      </c>
      <c r="I192" s="156"/>
      <c r="L192" s="152"/>
      <c r="M192" s="157"/>
      <c r="T192" s="158"/>
      <c r="AT192" s="153" t="s">
        <v>167</v>
      </c>
      <c r="AU192" s="153" t="s">
        <v>83</v>
      </c>
      <c r="AV192" s="13" t="s">
        <v>83</v>
      </c>
      <c r="AW192" s="13" t="s">
        <v>35</v>
      </c>
      <c r="AX192" s="13" t="s">
        <v>73</v>
      </c>
      <c r="AY192" s="153" t="s">
        <v>156</v>
      </c>
    </row>
    <row r="193" spans="2:65" s="12" customFormat="1" ht="10.199999999999999">
      <c r="B193" s="145"/>
      <c r="D193" s="146" t="s">
        <v>167</v>
      </c>
      <c r="E193" s="147" t="s">
        <v>19</v>
      </c>
      <c r="F193" s="148" t="s">
        <v>252</v>
      </c>
      <c r="H193" s="147" t="s">
        <v>19</v>
      </c>
      <c r="I193" s="149"/>
      <c r="L193" s="145"/>
      <c r="M193" s="150"/>
      <c r="T193" s="151"/>
      <c r="AT193" s="147" t="s">
        <v>167</v>
      </c>
      <c r="AU193" s="147" t="s">
        <v>83</v>
      </c>
      <c r="AV193" s="12" t="s">
        <v>81</v>
      </c>
      <c r="AW193" s="12" t="s">
        <v>35</v>
      </c>
      <c r="AX193" s="12" t="s">
        <v>73</v>
      </c>
      <c r="AY193" s="147" t="s">
        <v>156</v>
      </c>
    </row>
    <row r="194" spans="2:65" s="13" customFormat="1" ht="10.199999999999999">
      <c r="B194" s="152"/>
      <c r="D194" s="146" t="s">
        <v>167</v>
      </c>
      <c r="E194" s="153" t="s">
        <v>19</v>
      </c>
      <c r="F194" s="154" t="s">
        <v>262</v>
      </c>
      <c r="H194" s="155">
        <v>0.84499999999999997</v>
      </c>
      <c r="I194" s="156"/>
      <c r="L194" s="152"/>
      <c r="M194" s="157"/>
      <c r="T194" s="158"/>
      <c r="AT194" s="153" t="s">
        <v>167</v>
      </c>
      <c r="AU194" s="153" t="s">
        <v>83</v>
      </c>
      <c r="AV194" s="13" t="s">
        <v>83</v>
      </c>
      <c r="AW194" s="13" t="s">
        <v>35</v>
      </c>
      <c r="AX194" s="13" t="s">
        <v>73</v>
      </c>
      <c r="AY194" s="153" t="s">
        <v>156</v>
      </c>
    </row>
    <row r="195" spans="2:65" s="12" customFormat="1" ht="10.199999999999999">
      <c r="B195" s="145"/>
      <c r="D195" s="146" t="s">
        <v>167</v>
      </c>
      <c r="E195" s="147" t="s">
        <v>19</v>
      </c>
      <c r="F195" s="148" t="s">
        <v>254</v>
      </c>
      <c r="H195" s="147" t="s">
        <v>19</v>
      </c>
      <c r="I195" s="149"/>
      <c r="L195" s="145"/>
      <c r="M195" s="150"/>
      <c r="T195" s="151"/>
      <c r="AT195" s="147" t="s">
        <v>167</v>
      </c>
      <c r="AU195" s="147" t="s">
        <v>83</v>
      </c>
      <c r="AV195" s="12" t="s">
        <v>81</v>
      </c>
      <c r="AW195" s="12" t="s">
        <v>35</v>
      </c>
      <c r="AX195" s="12" t="s">
        <v>73</v>
      </c>
      <c r="AY195" s="147" t="s">
        <v>156</v>
      </c>
    </row>
    <row r="196" spans="2:65" s="13" customFormat="1" ht="10.199999999999999">
      <c r="B196" s="152"/>
      <c r="D196" s="146" t="s">
        <v>167</v>
      </c>
      <c r="E196" s="153" t="s">
        <v>19</v>
      </c>
      <c r="F196" s="154" t="s">
        <v>263</v>
      </c>
      <c r="H196" s="155">
        <v>3.78</v>
      </c>
      <c r="I196" s="156"/>
      <c r="L196" s="152"/>
      <c r="M196" s="157"/>
      <c r="T196" s="158"/>
      <c r="AT196" s="153" t="s">
        <v>167</v>
      </c>
      <c r="AU196" s="153" t="s">
        <v>83</v>
      </c>
      <c r="AV196" s="13" t="s">
        <v>83</v>
      </c>
      <c r="AW196" s="13" t="s">
        <v>35</v>
      </c>
      <c r="AX196" s="13" t="s">
        <v>73</v>
      </c>
      <c r="AY196" s="153" t="s">
        <v>156</v>
      </c>
    </row>
    <row r="197" spans="2:65" s="14" customFormat="1" ht="10.199999999999999">
      <c r="B197" s="159"/>
      <c r="D197" s="146" t="s">
        <v>167</v>
      </c>
      <c r="E197" s="160" t="s">
        <v>19</v>
      </c>
      <c r="F197" s="161" t="s">
        <v>174</v>
      </c>
      <c r="H197" s="162">
        <v>5.6150000000000002</v>
      </c>
      <c r="I197" s="163"/>
      <c r="L197" s="159"/>
      <c r="M197" s="164"/>
      <c r="T197" s="165"/>
      <c r="AT197" s="160" t="s">
        <v>167</v>
      </c>
      <c r="AU197" s="160" t="s">
        <v>83</v>
      </c>
      <c r="AV197" s="14" t="s">
        <v>163</v>
      </c>
      <c r="AW197" s="14" t="s">
        <v>35</v>
      </c>
      <c r="AX197" s="14" t="s">
        <v>81</v>
      </c>
      <c r="AY197" s="160" t="s">
        <v>156</v>
      </c>
    </row>
    <row r="198" spans="2:65" s="1" customFormat="1" ht="16.5" customHeight="1">
      <c r="B198" s="33"/>
      <c r="C198" s="128" t="s">
        <v>269</v>
      </c>
      <c r="D198" s="128" t="s">
        <v>158</v>
      </c>
      <c r="E198" s="129" t="s">
        <v>270</v>
      </c>
      <c r="F198" s="130" t="s">
        <v>271</v>
      </c>
      <c r="G198" s="131" t="s">
        <v>185</v>
      </c>
      <c r="H198" s="132">
        <v>2.4E-2</v>
      </c>
      <c r="I198" s="133"/>
      <c r="J198" s="134">
        <f>ROUND(I198*H198,2)</f>
        <v>0</v>
      </c>
      <c r="K198" s="130" t="s">
        <v>162</v>
      </c>
      <c r="L198" s="33"/>
      <c r="M198" s="135" t="s">
        <v>19</v>
      </c>
      <c r="N198" s="136" t="s">
        <v>44</v>
      </c>
      <c r="P198" s="137">
        <f>O198*H198</f>
        <v>0</v>
      </c>
      <c r="Q198" s="137">
        <v>1.05291</v>
      </c>
      <c r="R198" s="137">
        <f>Q198*H198</f>
        <v>2.5269840000000002E-2</v>
      </c>
      <c r="S198" s="137">
        <v>0</v>
      </c>
      <c r="T198" s="138">
        <f>S198*H198</f>
        <v>0</v>
      </c>
      <c r="AR198" s="139" t="s">
        <v>163</v>
      </c>
      <c r="AT198" s="139" t="s">
        <v>158</v>
      </c>
      <c r="AU198" s="139" t="s">
        <v>83</v>
      </c>
      <c r="AY198" s="18" t="s">
        <v>156</v>
      </c>
      <c r="BE198" s="140">
        <f>IF(N198="základní",J198,0)</f>
        <v>0</v>
      </c>
      <c r="BF198" s="140">
        <f>IF(N198="snížená",J198,0)</f>
        <v>0</v>
      </c>
      <c r="BG198" s="140">
        <f>IF(N198="zákl. přenesená",J198,0)</f>
        <v>0</v>
      </c>
      <c r="BH198" s="140">
        <f>IF(N198="sníž. přenesená",J198,0)</f>
        <v>0</v>
      </c>
      <c r="BI198" s="140">
        <f>IF(N198="nulová",J198,0)</f>
        <v>0</v>
      </c>
      <c r="BJ198" s="18" t="s">
        <v>81</v>
      </c>
      <c r="BK198" s="140">
        <f>ROUND(I198*H198,2)</f>
        <v>0</v>
      </c>
      <c r="BL198" s="18" t="s">
        <v>163</v>
      </c>
      <c r="BM198" s="139" t="s">
        <v>272</v>
      </c>
    </row>
    <row r="199" spans="2:65" s="1" customFormat="1" ht="10.199999999999999">
      <c r="B199" s="33"/>
      <c r="D199" s="141" t="s">
        <v>165</v>
      </c>
      <c r="F199" s="142" t="s">
        <v>273</v>
      </c>
      <c r="I199" s="143"/>
      <c r="L199" s="33"/>
      <c r="M199" s="144"/>
      <c r="T199" s="54"/>
      <c r="AT199" s="18" t="s">
        <v>165</v>
      </c>
      <c r="AU199" s="18" t="s">
        <v>83</v>
      </c>
    </row>
    <row r="200" spans="2:65" s="12" customFormat="1" ht="10.199999999999999">
      <c r="B200" s="145"/>
      <c r="D200" s="146" t="s">
        <v>167</v>
      </c>
      <c r="E200" s="147" t="s">
        <v>19</v>
      </c>
      <c r="F200" s="148" t="s">
        <v>250</v>
      </c>
      <c r="H200" s="147" t="s">
        <v>19</v>
      </c>
      <c r="I200" s="149"/>
      <c r="L200" s="145"/>
      <c r="M200" s="150"/>
      <c r="T200" s="151"/>
      <c r="AT200" s="147" t="s">
        <v>167</v>
      </c>
      <c r="AU200" s="147" t="s">
        <v>83</v>
      </c>
      <c r="AV200" s="12" t="s">
        <v>81</v>
      </c>
      <c r="AW200" s="12" t="s">
        <v>35</v>
      </c>
      <c r="AX200" s="12" t="s">
        <v>73</v>
      </c>
      <c r="AY200" s="147" t="s">
        <v>156</v>
      </c>
    </row>
    <row r="201" spans="2:65" s="13" customFormat="1" ht="10.199999999999999">
      <c r="B201" s="152"/>
      <c r="D201" s="146" t="s">
        <v>167</v>
      </c>
      <c r="E201" s="153" t="s">
        <v>19</v>
      </c>
      <c r="F201" s="154" t="s">
        <v>274</v>
      </c>
      <c r="H201" s="155">
        <v>4.0000000000000001E-3</v>
      </c>
      <c r="I201" s="156"/>
      <c r="L201" s="152"/>
      <c r="M201" s="157"/>
      <c r="T201" s="158"/>
      <c r="AT201" s="153" t="s">
        <v>167</v>
      </c>
      <c r="AU201" s="153" t="s">
        <v>83</v>
      </c>
      <c r="AV201" s="13" t="s">
        <v>83</v>
      </c>
      <c r="AW201" s="13" t="s">
        <v>35</v>
      </c>
      <c r="AX201" s="13" t="s">
        <v>73</v>
      </c>
      <c r="AY201" s="153" t="s">
        <v>156</v>
      </c>
    </row>
    <row r="202" spans="2:65" s="12" customFormat="1" ht="10.199999999999999">
      <c r="B202" s="145"/>
      <c r="D202" s="146" t="s">
        <v>167</v>
      </c>
      <c r="E202" s="147" t="s">
        <v>19</v>
      </c>
      <c r="F202" s="148" t="s">
        <v>252</v>
      </c>
      <c r="H202" s="147" t="s">
        <v>19</v>
      </c>
      <c r="I202" s="149"/>
      <c r="L202" s="145"/>
      <c r="M202" s="150"/>
      <c r="T202" s="151"/>
      <c r="AT202" s="147" t="s">
        <v>167</v>
      </c>
      <c r="AU202" s="147" t="s">
        <v>83</v>
      </c>
      <c r="AV202" s="12" t="s">
        <v>81</v>
      </c>
      <c r="AW202" s="12" t="s">
        <v>35</v>
      </c>
      <c r="AX202" s="12" t="s">
        <v>73</v>
      </c>
      <c r="AY202" s="147" t="s">
        <v>156</v>
      </c>
    </row>
    <row r="203" spans="2:65" s="13" customFormat="1" ht="10.199999999999999">
      <c r="B203" s="152"/>
      <c r="D203" s="146" t="s">
        <v>167</v>
      </c>
      <c r="E203" s="153" t="s">
        <v>19</v>
      </c>
      <c r="F203" s="154" t="s">
        <v>275</v>
      </c>
      <c r="H203" s="155">
        <v>6.0000000000000001E-3</v>
      </c>
      <c r="I203" s="156"/>
      <c r="L203" s="152"/>
      <c r="M203" s="157"/>
      <c r="T203" s="158"/>
      <c r="AT203" s="153" t="s">
        <v>167</v>
      </c>
      <c r="AU203" s="153" t="s">
        <v>83</v>
      </c>
      <c r="AV203" s="13" t="s">
        <v>83</v>
      </c>
      <c r="AW203" s="13" t="s">
        <v>35</v>
      </c>
      <c r="AX203" s="13" t="s">
        <v>73</v>
      </c>
      <c r="AY203" s="153" t="s">
        <v>156</v>
      </c>
    </row>
    <row r="204" spans="2:65" s="12" customFormat="1" ht="10.199999999999999">
      <c r="B204" s="145"/>
      <c r="D204" s="146" t="s">
        <v>167</v>
      </c>
      <c r="E204" s="147" t="s">
        <v>19</v>
      </c>
      <c r="F204" s="148" t="s">
        <v>254</v>
      </c>
      <c r="H204" s="147" t="s">
        <v>19</v>
      </c>
      <c r="I204" s="149"/>
      <c r="L204" s="145"/>
      <c r="M204" s="150"/>
      <c r="T204" s="151"/>
      <c r="AT204" s="147" t="s">
        <v>167</v>
      </c>
      <c r="AU204" s="147" t="s">
        <v>83</v>
      </c>
      <c r="AV204" s="12" t="s">
        <v>81</v>
      </c>
      <c r="AW204" s="12" t="s">
        <v>35</v>
      </c>
      <c r="AX204" s="12" t="s">
        <v>73</v>
      </c>
      <c r="AY204" s="147" t="s">
        <v>156</v>
      </c>
    </row>
    <row r="205" spans="2:65" s="13" customFormat="1" ht="10.199999999999999">
      <c r="B205" s="152"/>
      <c r="D205" s="146" t="s">
        <v>167</v>
      </c>
      <c r="E205" s="153" t="s">
        <v>19</v>
      </c>
      <c r="F205" s="154" t="s">
        <v>276</v>
      </c>
      <c r="H205" s="155">
        <v>1.4E-2</v>
      </c>
      <c r="I205" s="156"/>
      <c r="L205" s="152"/>
      <c r="M205" s="157"/>
      <c r="T205" s="158"/>
      <c r="AT205" s="153" t="s">
        <v>167</v>
      </c>
      <c r="AU205" s="153" t="s">
        <v>83</v>
      </c>
      <c r="AV205" s="13" t="s">
        <v>83</v>
      </c>
      <c r="AW205" s="13" t="s">
        <v>35</v>
      </c>
      <c r="AX205" s="13" t="s">
        <v>73</v>
      </c>
      <c r="AY205" s="153" t="s">
        <v>156</v>
      </c>
    </row>
    <row r="206" spans="2:65" s="14" customFormat="1" ht="10.199999999999999">
      <c r="B206" s="159"/>
      <c r="D206" s="146" t="s">
        <v>167</v>
      </c>
      <c r="E206" s="160" t="s">
        <v>19</v>
      </c>
      <c r="F206" s="161" t="s">
        <v>174</v>
      </c>
      <c r="H206" s="162">
        <v>2.4E-2</v>
      </c>
      <c r="I206" s="163"/>
      <c r="L206" s="159"/>
      <c r="M206" s="164"/>
      <c r="T206" s="165"/>
      <c r="AT206" s="160" t="s">
        <v>167</v>
      </c>
      <c r="AU206" s="160" t="s">
        <v>83</v>
      </c>
      <c r="AV206" s="14" t="s">
        <v>163</v>
      </c>
      <c r="AW206" s="14" t="s">
        <v>35</v>
      </c>
      <c r="AX206" s="14" t="s">
        <v>81</v>
      </c>
      <c r="AY206" s="160" t="s">
        <v>156</v>
      </c>
    </row>
    <row r="207" spans="2:65" s="11" customFormat="1" ht="22.8" customHeight="1">
      <c r="B207" s="116"/>
      <c r="D207" s="117" t="s">
        <v>72</v>
      </c>
      <c r="E207" s="126" t="s">
        <v>195</v>
      </c>
      <c r="F207" s="126" t="s">
        <v>277</v>
      </c>
      <c r="I207" s="119"/>
      <c r="J207" s="127">
        <f>BK207</f>
        <v>0</v>
      </c>
      <c r="L207" s="116"/>
      <c r="M207" s="121"/>
      <c r="P207" s="122">
        <f>SUM(P208:P216)</f>
        <v>0</v>
      </c>
      <c r="R207" s="122">
        <f>SUM(R208:R216)</f>
        <v>1.8653250000000001</v>
      </c>
      <c r="T207" s="123">
        <f>SUM(T208:T216)</f>
        <v>0</v>
      </c>
      <c r="AR207" s="117" t="s">
        <v>81</v>
      </c>
      <c r="AT207" s="124" t="s">
        <v>72</v>
      </c>
      <c r="AU207" s="124" t="s">
        <v>81</v>
      </c>
      <c r="AY207" s="117" t="s">
        <v>156</v>
      </c>
      <c r="BK207" s="125">
        <f>SUM(BK208:BK216)</f>
        <v>0</v>
      </c>
    </row>
    <row r="208" spans="2:65" s="1" customFormat="1" ht="24.15" customHeight="1">
      <c r="B208" s="33"/>
      <c r="C208" s="128" t="s">
        <v>278</v>
      </c>
      <c r="D208" s="128" t="s">
        <v>158</v>
      </c>
      <c r="E208" s="129" t="s">
        <v>279</v>
      </c>
      <c r="F208" s="130" t="s">
        <v>280</v>
      </c>
      <c r="G208" s="131" t="s">
        <v>161</v>
      </c>
      <c r="H208" s="132">
        <v>8.5</v>
      </c>
      <c r="I208" s="133"/>
      <c r="J208" s="134">
        <f>ROUND(I208*H208,2)</f>
        <v>0</v>
      </c>
      <c r="K208" s="130" t="s">
        <v>162</v>
      </c>
      <c r="L208" s="33"/>
      <c r="M208" s="135" t="s">
        <v>19</v>
      </c>
      <c r="N208" s="136" t="s">
        <v>44</v>
      </c>
      <c r="P208" s="137">
        <f>O208*H208</f>
        <v>0</v>
      </c>
      <c r="Q208" s="137">
        <v>0</v>
      </c>
      <c r="R208" s="137">
        <f>Q208*H208</f>
        <v>0</v>
      </c>
      <c r="S208" s="137">
        <v>0</v>
      </c>
      <c r="T208" s="138">
        <f>S208*H208</f>
        <v>0</v>
      </c>
      <c r="AR208" s="139" t="s">
        <v>163</v>
      </c>
      <c r="AT208" s="139" t="s">
        <v>158</v>
      </c>
      <c r="AU208" s="139" t="s">
        <v>83</v>
      </c>
      <c r="AY208" s="18" t="s">
        <v>156</v>
      </c>
      <c r="BE208" s="140">
        <f>IF(N208="základní",J208,0)</f>
        <v>0</v>
      </c>
      <c r="BF208" s="140">
        <f>IF(N208="snížená",J208,0)</f>
        <v>0</v>
      </c>
      <c r="BG208" s="140">
        <f>IF(N208="zákl. přenesená",J208,0)</f>
        <v>0</v>
      </c>
      <c r="BH208" s="140">
        <f>IF(N208="sníž. přenesená",J208,0)</f>
        <v>0</v>
      </c>
      <c r="BI208" s="140">
        <f>IF(N208="nulová",J208,0)</f>
        <v>0</v>
      </c>
      <c r="BJ208" s="18" t="s">
        <v>81</v>
      </c>
      <c r="BK208" s="140">
        <f>ROUND(I208*H208,2)</f>
        <v>0</v>
      </c>
      <c r="BL208" s="18" t="s">
        <v>163</v>
      </c>
      <c r="BM208" s="139" t="s">
        <v>281</v>
      </c>
    </row>
    <row r="209" spans="2:65" s="1" customFormat="1" ht="10.199999999999999">
      <c r="B209" s="33"/>
      <c r="D209" s="141" t="s">
        <v>165</v>
      </c>
      <c r="F209" s="142" t="s">
        <v>282</v>
      </c>
      <c r="I209" s="143"/>
      <c r="L209" s="33"/>
      <c r="M209" s="144"/>
      <c r="T209" s="54"/>
      <c r="AT209" s="18" t="s">
        <v>165</v>
      </c>
      <c r="AU209" s="18" t="s">
        <v>83</v>
      </c>
    </row>
    <row r="210" spans="2:65" s="12" customFormat="1" ht="10.199999999999999">
      <c r="B210" s="145"/>
      <c r="D210" s="146" t="s">
        <v>167</v>
      </c>
      <c r="E210" s="147" t="s">
        <v>19</v>
      </c>
      <c r="F210" s="148" t="s">
        <v>283</v>
      </c>
      <c r="H210" s="147" t="s">
        <v>19</v>
      </c>
      <c r="I210" s="149"/>
      <c r="L210" s="145"/>
      <c r="M210" s="150"/>
      <c r="T210" s="151"/>
      <c r="AT210" s="147" t="s">
        <v>167</v>
      </c>
      <c r="AU210" s="147" t="s">
        <v>83</v>
      </c>
      <c r="AV210" s="12" t="s">
        <v>81</v>
      </c>
      <c r="AW210" s="12" t="s">
        <v>35</v>
      </c>
      <c r="AX210" s="12" t="s">
        <v>73</v>
      </c>
      <c r="AY210" s="147" t="s">
        <v>156</v>
      </c>
    </row>
    <row r="211" spans="2:65" s="13" customFormat="1" ht="10.199999999999999">
      <c r="B211" s="152"/>
      <c r="D211" s="146" t="s">
        <v>167</v>
      </c>
      <c r="E211" s="153" t="s">
        <v>19</v>
      </c>
      <c r="F211" s="154" t="s">
        <v>284</v>
      </c>
      <c r="H211" s="155">
        <v>8.5</v>
      </c>
      <c r="I211" s="156"/>
      <c r="L211" s="152"/>
      <c r="M211" s="157"/>
      <c r="T211" s="158"/>
      <c r="AT211" s="153" t="s">
        <v>167</v>
      </c>
      <c r="AU211" s="153" t="s">
        <v>83</v>
      </c>
      <c r="AV211" s="13" t="s">
        <v>83</v>
      </c>
      <c r="AW211" s="13" t="s">
        <v>35</v>
      </c>
      <c r="AX211" s="13" t="s">
        <v>73</v>
      </c>
      <c r="AY211" s="153" t="s">
        <v>156</v>
      </c>
    </row>
    <row r="212" spans="2:65" s="14" customFormat="1" ht="10.199999999999999">
      <c r="B212" s="159"/>
      <c r="D212" s="146" t="s">
        <v>167</v>
      </c>
      <c r="E212" s="160" t="s">
        <v>19</v>
      </c>
      <c r="F212" s="161" t="s">
        <v>174</v>
      </c>
      <c r="H212" s="162">
        <v>8.5</v>
      </c>
      <c r="I212" s="163"/>
      <c r="L212" s="159"/>
      <c r="M212" s="164"/>
      <c r="T212" s="165"/>
      <c r="AT212" s="160" t="s">
        <v>167</v>
      </c>
      <c r="AU212" s="160" t="s">
        <v>83</v>
      </c>
      <c r="AV212" s="14" t="s">
        <v>163</v>
      </c>
      <c r="AW212" s="14" t="s">
        <v>35</v>
      </c>
      <c r="AX212" s="14" t="s">
        <v>81</v>
      </c>
      <c r="AY212" s="160" t="s">
        <v>156</v>
      </c>
    </row>
    <row r="213" spans="2:65" s="1" customFormat="1" ht="37.799999999999997" customHeight="1">
      <c r="B213" s="33"/>
      <c r="C213" s="128" t="s">
        <v>285</v>
      </c>
      <c r="D213" s="128" t="s">
        <v>158</v>
      </c>
      <c r="E213" s="129" t="s">
        <v>286</v>
      </c>
      <c r="F213" s="130" t="s">
        <v>287</v>
      </c>
      <c r="G213" s="131" t="s">
        <v>161</v>
      </c>
      <c r="H213" s="132">
        <v>8.5</v>
      </c>
      <c r="I213" s="133"/>
      <c r="J213" s="134">
        <f>ROUND(I213*H213,2)</f>
        <v>0</v>
      </c>
      <c r="K213" s="130" t="s">
        <v>162</v>
      </c>
      <c r="L213" s="33"/>
      <c r="M213" s="135" t="s">
        <v>19</v>
      </c>
      <c r="N213" s="136" t="s">
        <v>44</v>
      </c>
      <c r="P213" s="137">
        <f>O213*H213</f>
        <v>0</v>
      </c>
      <c r="Q213" s="137">
        <v>0.10100000000000001</v>
      </c>
      <c r="R213" s="137">
        <f>Q213*H213</f>
        <v>0.85850000000000004</v>
      </c>
      <c r="S213" s="137">
        <v>0</v>
      </c>
      <c r="T213" s="138">
        <f>S213*H213</f>
        <v>0</v>
      </c>
      <c r="AR213" s="139" t="s">
        <v>163</v>
      </c>
      <c r="AT213" s="139" t="s">
        <v>158</v>
      </c>
      <c r="AU213" s="139" t="s">
        <v>83</v>
      </c>
      <c r="AY213" s="18" t="s">
        <v>156</v>
      </c>
      <c r="BE213" s="140">
        <f>IF(N213="základní",J213,0)</f>
        <v>0</v>
      </c>
      <c r="BF213" s="140">
        <f>IF(N213="snížená",J213,0)</f>
        <v>0</v>
      </c>
      <c r="BG213" s="140">
        <f>IF(N213="zákl. přenesená",J213,0)</f>
        <v>0</v>
      </c>
      <c r="BH213" s="140">
        <f>IF(N213="sníž. přenesená",J213,0)</f>
        <v>0</v>
      </c>
      <c r="BI213" s="140">
        <f>IF(N213="nulová",J213,0)</f>
        <v>0</v>
      </c>
      <c r="BJ213" s="18" t="s">
        <v>81</v>
      </c>
      <c r="BK213" s="140">
        <f>ROUND(I213*H213,2)</f>
        <v>0</v>
      </c>
      <c r="BL213" s="18" t="s">
        <v>163</v>
      </c>
      <c r="BM213" s="139" t="s">
        <v>288</v>
      </c>
    </row>
    <row r="214" spans="2:65" s="1" customFormat="1" ht="10.199999999999999">
      <c r="B214" s="33"/>
      <c r="D214" s="141" t="s">
        <v>165</v>
      </c>
      <c r="F214" s="142" t="s">
        <v>289</v>
      </c>
      <c r="I214" s="143"/>
      <c r="L214" s="33"/>
      <c r="M214" s="144"/>
      <c r="T214" s="54"/>
      <c r="AT214" s="18" t="s">
        <v>165</v>
      </c>
      <c r="AU214" s="18" t="s">
        <v>83</v>
      </c>
    </row>
    <row r="215" spans="2:65" s="1" customFormat="1" ht="16.5" customHeight="1">
      <c r="B215" s="33"/>
      <c r="C215" s="166" t="s">
        <v>290</v>
      </c>
      <c r="D215" s="166" t="s">
        <v>291</v>
      </c>
      <c r="E215" s="167" t="s">
        <v>292</v>
      </c>
      <c r="F215" s="168" t="s">
        <v>293</v>
      </c>
      <c r="G215" s="169" t="s">
        <v>161</v>
      </c>
      <c r="H215" s="170">
        <v>8.7550000000000008</v>
      </c>
      <c r="I215" s="171"/>
      <c r="J215" s="172">
        <f>ROUND(I215*H215,2)</f>
        <v>0</v>
      </c>
      <c r="K215" s="168" t="s">
        <v>162</v>
      </c>
      <c r="L215" s="173"/>
      <c r="M215" s="174" t="s">
        <v>19</v>
      </c>
      <c r="N215" s="175" t="s">
        <v>44</v>
      </c>
      <c r="P215" s="137">
        <f>O215*H215</f>
        <v>0</v>
      </c>
      <c r="Q215" s="137">
        <v>0.115</v>
      </c>
      <c r="R215" s="137">
        <f>Q215*H215</f>
        <v>1.0068250000000001</v>
      </c>
      <c r="S215" s="137">
        <v>0</v>
      </c>
      <c r="T215" s="138">
        <f>S215*H215</f>
        <v>0</v>
      </c>
      <c r="AR215" s="139" t="s">
        <v>216</v>
      </c>
      <c r="AT215" s="139" t="s">
        <v>291</v>
      </c>
      <c r="AU215" s="139" t="s">
        <v>83</v>
      </c>
      <c r="AY215" s="18" t="s">
        <v>156</v>
      </c>
      <c r="BE215" s="140">
        <f>IF(N215="základní",J215,0)</f>
        <v>0</v>
      </c>
      <c r="BF215" s="140">
        <f>IF(N215="snížená",J215,0)</f>
        <v>0</v>
      </c>
      <c r="BG215" s="140">
        <f>IF(N215="zákl. přenesená",J215,0)</f>
        <v>0</v>
      </c>
      <c r="BH215" s="140">
        <f>IF(N215="sníž. přenesená",J215,0)</f>
        <v>0</v>
      </c>
      <c r="BI215" s="140">
        <f>IF(N215="nulová",J215,0)</f>
        <v>0</v>
      </c>
      <c r="BJ215" s="18" t="s">
        <v>81</v>
      </c>
      <c r="BK215" s="140">
        <f>ROUND(I215*H215,2)</f>
        <v>0</v>
      </c>
      <c r="BL215" s="18" t="s">
        <v>163</v>
      </c>
      <c r="BM215" s="139" t="s">
        <v>294</v>
      </c>
    </row>
    <row r="216" spans="2:65" s="13" customFormat="1" ht="10.199999999999999">
      <c r="B216" s="152"/>
      <c r="D216" s="146" t="s">
        <v>167</v>
      </c>
      <c r="E216" s="153" t="s">
        <v>19</v>
      </c>
      <c r="F216" s="154" t="s">
        <v>295</v>
      </c>
      <c r="H216" s="155">
        <v>8.7550000000000008</v>
      </c>
      <c r="I216" s="156"/>
      <c r="L216" s="152"/>
      <c r="M216" s="157"/>
      <c r="T216" s="158"/>
      <c r="AT216" s="153" t="s">
        <v>167</v>
      </c>
      <c r="AU216" s="153" t="s">
        <v>83</v>
      </c>
      <c r="AV216" s="13" t="s">
        <v>83</v>
      </c>
      <c r="AW216" s="13" t="s">
        <v>35</v>
      </c>
      <c r="AX216" s="13" t="s">
        <v>81</v>
      </c>
      <c r="AY216" s="153" t="s">
        <v>156</v>
      </c>
    </row>
    <row r="217" spans="2:65" s="11" customFormat="1" ht="22.8" customHeight="1">
      <c r="B217" s="116"/>
      <c r="D217" s="117" t="s">
        <v>72</v>
      </c>
      <c r="E217" s="126" t="s">
        <v>202</v>
      </c>
      <c r="F217" s="126" t="s">
        <v>296</v>
      </c>
      <c r="I217" s="119"/>
      <c r="J217" s="127">
        <f>BK217</f>
        <v>0</v>
      </c>
      <c r="L217" s="116"/>
      <c r="M217" s="121"/>
      <c r="P217" s="122">
        <f>SUM(P218:P325)</f>
        <v>0</v>
      </c>
      <c r="R217" s="122">
        <f>SUM(R218:R325)</f>
        <v>39.073291040000008</v>
      </c>
      <c r="T217" s="123">
        <f>SUM(T218:T325)</f>
        <v>0</v>
      </c>
      <c r="AR217" s="117" t="s">
        <v>81</v>
      </c>
      <c r="AT217" s="124" t="s">
        <v>72</v>
      </c>
      <c r="AU217" s="124" t="s">
        <v>81</v>
      </c>
      <c r="AY217" s="117" t="s">
        <v>156</v>
      </c>
      <c r="BK217" s="125">
        <f>SUM(BK218:BK325)</f>
        <v>0</v>
      </c>
    </row>
    <row r="218" spans="2:65" s="1" customFormat="1" ht="24.15" customHeight="1">
      <c r="B218" s="33"/>
      <c r="C218" s="128" t="s">
        <v>297</v>
      </c>
      <c r="D218" s="128" t="s">
        <v>158</v>
      </c>
      <c r="E218" s="129" t="s">
        <v>298</v>
      </c>
      <c r="F218" s="130" t="s">
        <v>299</v>
      </c>
      <c r="G218" s="131" t="s">
        <v>161</v>
      </c>
      <c r="H218" s="132">
        <v>200.99299999999999</v>
      </c>
      <c r="I218" s="133"/>
      <c r="J218" s="134">
        <f>ROUND(I218*H218,2)</f>
        <v>0</v>
      </c>
      <c r="K218" s="130" t="s">
        <v>162</v>
      </c>
      <c r="L218" s="33"/>
      <c r="M218" s="135" t="s">
        <v>19</v>
      </c>
      <c r="N218" s="136" t="s">
        <v>44</v>
      </c>
      <c r="P218" s="137">
        <f>O218*H218</f>
        <v>0</v>
      </c>
      <c r="Q218" s="137">
        <v>4.3800000000000002E-3</v>
      </c>
      <c r="R218" s="137">
        <f>Q218*H218</f>
        <v>0.88034933999999998</v>
      </c>
      <c r="S218" s="137">
        <v>0</v>
      </c>
      <c r="T218" s="138">
        <f>S218*H218</f>
        <v>0</v>
      </c>
      <c r="AR218" s="139" t="s">
        <v>163</v>
      </c>
      <c r="AT218" s="139" t="s">
        <v>158</v>
      </c>
      <c r="AU218" s="139" t="s">
        <v>83</v>
      </c>
      <c r="AY218" s="18" t="s">
        <v>156</v>
      </c>
      <c r="BE218" s="140">
        <f>IF(N218="základní",J218,0)</f>
        <v>0</v>
      </c>
      <c r="BF218" s="140">
        <f>IF(N218="snížená",J218,0)</f>
        <v>0</v>
      </c>
      <c r="BG218" s="140">
        <f>IF(N218="zákl. přenesená",J218,0)</f>
        <v>0</v>
      </c>
      <c r="BH218" s="140">
        <f>IF(N218="sníž. přenesená",J218,0)</f>
        <v>0</v>
      </c>
      <c r="BI218" s="140">
        <f>IF(N218="nulová",J218,0)</f>
        <v>0</v>
      </c>
      <c r="BJ218" s="18" t="s">
        <v>81</v>
      </c>
      <c r="BK218" s="140">
        <f>ROUND(I218*H218,2)</f>
        <v>0</v>
      </c>
      <c r="BL218" s="18" t="s">
        <v>163</v>
      </c>
      <c r="BM218" s="139" t="s">
        <v>300</v>
      </c>
    </row>
    <row r="219" spans="2:65" s="1" customFormat="1" ht="10.199999999999999">
      <c r="B219" s="33"/>
      <c r="D219" s="141" t="s">
        <v>165</v>
      </c>
      <c r="F219" s="142" t="s">
        <v>301</v>
      </c>
      <c r="I219" s="143"/>
      <c r="L219" s="33"/>
      <c r="M219" s="144"/>
      <c r="T219" s="54"/>
      <c r="AT219" s="18" t="s">
        <v>165</v>
      </c>
      <c r="AU219" s="18" t="s">
        <v>83</v>
      </c>
    </row>
    <row r="220" spans="2:65" s="13" customFormat="1" ht="10.199999999999999">
      <c r="B220" s="152"/>
      <c r="D220" s="146" t="s">
        <v>167</v>
      </c>
      <c r="E220" s="153" t="s">
        <v>19</v>
      </c>
      <c r="F220" s="154" t="s">
        <v>302</v>
      </c>
      <c r="H220" s="155">
        <v>34.953000000000003</v>
      </c>
      <c r="I220" s="156"/>
      <c r="L220" s="152"/>
      <c r="M220" s="157"/>
      <c r="T220" s="158"/>
      <c r="AT220" s="153" t="s">
        <v>167</v>
      </c>
      <c r="AU220" s="153" t="s">
        <v>83</v>
      </c>
      <c r="AV220" s="13" t="s">
        <v>83</v>
      </c>
      <c r="AW220" s="13" t="s">
        <v>35</v>
      </c>
      <c r="AX220" s="13" t="s">
        <v>73</v>
      </c>
      <c r="AY220" s="153" t="s">
        <v>156</v>
      </c>
    </row>
    <row r="221" spans="2:65" s="13" customFormat="1" ht="10.199999999999999">
      <c r="B221" s="152"/>
      <c r="D221" s="146" t="s">
        <v>167</v>
      </c>
      <c r="E221" s="153" t="s">
        <v>19</v>
      </c>
      <c r="F221" s="154" t="s">
        <v>303</v>
      </c>
      <c r="H221" s="155">
        <v>6.38</v>
      </c>
      <c r="I221" s="156"/>
      <c r="L221" s="152"/>
      <c r="M221" s="157"/>
      <c r="T221" s="158"/>
      <c r="AT221" s="153" t="s">
        <v>167</v>
      </c>
      <c r="AU221" s="153" t="s">
        <v>83</v>
      </c>
      <c r="AV221" s="13" t="s">
        <v>83</v>
      </c>
      <c r="AW221" s="13" t="s">
        <v>35</v>
      </c>
      <c r="AX221" s="13" t="s">
        <v>73</v>
      </c>
      <c r="AY221" s="153" t="s">
        <v>156</v>
      </c>
    </row>
    <row r="222" spans="2:65" s="13" customFormat="1" ht="10.199999999999999">
      <c r="B222" s="152"/>
      <c r="D222" s="146" t="s">
        <v>167</v>
      </c>
      <c r="E222" s="153" t="s">
        <v>19</v>
      </c>
      <c r="F222" s="154" t="s">
        <v>229</v>
      </c>
      <c r="H222" s="155">
        <v>3.6779999999999999</v>
      </c>
      <c r="I222" s="156"/>
      <c r="L222" s="152"/>
      <c r="M222" s="157"/>
      <c r="T222" s="158"/>
      <c r="AT222" s="153" t="s">
        <v>167</v>
      </c>
      <c r="AU222" s="153" t="s">
        <v>83</v>
      </c>
      <c r="AV222" s="13" t="s">
        <v>83</v>
      </c>
      <c r="AW222" s="13" t="s">
        <v>35</v>
      </c>
      <c r="AX222" s="13" t="s">
        <v>73</v>
      </c>
      <c r="AY222" s="153" t="s">
        <v>156</v>
      </c>
    </row>
    <row r="223" spans="2:65" s="13" customFormat="1" ht="10.199999999999999">
      <c r="B223" s="152"/>
      <c r="D223" s="146" t="s">
        <v>167</v>
      </c>
      <c r="E223" s="153" t="s">
        <v>19</v>
      </c>
      <c r="F223" s="154" t="s">
        <v>230</v>
      </c>
      <c r="H223" s="155">
        <v>5.9820000000000002</v>
      </c>
      <c r="I223" s="156"/>
      <c r="L223" s="152"/>
      <c r="M223" s="157"/>
      <c r="T223" s="158"/>
      <c r="AT223" s="153" t="s">
        <v>167</v>
      </c>
      <c r="AU223" s="153" t="s">
        <v>83</v>
      </c>
      <c r="AV223" s="13" t="s">
        <v>83</v>
      </c>
      <c r="AW223" s="13" t="s">
        <v>35</v>
      </c>
      <c r="AX223" s="13" t="s">
        <v>73</v>
      </c>
      <c r="AY223" s="153" t="s">
        <v>156</v>
      </c>
    </row>
    <row r="224" spans="2:65" s="13" customFormat="1" ht="10.199999999999999">
      <c r="B224" s="152"/>
      <c r="D224" s="146" t="s">
        <v>167</v>
      </c>
      <c r="E224" s="153" t="s">
        <v>19</v>
      </c>
      <c r="F224" s="154" t="s">
        <v>304</v>
      </c>
      <c r="H224" s="155">
        <v>150</v>
      </c>
      <c r="I224" s="156"/>
      <c r="L224" s="152"/>
      <c r="M224" s="157"/>
      <c r="T224" s="158"/>
      <c r="AT224" s="153" t="s">
        <v>167</v>
      </c>
      <c r="AU224" s="153" t="s">
        <v>83</v>
      </c>
      <c r="AV224" s="13" t="s">
        <v>83</v>
      </c>
      <c r="AW224" s="13" t="s">
        <v>35</v>
      </c>
      <c r="AX224" s="13" t="s">
        <v>73</v>
      </c>
      <c r="AY224" s="153" t="s">
        <v>156</v>
      </c>
    </row>
    <row r="225" spans="2:65" s="14" customFormat="1" ht="10.199999999999999">
      <c r="B225" s="159"/>
      <c r="D225" s="146" t="s">
        <v>167</v>
      </c>
      <c r="E225" s="160" t="s">
        <v>19</v>
      </c>
      <c r="F225" s="161" t="s">
        <v>174</v>
      </c>
      <c r="H225" s="162">
        <v>200.99299999999999</v>
      </c>
      <c r="I225" s="163"/>
      <c r="L225" s="159"/>
      <c r="M225" s="164"/>
      <c r="T225" s="165"/>
      <c r="AT225" s="160" t="s">
        <v>167</v>
      </c>
      <c r="AU225" s="160" t="s">
        <v>83</v>
      </c>
      <c r="AV225" s="14" t="s">
        <v>163</v>
      </c>
      <c r="AW225" s="14" t="s">
        <v>35</v>
      </c>
      <c r="AX225" s="14" t="s">
        <v>81</v>
      </c>
      <c r="AY225" s="160" t="s">
        <v>156</v>
      </c>
    </row>
    <row r="226" spans="2:65" s="1" customFormat="1" ht="24.15" customHeight="1">
      <c r="B226" s="33"/>
      <c r="C226" s="128" t="s">
        <v>238</v>
      </c>
      <c r="D226" s="128" t="s">
        <v>158</v>
      </c>
      <c r="E226" s="129" t="s">
        <v>305</v>
      </c>
      <c r="F226" s="130" t="s">
        <v>306</v>
      </c>
      <c r="G226" s="131" t="s">
        <v>161</v>
      </c>
      <c r="H226" s="132">
        <v>658.255</v>
      </c>
      <c r="I226" s="133"/>
      <c r="J226" s="134">
        <f>ROUND(I226*H226,2)</f>
        <v>0</v>
      </c>
      <c r="K226" s="130" t="s">
        <v>162</v>
      </c>
      <c r="L226" s="33"/>
      <c r="M226" s="135" t="s">
        <v>19</v>
      </c>
      <c r="N226" s="136" t="s">
        <v>44</v>
      </c>
      <c r="P226" s="137">
        <f>O226*H226</f>
        <v>0</v>
      </c>
      <c r="Q226" s="137">
        <v>1.7330000000000002E-2</v>
      </c>
      <c r="R226" s="137">
        <f>Q226*H226</f>
        <v>11.407559150000001</v>
      </c>
      <c r="S226" s="137">
        <v>0</v>
      </c>
      <c r="T226" s="138">
        <f>S226*H226</f>
        <v>0</v>
      </c>
      <c r="AR226" s="139" t="s">
        <v>163</v>
      </c>
      <c r="AT226" s="139" t="s">
        <v>158</v>
      </c>
      <c r="AU226" s="139" t="s">
        <v>83</v>
      </c>
      <c r="AY226" s="18" t="s">
        <v>156</v>
      </c>
      <c r="BE226" s="140">
        <f>IF(N226="základní",J226,0)</f>
        <v>0</v>
      </c>
      <c r="BF226" s="140">
        <f>IF(N226="snížená",J226,0)</f>
        <v>0</v>
      </c>
      <c r="BG226" s="140">
        <f>IF(N226="zákl. přenesená",J226,0)</f>
        <v>0</v>
      </c>
      <c r="BH226" s="140">
        <f>IF(N226="sníž. přenesená",J226,0)</f>
        <v>0</v>
      </c>
      <c r="BI226" s="140">
        <f>IF(N226="nulová",J226,0)</f>
        <v>0</v>
      </c>
      <c r="BJ226" s="18" t="s">
        <v>81</v>
      </c>
      <c r="BK226" s="140">
        <f>ROUND(I226*H226,2)</f>
        <v>0</v>
      </c>
      <c r="BL226" s="18" t="s">
        <v>163</v>
      </c>
      <c r="BM226" s="139" t="s">
        <v>307</v>
      </c>
    </row>
    <row r="227" spans="2:65" s="1" customFormat="1" ht="10.199999999999999">
      <c r="B227" s="33"/>
      <c r="D227" s="141" t="s">
        <v>165</v>
      </c>
      <c r="F227" s="142" t="s">
        <v>308</v>
      </c>
      <c r="I227" s="143"/>
      <c r="L227" s="33"/>
      <c r="M227" s="144"/>
      <c r="T227" s="54"/>
      <c r="AT227" s="18" t="s">
        <v>165</v>
      </c>
      <c r="AU227" s="18" t="s">
        <v>83</v>
      </c>
    </row>
    <row r="228" spans="2:65" s="13" customFormat="1" ht="10.199999999999999">
      <c r="B228" s="152"/>
      <c r="D228" s="146" t="s">
        <v>167</v>
      </c>
      <c r="E228" s="153" t="s">
        <v>19</v>
      </c>
      <c r="F228" s="154" t="s">
        <v>309</v>
      </c>
      <c r="H228" s="155">
        <v>200.99299999999999</v>
      </c>
      <c r="I228" s="156"/>
      <c r="L228" s="152"/>
      <c r="M228" s="157"/>
      <c r="T228" s="158"/>
      <c r="AT228" s="153" t="s">
        <v>167</v>
      </c>
      <c r="AU228" s="153" t="s">
        <v>83</v>
      </c>
      <c r="AV228" s="13" t="s">
        <v>83</v>
      </c>
      <c r="AW228" s="13" t="s">
        <v>35</v>
      </c>
      <c r="AX228" s="13" t="s">
        <v>73</v>
      </c>
      <c r="AY228" s="153" t="s">
        <v>156</v>
      </c>
    </row>
    <row r="229" spans="2:65" s="12" customFormat="1" ht="10.199999999999999">
      <c r="B229" s="145"/>
      <c r="D229" s="146" t="s">
        <v>167</v>
      </c>
      <c r="E229" s="147" t="s">
        <v>19</v>
      </c>
      <c r="F229" s="148" t="s">
        <v>310</v>
      </c>
      <c r="H229" s="147" t="s">
        <v>19</v>
      </c>
      <c r="I229" s="149"/>
      <c r="L229" s="145"/>
      <c r="M229" s="150"/>
      <c r="T229" s="151"/>
      <c r="AT229" s="147" t="s">
        <v>167</v>
      </c>
      <c r="AU229" s="147" t="s">
        <v>83</v>
      </c>
      <c r="AV229" s="12" t="s">
        <v>81</v>
      </c>
      <c r="AW229" s="12" t="s">
        <v>35</v>
      </c>
      <c r="AX229" s="12" t="s">
        <v>73</v>
      </c>
      <c r="AY229" s="147" t="s">
        <v>156</v>
      </c>
    </row>
    <row r="230" spans="2:65" s="13" customFormat="1" ht="10.199999999999999">
      <c r="B230" s="152"/>
      <c r="D230" s="146" t="s">
        <v>167</v>
      </c>
      <c r="E230" s="153" t="s">
        <v>19</v>
      </c>
      <c r="F230" s="154" t="s">
        <v>311</v>
      </c>
      <c r="H230" s="155">
        <v>62.503999999999998</v>
      </c>
      <c r="I230" s="156"/>
      <c r="L230" s="152"/>
      <c r="M230" s="157"/>
      <c r="T230" s="158"/>
      <c r="AT230" s="153" t="s">
        <v>167</v>
      </c>
      <c r="AU230" s="153" t="s">
        <v>83</v>
      </c>
      <c r="AV230" s="13" t="s">
        <v>83</v>
      </c>
      <c r="AW230" s="13" t="s">
        <v>35</v>
      </c>
      <c r="AX230" s="13" t="s">
        <v>73</v>
      </c>
      <c r="AY230" s="153" t="s">
        <v>156</v>
      </c>
    </row>
    <row r="231" spans="2:65" s="13" customFormat="1" ht="10.199999999999999">
      <c r="B231" s="152"/>
      <c r="D231" s="146" t="s">
        <v>167</v>
      </c>
      <c r="E231" s="153" t="s">
        <v>19</v>
      </c>
      <c r="F231" s="154" t="s">
        <v>312</v>
      </c>
      <c r="H231" s="155">
        <v>36.012</v>
      </c>
      <c r="I231" s="156"/>
      <c r="L231" s="152"/>
      <c r="M231" s="157"/>
      <c r="T231" s="158"/>
      <c r="AT231" s="153" t="s">
        <v>167</v>
      </c>
      <c r="AU231" s="153" t="s">
        <v>83</v>
      </c>
      <c r="AV231" s="13" t="s">
        <v>83</v>
      </c>
      <c r="AW231" s="13" t="s">
        <v>35</v>
      </c>
      <c r="AX231" s="13" t="s">
        <v>73</v>
      </c>
      <c r="AY231" s="153" t="s">
        <v>156</v>
      </c>
    </row>
    <row r="232" spans="2:65" s="15" customFormat="1" ht="10.199999999999999">
      <c r="B232" s="176"/>
      <c r="D232" s="146" t="s">
        <v>167</v>
      </c>
      <c r="E232" s="177" t="s">
        <v>19</v>
      </c>
      <c r="F232" s="178" t="s">
        <v>313</v>
      </c>
      <c r="H232" s="179">
        <v>299.50900000000001</v>
      </c>
      <c r="I232" s="180"/>
      <c r="L232" s="176"/>
      <c r="M232" s="181"/>
      <c r="T232" s="182"/>
      <c r="AT232" s="177" t="s">
        <v>167</v>
      </c>
      <c r="AU232" s="177" t="s">
        <v>83</v>
      </c>
      <c r="AV232" s="15" t="s">
        <v>182</v>
      </c>
      <c r="AW232" s="15" t="s">
        <v>35</v>
      </c>
      <c r="AX232" s="15" t="s">
        <v>73</v>
      </c>
      <c r="AY232" s="177" t="s">
        <v>156</v>
      </c>
    </row>
    <row r="233" spans="2:65" s="12" customFormat="1" ht="10.199999999999999">
      <c r="B233" s="145"/>
      <c r="D233" s="146" t="s">
        <v>167</v>
      </c>
      <c r="E233" s="147" t="s">
        <v>19</v>
      </c>
      <c r="F233" s="148" t="s">
        <v>168</v>
      </c>
      <c r="H233" s="147" t="s">
        <v>19</v>
      </c>
      <c r="I233" s="149"/>
      <c r="L233" s="145"/>
      <c r="M233" s="150"/>
      <c r="T233" s="151"/>
      <c r="AT233" s="147" t="s">
        <v>167</v>
      </c>
      <c r="AU233" s="147" t="s">
        <v>83</v>
      </c>
      <c r="AV233" s="12" t="s">
        <v>81</v>
      </c>
      <c r="AW233" s="12" t="s">
        <v>35</v>
      </c>
      <c r="AX233" s="12" t="s">
        <v>73</v>
      </c>
      <c r="AY233" s="147" t="s">
        <v>156</v>
      </c>
    </row>
    <row r="234" spans="2:65" s="13" customFormat="1" ht="10.199999999999999">
      <c r="B234" s="152"/>
      <c r="D234" s="146" t="s">
        <v>167</v>
      </c>
      <c r="E234" s="153" t="s">
        <v>19</v>
      </c>
      <c r="F234" s="154" t="s">
        <v>314</v>
      </c>
      <c r="H234" s="155">
        <v>93.481999999999999</v>
      </c>
      <c r="I234" s="156"/>
      <c r="L234" s="152"/>
      <c r="M234" s="157"/>
      <c r="T234" s="158"/>
      <c r="AT234" s="153" t="s">
        <v>167</v>
      </c>
      <c r="AU234" s="153" t="s">
        <v>83</v>
      </c>
      <c r="AV234" s="13" t="s">
        <v>83</v>
      </c>
      <c r="AW234" s="13" t="s">
        <v>35</v>
      </c>
      <c r="AX234" s="13" t="s">
        <v>73</v>
      </c>
      <c r="AY234" s="153" t="s">
        <v>156</v>
      </c>
    </row>
    <row r="235" spans="2:65" s="15" customFormat="1" ht="10.199999999999999">
      <c r="B235" s="176"/>
      <c r="D235" s="146" t="s">
        <v>167</v>
      </c>
      <c r="E235" s="177" t="s">
        <v>19</v>
      </c>
      <c r="F235" s="178" t="s">
        <v>313</v>
      </c>
      <c r="H235" s="179">
        <v>93.481999999999999</v>
      </c>
      <c r="I235" s="180"/>
      <c r="L235" s="176"/>
      <c r="M235" s="181"/>
      <c r="T235" s="182"/>
      <c r="AT235" s="177" t="s">
        <v>167</v>
      </c>
      <c r="AU235" s="177" t="s">
        <v>83</v>
      </c>
      <c r="AV235" s="15" t="s">
        <v>182</v>
      </c>
      <c r="AW235" s="15" t="s">
        <v>35</v>
      </c>
      <c r="AX235" s="15" t="s">
        <v>73</v>
      </c>
      <c r="AY235" s="177" t="s">
        <v>156</v>
      </c>
    </row>
    <row r="236" spans="2:65" s="12" customFormat="1" ht="10.199999999999999">
      <c r="B236" s="145"/>
      <c r="D236" s="146" t="s">
        <v>167</v>
      </c>
      <c r="E236" s="147" t="s">
        <v>19</v>
      </c>
      <c r="F236" s="148" t="s">
        <v>170</v>
      </c>
      <c r="H236" s="147" t="s">
        <v>19</v>
      </c>
      <c r="I236" s="149"/>
      <c r="L236" s="145"/>
      <c r="M236" s="150"/>
      <c r="T236" s="151"/>
      <c r="AT236" s="147" t="s">
        <v>167</v>
      </c>
      <c r="AU236" s="147" t="s">
        <v>83</v>
      </c>
      <c r="AV236" s="12" t="s">
        <v>81</v>
      </c>
      <c r="AW236" s="12" t="s">
        <v>35</v>
      </c>
      <c r="AX236" s="12" t="s">
        <v>73</v>
      </c>
      <c r="AY236" s="147" t="s">
        <v>156</v>
      </c>
    </row>
    <row r="237" spans="2:65" s="13" customFormat="1" ht="10.199999999999999">
      <c r="B237" s="152"/>
      <c r="D237" s="146" t="s">
        <v>167</v>
      </c>
      <c r="E237" s="153" t="s">
        <v>19</v>
      </c>
      <c r="F237" s="154" t="s">
        <v>315</v>
      </c>
      <c r="H237" s="155">
        <v>133.541</v>
      </c>
      <c r="I237" s="156"/>
      <c r="L237" s="152"/>
      <c r="M237" s="157"/>
      <c r="T237" s="158"/>
      <c r="AT237" s="153" t="s">
        <v>167</v>
      </c>
      <c r="AU237" s="153" t="s">
        <v>83</v>
      </c>
      <c r="AV237" s="13" t="s">
        <v>83</v>
      </c>
      <c r="AW237" s="13" t="s">
        <v>35</v>
      </c>
      <c r="AX237" s="13" t="s">
        <v>73</v>
      </c>
      <c r="AY237" s="153" t="s">
        <v>156</v>
      </c>
    </row>
    <row r="238" spans="2:65" s="15" customFormat="1" ht="10.199999999999999">
      <c r="B238" s="176"/>
      <c r="D238" s="146" t="s">
        <v>167</v>
      </c>
      <c r="E238" s="177" t="s">
        <v>19</v>
      </c>
      <c r="F238" s="178" t="s">
        <v>313</v>
      </c>
      <c r="H238" s="179">
        <v>133.541</v>
      </c>
      <c r="I238" s="180"/>
      <c r="L238" s="176"/>
      <c r="M238" s="181"/>
      <c r="T238" s="182"/>
      <c r="AT238" s="177" t="s">
        <v>167</v>
      </c>
      <c r="AU238" s="177" t="s">
        <v>83</v>
      </c>
      <c r="AV238" s="15" t="s">
        <v>182</v>
      </c>
      <c r="AW238" s="15" t="s">
        <v>35</v>
      </c>
      <c r="AX238" s="15" t="s">
        <v>73</v>
      </c>
      <c r="AY238" s="177" t="s">
        <v>156</v>
      </c>
    </row>
    <row r="239" spans="2:65" s="12" customFormat="1" ht="10.199999999999999">
      <c r="B239" s="145"/>
      <c r="D239" s="146" t="s">
        <v>167</v>
      </c>
      <c r="E239" s="147" t="s">
        <v>19</v>
      </c>
      <c r="F239" s="148" t="s">
        <v>172</v>
      </c>
      <c r="H239" s="147" t="s">
        <v>19</v>
      </c>
      <c r="I239" s="149"/>
      <c r="L239" s="145"/>
      <c r="M239" s="150"/>
      <c r="T239" s="151"/>
      <c r="AT239" s="147" t="s">
        <v>167</v>
      </c>
      <c r="AU239" s="147" t="s">
        <v>83</v>
      </c>
      <c r="AV239" s="12" t="s">
        <v>81</v>
      </c>
      <c r="AW239" s="12" t="s">
        <v>35</v>
      </c>
      <c r="AX239" s="12" t="s">
        <v>73</v>
      </c>
      <c r="AY239" s="147" t="s">
        <v>156</v>
      </c>
    </row>
    <row r="240" spans="2:65" s="13" customFormat="1" ht="10.199999999999999">
      <c r="B240" s="152"/>
      <c r="D240" s="146" t="s">
        <v>167</v>
      </c>
      <c r="E240" s="153" t="s">
        <v>19</v>
      </c>
      <c r="F240" s="154" t="s">
        <v>316</v>
      </c>
      <c r="H240" s="155">
        <v>131.72300000000001</v>
      </c>
      <c r="I240" s="156"/>
      <c r="L240" s="152"/>
      <c r="M240" s="157"/>
      <c r="T240" s="158"/>
      <c r="AT240" s="153" t="s">
        <v>167</v>
      </c>
      <c r="AU240" s="153" t="s">
        <v>83</v>
      </c>
      <c r="AV240" s="13" t="s">
        <v>83</v>
      </c>
      <c r="AW240" s="13" t="s">
        <v>35</v>
      </c>
      <c r="AX240" s="13" t="s">
        <v>73</v>
      </c>
      <c r="AY240" s="153" t="s">
        <v>156</v>
      </c>
    </row>
    <row r="241" spans="2:65" s="15" customFormat="1" ht="10.199999999999999">
      <c r="B241" s="176"/>
      <c r="D241" s="146" t="s">
        <v>167</v>
      </c>
      <c r="E241" s="177" t="s">
        <v>19</v>
      </c>
      <c r="F241" s="178" t="s">
        <v>313</v>
      </c>
      <c r="H241" s="179">
        <v>131.72300000000001</v>
      </c>
      <c r="I241" s="180"/>
      <c r="L241" s="176"/>
      <c r="M241" s="181"/>
      <c r="T241" s="182"/>
      <c r="AT241" s="177" t="s">
        <v>167</v>
      </c>
      <c r="AU241" s="177" t="s">
        <v>83</v>
      </c>
      <c r="AV241" s="15" t="s">
        <v>182</v>
      </c>
      <c r="AW241" s="15" t="s">
        <v>35</v>
      </c>
      <c r="AX241" s="15" t="s">
        <v>73</v>
      </c>
      <c r="AY241" s="177" t="s">
        <v>156</v>
      </c>
    </row>
    <row r="242" spans="2:65" s="14" customFormat="1" ht="10.199999999999999">
      <c r="B242" s="159"/>
      <c r="D242" s="146" t="s">
        <v>167</v>
      </c>
      <c r="E242" s="160" t="s">
        <v>19</v>
      </c>
      <c r="F242" s="161" t="s">
        <v>174</v>
      </c>
      <c r="H242" s="162">
        <v>658.25499999999988</v>
      </c>
      <c r="I242" s="163"/>
      <c r="L242" s="159"/>
      <c r="M242" s="164"/>
      <c r="T242" s="165"/>
      <c r="AT242" s="160" t="s">
        <v>167</v>
      </c>
      <c r="AU242" s="160" t="s">
        <v>83</v>
      </c>
      <c r="AV242" s="14" t="s">
        <v>163</v>
      </c>
      <c r="AW242" s="14" t="s">
        <v>35</v>
      </c>
      <c r="AX242" s="14" t="s">
        <v>81</v>
      </c>
      <c r="AY242" s="160" t="s">
        <v>156</v>
      </c>
    </row>
    <row r="243" spans="2:65" s="1" customFormat="1" ht="24.15" customHeight="1">
      <c r="B243" s="33"/>
      <c r="C243" s="128" t="s">
        <v>7</v>
      </c>
      <c r="D243" s="128" t="s">
        <v>158</v>
      </c>
      <c r="E243" s="129" t="s">
        <v>317</v>
      </c>
      <c r="F243" s="130" t="s">
        <v>318</v>
      </c>
      <c r="G243" s="131" t="s">
        <v>161</v>
      </c>
      <c r="H243" s="132">
        <v>658.255</v>
      </c>
      <c r="I243" s="133"/>
      <c r="J243" s="134">
        <f>ROUND(I243*H243,2)</f>
        <v>0</v>
      </c>
      <c r="K243" s="130" t="s">
        <v>162</v>
      </c>
      <c r="L243" s="33"/>
      <c r="M243" s="135" t="s">
        <v>19</v>
      </c>
      <c r="N243" s="136" t="s">
        <v>44</v>
      </c>
      <c r="P243" s="137">
        <f>O243*H243</f>
        <v>0</v>
      </c>
      <c r="Q243" s="137">
        <v>7.3499999999999998E-3</v>
      </c>
      <c r="R243" s="137">
        <f>Q243*H243</f>
        <v>4.8381742499999998</v>
      </c>
      <c r="S243" s="137">
        <v>0</v>
      </c>
      <c r="T243" s="138">
        <f>S243*H243</f>
        <v>0</v>
      </c>
      <c r="AR243" s="139" t="s">
        <v>163</v>
      </c>
      <c r="AT243" s="139" t="s">
        <v>158</v>
      </c>
      <c r="AU243" s="139" t="s">
        <v>83</v>
      </c>
      <c r="AY243" s="18" t="s">
        <v>156</v>
      </c>
      <c r="BE243" s="140">
        <f>IF(N243="základní",J243,0)</f>
        <v>0</v>
      </c>
      <c r="BF243" s="140">
        <f>IF(N243="snížená",J243,0)</f>
        <v>0</v>
      </c>
      <c r="BG243" s="140">
        <f>IF(N243="zákl. přenesená",J243,0)</f>
        <v>0</v>
      </c>
      <c r="BH243" s="140">
        <f>IF(N243="sníž. přenesená",J243,0)</f>
        <v>0</v>
      </c>
      <c r="BI243" s="140">
        <f>IF(N243="nulová",J243,0)</f>
        <v>0</v>
      </c>
      <c r="BJ243" s="18" t="s">
        <v>81</v>
      </c>
      <c r="BK243" s="140">
        <f>ROUND(I243*H243,2)</f>
        <v>0</v>
      </c>
      <c r="BL243" s="18" t="s">
        <v>163</v>
      </c>
      <c r="BM243" s="139" t="s">
        <v>319</v>
      </c>
    </row>
    <row r="244" spans="2:65" s="1" customFormat="1" ht="10.199999999999999">
      <c r="B244" s="33"/>
      <c r="D244" s="141" t="s">
        <v>165</v>
      </c>
      <c r="F244" s="142" t="s">
        <v>320</v>
      </c>
      <c r="I244" s="143"/>
      <c r="L244" s="33"/>
      <c r="M244" s="144"/>
      <c r="T244" s="54"/>
      <c r="AT244" s="18" t="s">
        <v>165</v>
      </c>
      <c r="AU244" s="18" t="s">
        <v>83</v>
      </c>
    </row>
    <row r="245" spans="2:65" s="1" customFormat="1" ht="21.75" customHeight="1">
      <c r="B245" s="33"/>
      <c r="C245" s="128" t="s">
        <v>321</v>
      </c>
      <c r="D245" s="128" t="s">
        <v>158</v>
      </c>
      <c r="E245" s="129" t="s">
        <v>322</v>
      </c>
      <c r="F245" s="130" t="s">
        <v>323</v>
      </c>
      <c r="G245" s="131" t="s">
        <v>161</v>
      </c>
      <c r="H245" s="132">
        <v>51.515999999999998</v>
      </c>
      <c r="I245" s="133"/>
      <c r="J245" s="134">
        <f>ROUND(I245*H245,2)</f>
        <v>0</v>
      </c>
      <c r="K245" s="130" t="s">
        <v>162</v>
      </c>
      <c r="L245" s="33"/>
      <c r="M245" s="135" t="s">
        <v>19</v>
      </c>
      <c r="N245" s="136" t="s">
        <v>44</v>
      </c>
      <c r="P245" s="137">
        <f>O245*H245</f>
        <v>0</v>
      </c>
      <c r="Q245" s="137">
        <v>0</v>
      </c>
      <c r="R245" s="137">
        <f>Q245*H245</f>
        <v>0</v>
      </c>
      <c r="S245" s="137">
        <v>0</v>
      </c>
      <c r="T245" s="138">
        <f>S245*H245</f>
        <v>0</v>
      </c>
      <c r="AR245" s="139" t="s">
        <v>163</v>
      </c>
      <c r="AT245" s="139" t="s">
        <v>158</v>
      </c>
      <c r="AU245" s="139" t="s">
        <v>83</v>
      </c>
      <c r="AY245" s="18" t="s">
        <v>156</v>
      </c>
      <c r="BE245" s="140">
        <f>IF(N245="základní",J245,0)</f>
        <v>0</v>
      </c>
      <c r="BF245" s="140">
        <f>IF(N245="snížená",J245,0)</f>
        <v>0</v>
      </c>
      <c r="BG245" s="140">
        <f>IF(N245="zákl. přenesená",J245,0)</f>
        <v>0</v>
      </c>
      <c r="BH245" s="140">
        <f>IF(N245="sníž. přenesená",J245,0)</f>
        <v>0</v>
      </c>
      <c r="BI245" s="140">
        <f>IF(N245="nulová",J245,0)</f>
        <v>0</v>
      </c>
      <c r="BJ245" s="18" t="s">
        <v>81</v>
      </c>
      <c r="BK245" s="140">
        <f>ROUND(I245*H245,2)</f>
        <v>0</v>
      </c>
      <c r="BL245" s="18" t="s">
        <v>163</v>
      </c>
      <c r="BM245" s="139" t="s">
        <v>324</v>
      </c>
    </row>
    <row r="246" spans="2:65" s="1" customFormat="1" ht="10.199999999999999">
      <c r="B246" s="33"/>
      <c r="D246" s="141" t="s">
        <v>165</v>
      </c>
      <c r="F246" s="142" t="s">
        <v>325</v>
      </c>
      <c r="I246" s="143"/>
      <c r="L246" s="33"/>
      <c r="M246" s="144"/>
      <c r="T246" s="54"/>
      <c r="AT246" s="18" t="s">
        <v>165</v>
      </c>
      <c r="AU246" s="18" t="s">
        <v>83</v>
      </c>
    </row>
    <row r="247" spans="2:65" s="13" customFormat="1" ht="10.199999999999999">
      <c r="B247" s="152"/>
      <c r="D247" s="146" t="s">
        <v>167</v>
      </c>
      <c r="E247" s="153" t="s">
        <v>19</v>
      </c>
      <c r="F247" s="154" t="s">
        <v>326</v>
      </c>
      <c r="H247" s="155">
        <v>6.9039999999999999</v>
      </c>
      <c r="I247" s="156"/>
      <c r="L247" s="152"/>
      <c r="M247" s="157"/>
      <c r="T247" s="158"/>
      <c r="AT247" s="153" t="s">
        <v>167</v>
      </c>
      <c r="AU247" s="153" t="s">
        <v>83</v>
      </c>
      <c r="AV247" s="13" t="s">
        <v>83</v>
      </c>
      <c r="AW247" s="13" t="s">
        <v>35</v>
      </c>
      <c r="AX247" s="13" t="s">
        <v>73</v>
      </c>
      <c r="AY247" s="153" t="s">
        <v>156</v>
      </c>
    </row>
    <row r="248" spans="2:65" s="13" customFormat="1" ht="10.199999999999999">
      <c r="B248" s="152"/>
      <c r="D248" s="146" t="s">
        <v>167</v>
      </c>
      <c r="E248" s="153" t="s">
        <v>19</v>
      </c>
      <c r="F248" s="154" t="s">
        <v>327</v>
      </c>
      <c r="H248" s="155">
        <v>44.612000000000002</v>
      </c>
      <c r="I248" s="156"/>
      <c r="L248" s="152"/>
      <c r="M248" s="157"/>
      <c r="T248" s="158"/>
      <c r="AT248" s="153" t="s">
        <v>167</v>
      </c>
      <c r="AU248" s="153" t="s">
        <v>83</v>
      </c>
      <c r="AV248" s="13" t="s">
        <v>83</v>
      </c>
      <c r="AW248" s="13" t="s">
        <v>35</v>
      </c>
      <c r="AX248" s="13" t="s">
        <v>73</v>
      </c>
      <c r="AY248" s="153" t="s">
        <v>156</v>
      </c>
    </row>
    <row r="249" spans="2:65" s="14" customFormat="1" ht="10.199999999999999">
      <c r="B249" s="159"/>
      <c r="D249" s="146" t="s">
        <v>167</v>
      </c>
      <c r="E249" s="160" t="s">
        <v>19</v>
      </c>
      <c r="F249" s="161" t="s">
        <v>174</v>
      </c>
      <c r="H249" s="162">
        <v>51.516000000000005</v>
      </c>
      <c r="I249" s="163"/>
      <c r="L249" s="159"/>
      <c r="M249" s="164"/>
      <c r="T249" s="165"/>
      <c r="AT249" s="160" t="s">
        <v>167</v>
      </c>
      <c r="AU249" s="160" t="s">
        <v>83</v>
      </c>
      <c r="AV249" s="14" t="s">
        <v>163</v>
      </c>
      <c r="AW249" s="14" t="s">
        <v>35</v>
      </c>
      <c r="AX249" s="14" t="s">
        <v>81</v>
      </c>
      <c r="AY249" s="160" t="s">
        <v>156</v>
      </c>
    </row>
    <row r="250" spans="2:65" s="1" customFormat="1" ht="21.75" customHeight="1">
      <c r="B250" s="33"/>
      <c r="C250" s="128" t="s">
        <v>328</v>
      </c>
      <c r="D250" s="128" t="s">
        <v>158</v>
      </c>
      <c r="E250" s="129" t="s">
        <v>329</v>
      </c>
      <c r="F250" s="130" t="s">
        <v>330</v>
      </c>
      <c r="G250" s="131" t="s">
        <v>161</v>
      </c>
      <c r="H250" s="132">
        <v>248.53100000000001</v>
      </c>
      <c r="I250" s="133"/>
      <c r="J250" s="134">
        <f>ROUND(I250*H250,2)</f>
        <v>0</v>
      </c>
      <c r="K250" s="130" t="s">
        <v>162</v>
      </c>
      <c r="L250" s="33"/>
      <c r="M250" s="135" t="s">
        <v>19</v>
      </c>
      <c r="N250" s="136" t="s">
        <v>44</v>
      </c>
      <c r="P250" s="137">
        <f>O250*H250</f>
        <v>0</v>
      </c>
      <c r="Q250" s="137">
        <v>7.3499999999999998E-3</v>
      </c>
      <c r="R250" s="137">
        <f>Q250*H250</f>
        <v>1.82670285</v>
      </c>
      <c r="S250" s="137">
        <v>0</v>
      </c>
      <c r="T250" s="138">
        <f>S250*H250</f>
        <v>0</v>
      </c>
      <c r="AR250" s="139" t="s">
        <v>163</v>
      </c>
      <c r="AT250" s="139" t="s">
        <v>158</v>
      </c>
      <c r="AU250" s="139" t="s">
        <v>83</v>
      </c>
      <c r="AY250" s="18" t="s">
        <v>156</v>
      </c>
      <c r="BE250" s="140">
        <f>IF(N250="základní",J250,0)</f>
        <v>0</v>
      </c>
      <c r="BF250" s="140">
        <f>IF(N250="snížená",J250,0)</f>
        <v>0</v>
      </c>
      <c r="BG250" s="140">
        <f>IF(N250="zákl. přenesená",J250,0)</f>
        <v>0</v>
      </c>
      <c r="BH250" s="140">
        <f>IF(N250="sníž. přenesená",J250,0)</f>
        <v>0</v>
      </c>
      <c r="BI250" s="140">
        <f>IF(N250="nulová",J250,0)</f>
        <v>0</v>
      </c>
      <c r="BJ250" s="18" t="s">
        <v>81</v>
      </c>
      <c r="BK250" s="140">
        <f>ROUND(I250*H250,2)</f>
        <v>0</v>
      </c>
      <c r="BL250" s="18" t="s">
        <v>163</v>
      </c>
      <c r="BM250" s="139" t="s">
        <v>331</v>
      </c>
    </row>
    <row r="251" spans="2:65" s="1" customFormat="1" ht="10.199999999999999">
      <c r="B251" s="33"/>
      <c r="D251" s="141" t="s">
        <v>165</v>
      </c>
      <c r="F251" s="142" t="s">
        <v>332</v>
      </c>
      <c r="I251" s="143"/>
      <c r="L251" s="33"/>
      <c r="M251" s="144"/>
      <c r="T251" s="54"/>
      <c r="AT251" s="18" t="s">
        <v>165</v>
      </c>
      <c r="AU251" s="18" t="s">
        <v>83</v>
      </c>
    </row>
    <row r="252" spans="2:65" s="12" customFormat="1" ht="10.199999999999999">
      <c r="B252" s="145"/>
      <c r="D252" s="146" t="s">
        <v>167</v>
      </c>
      <c r="E252" s="147" t="s">
        <v>19</v>
      </c>
      <c r="F252" s="148" t="s">
        <v>333</v>
      </c>
      <c r="H252" s="147" t="s">
        <v>19</v>
      </c>
      <c r="I252" s="149"/>
      <c r="L252" s="145"/>
      <c r="M252" s="150"/>
      <c r="T252" s="151"/>
      <c r="AT252" s="147" t="s">
        <v>167</v>
      </c>
      <c r="AU252" s="147" t="s">
        <v>83</v>
      </c>
      <c r="AV252" s="12" t="s">
        <v>81</v>
      </c>
      <c r="AW252" s="12" t="s">
        <v>35</v>
      </c>
      <c r="AX252" s="12" t="s">
        <v>73</v>
      </c>
      <c r="AY252" s="147" t="s">
        <v>156</v>
      </c>
    </row>
    <row r="253" spans="2:65" s="13" customFormat="1" ht="10.199999999999999">
      <c r="B253" s="152"/>
      <c r="D253" s="146" t="s">
        <v>167</v>
      </c>
      <c r="E253" s="153" t="s">
        <v>19</v>
      </c>
      <c r="F253" s="154" t="s">
        <v>334</v>
      </c>
      <c r="H253" s="155">
        <v>75.075000000000003</v>
      </c>
      <c r="I253" s="156"/>
      <c r="L253" s="152"/>
      <c r="M253" s="157"/>
      <c r="T253" s="158"/>
      <c r="AT253" s="153" t="s">
        <v>167</v>
      </c>
      <c r="AU253" s="153" t="s">
        <v>83</v>
      </c>
      <c r="AV253" s="13" t="s">
        <v>83</v>
      </c>
      <c r="AW253" s="13" t="s">
        <v>35</v>
      </c>
      <c r="AX253" s="13" t="s">
        <v>73</v>
      </c>
      <c r="AY253" s="153" t="s">
        <v>156</v>
      </c>
    </row>
    <row r="254" spans="2:65" s="12" customFormat="1" ht="10.199999999999999">
      <c r="B254" s="145"/>
      <c r="D254" s="146" t="s">
        <v>167</v>
      </c>
      <c r="E254" s="147" t="s">
        <v>19</v>
      </c>
      <c r="F254" s="148" t="s">
        <v>335</v>
      </c>
      <c r="H254" s="147" t="s">
        <v>19</v>
      </c>
      <c r="I254" s="149"/>
      <c r="L254" s="145"/>
      <c r="M254" s="150"/>
      <c r="T254" s="151"/>
      <c r="AT254" s="147" t="s">
        <v>167</v>
      </c>
      <c r="AU254" s="147" t="s">
        <v>83</v>
      </c>
      <c r="AV254" s="12" t="s">
        <v>81</v>
      </c>
      <c r="AW254" s="12" t="s">
        <v>35</v>
      </c>
      <c r="AX254" s="12" t="s">
        <v>73</v>
      </c>
      <c r="AY254" s="147" t="s">
        <v>156</v>
      </c>
    </row>
    <row r="255" spans="2:65" s="13" customFormat="1" ht="10.199999999999999">
      <c r="B255" s="152"/>
      <c r="D255" s="146" t="s">
        <v>167</v>
      </c>
      <c r="E255" s="153" t="s">
        <v>19</v>
      </c>
      <c r="F255" s="154" t="s">
        <v>336</v>
      </c>
      <c r="H255" s="155">
        <v>52.41</v>
      </c>
      <c r="I255" s="156"/>
      <c r="L255" s="152"/>
      <c r="M255" s="157"/>
      <c r="T255" s="158"/>
      <c r="AT255" s="153" t="s">
        <v>167</v>
      </c>
      <c r="AU255" s="153" t="s">
        <v>83</v>
      </c>
      <c r="AV255" s="13" t="s">
        <v>83</v>
      </c>
      <c r="AW255" s="13" t="s">
        <v>35</v>
      </c>
      <c r="AX255" s="13" t="s">
        <v>73</v>
      </c>
      <c r="AY255" s="153" t="s">
        <v>156</v>
      </c>
    </row>
    <row r="256" spans="2:65" s="12" customFormat="1" ht="10.199999999999999">
      <c r="B256" s="145"/>
      <c r="D256" s="146" t="s">
        <v>167</v>
      </c>
      <c r="E256" s="147" t="s">
        <v>19</v>
      </c>
      <c r="F256" s="148" t="s">
        <v>337</v>
      </c>
      <c r="H256" s="147" t="s">
        <v>19</v>
      </c>
      <c r="I256" s="149"/>
      <c r="L256" s="145"/>
      <c r="M256" s="150"/>
      <c r="T256" s="151"/>
      <c r="AT256" s="147" t="s">
        <v>167</v>
      </c>
      <c r="AU256" s="147" t="s">
        <v>83</v>
      </c>
      <c r="AV256" s="12" t="s">
        <v>81</v>
      </c>
      <c r="AW256" s="12" t="s">
        <v>35</v>
      </c>
      <c r="AX256" s="12" t="s">
        <v>73</v>
      </c>
      <c r="AY256" s="147" t="s">
        <v>156</v>
      </c>
    </row>
    <row r="257" spans="2:65" s="13" customFormat="1" ht="10.199999999999999">
      <c r="B257" s="152"/>
      <c r="D257" s="146" t="s">
        <v>167</v>
      </c>
      <c r="E257" s="153" t="s">
        <v>19</v>
      </c>
      <c r="F257" s="154" t="s">
        <v>338</v>
      </c>
      <c r="H257" s="155">
        <v>121.04600000000001</v>
      </c>
      <c r="I257" s="156"/>
      <c r="L257" s="152"/>
      <c r="M257" s="157"/>
      <c r="T257" s="158"/>
      <c r="AT257" s="153" t="s">
        <v>167</v>
      </c>
      <c r="AU257" s="153" t="s">
        <v>83</v>
      </c>
      <c r="AV257" s="13" t="s">
        <v>83</v>
      </c>
      <c r="AW257" s="13" t="s">
        <v>35</v>
      </c>
      <c r="AX257" s="13" t="s">
        <v>73</v>
      </c>
      <c r="AY257" s="153" t="s">
        <v>156</v>
      </c>
    </row>
    <row r="258" spans="2:65" s="14" customFormat="1" ht="10.199999999999999">
      <c r="B258" s="159"/>
      <c r="D258" s="146" t="s">
        <v>167</v>
      </c>
      <c r="E258" s="160" t="s">
        <v>19</v>
      </c>
      <c r="F258" s="161" t="s">
        <v>174</v>
      </c>
      <c r="H258" s="162">
        <v>248.53100000000001</v>
      </c>
      <c r="I258" s="163"/>
      <c r="L258" s="159"/>
      <c r="M258" s="164"/>
      <c r="T258" s="165"/>
      <c r="AT258" s="160" t="s">
        <v>167</v>
      </c>
      <c r="AU258" s="160" t="s">
        <v>83</v>
      </c>
      <c r="AV258" s="14" t="s">
        <v>163</v>
      </c>
      <c r="AW258" s="14" t="s">
        <v>35</v>
      </c>
      <c r="AX258" s="14" t="s">
        <v>81</v>
      </c>
      <c r="AY258" s="160" t="s">
        <v>156</v>
      </c>
    </row>
    <row r="259" spans="2:65" s="1" customFormat="1" ht="16.5" customHeight="1">
      <c r="B259" s="33"/>
      <c r="C259" s="128" t="s">
        <v>339</v>
      </c>
      <c r="D259" s="128" t="s">
        <v>158</v>
      </c>
      <c r="E259" s="129" t="s">
        <v>340</v>
      </c>
      <c r="F259" s="130" t="s">
        <v>341</v>
      </c>
      <c r="G259" s="131" t="s">
        <v>161</v>
      </c>
      <c r="H259" s="132">
        <v>248.53100000000001</v>
      </c>
      <c r="I259" s="133"/>
      <c r="J259" s="134">
        <f>ROUND(I259*H259,2)</f>
        <v>0</v>
      </c>
      <c r="K259" s="130" t="s">
        <v>19</v>
      </c>
      <c r="L259" s="33"/>
      <c r="M259" s="135" t="s">
        <v>19</v>
      </c>
      <c r="N259" s="136" t="s">
        <v>44</v>
      </c>
      <c r="P259" s="137">
        <f>O259*H259</f>
        <v>0</v>
      </c>
      <c r="Q259" s="137">
        <v>2.0000000000000001E-4</v>
      </c>
      <c r="R259" s="137">
        <f>Q259*H259</f>
        <v>4.9706200000000006E-2</v>
      </c>
      <c r="S259" s="137">
        <v>0</v>
      </c>
      <c r="T259" s="138">
        <f>S259*H259</f>
        <v>0</v>
      </c>
      <c r="AR259" s="139" t="s">
        <v>163</v>
      </c>
      <c r="AT259" s="139" t="s">
        <v>158</v>
      </c>
      <c r="AU259" s="139" t="s">
        <v>83</v>
      </c>
      <c r="AY259" s="18" t="s">
        <v>156</v>
      </c>
      <c r="BE259" s="140">
        <f>IF(N259="základní",J259,0)</f>
        <v>0</v>
      </c>
      <c r="BF259" s="140">
        <f>IF(N259="snížená",J259,0)</f>
        <v>0</v>
      </c>
      <c r="BG259" s="140">
        <f>IF(N259="zákl. přenesená",J259,0)</f>
        <v>0</v>
      </c>
      <c r="BH259" s="140">
        <f>IF(N259="sníž. přenesená",J259,0)</f>
        <v>0</v>
      </c>
      <c r="BI259" s="140">
        <f>IF(N259="nulová",J259,0)</f>
        <v>0</v>
      </c>
      <c r="BJ259" s="18" t="s">
        <v>81</v>
      </c>
      <c r="BK259" s="140">
        <f>ROUND(I259*H259,2)</f>
        <v>0</v>
      </c>
      <c r="BL259" s="18" t="s">
        <v>163</v>
      </c>
      <c r="BM259" s="139" t="s">
        <v>342</v>
      </c>
    </row>
    <row r="260" spans="2:65" s="12" customFormat="1" ht="10.199999999999999">
      <c r="B260" s="145"/>
      <c r="D260" s="146" t="s">
        <v>167</v>
      </c>
      <c r="E260" s="147" t="s">
        <v>19</v>
      </c>
      <c r="F260" s="148" t="s">
        <v>333</v>
      </c>
      <c r="H260" s="147" t="s">
        <v>19</v>
      </c>
      <c r="I260" s="149"/>
      <c r="L260" s="145"/>
      <c r="M260" s="150"/>
      <c r="T260" s="151"/>
      <c r="AT260" s="147" t="s">
        <v>167</v>
      </c>
      <c r="AU260" s="147" t="s">
        <v>83</v>
      </c>
      <c r="AV260" s="12" t="s">
        <v>81</v>
      </c>
      <c r="AW260" s="12" t="s">
        <v>35</v>
      </c>
      <c r="AX260" s="12" t="s">
        <v>73</v>
      </c>
      <c r="AY260" s="147" t="s">
        <v>156</v>
      </c>
    </row>
    <row r="261" spans="2:65" s="13" customFormat="1" ht="10.199999999999999">
      <c r="B261" s="152"/>
      <c r="D261" s="146" t="s">
        <v>167</v>
      </c>
      <c r="E261" s="153" t="s">
        <v>19</v>
      </c>
      <c r="F261" s="154" t="s">
        <v>334</v>
      </c>
      <c r="H261" s="155">
        <v>75.075000000000003</v>
      </c>
      <c r="I261" s="156"/>
      <c r="L261" s="152"/>
      <c r="M261" s="157"/>
      <c r="T261" s="158"/>
      <c r="AT261" s="153" t="s">
        <v>167</v>
      </c>
      <c r="AU261" s="153" t="s">
        <v>83</v>
      </c>
      <c r="AV261" s="13" t="s">
        <v>83</v>
      </c>
      <c r="AW261" s="13" t="s">
        <v>35</v>
      </c>
      <c r="AX261" s="13" t="s">
        <v>73</v>
      </c>
      <c r="AY261" s="153" t="s">
        <v>156</v>
      </c>
    </row>
    <row r="262" spans="2:65" s="12" customFormat="1" ht="10.199999999999999">
      <c r="B262" s="145"/>
      <c r="D262" s="146" t="s">
        <v>167</v>
      </c>
      <c r="E262" s="147" t="s">
        <v>19</v>
      </c>
      <c r="F262" s="148" t="s">
        <v>335</v>
      </c>
      <c r="H262" s="147" t="s">
        <v>19</v>
      </c>
      <c r="I262" s="149"/>
      <c r="L262" s="145"/>
      <c r="M262" s="150"/>
      <c r="T262" s="151"/>
      <c r="AT262" s="147" t="s">
        <v>167</v>
      </c>
      <c r="AU262" s="147" t="s">
        <v>83</v>
      </c>
      <c r="AV262" s="12" t="s">
        <v>81</v>
      </c>
      <c r="AW262" s="12" t="s">
        <v>35</v>
      </c>
      <c r="AX262" s="12" t="s">
        <v>73</v>
      </c>
      <c r="AY262" s="147" t="s">
        <v>156</v>
      </c>
    </row>
    <row r="263" spans="2:65" s="13" customFormat="1" ht="10.199999999999999">
      <c r="B263" s="152"/>
      <c r="D263" s="146" t="s">
        <v>167</v>
      </c>
      <c r="E263" s="153" t="s">
        <v>19</v>
      </c>
      <c r="F263" s="154" t="s">
        <v>336</v>
      </c>
      <c r="H263" s="155">
        <v>52.41</v>
      </c>
      <c r="I263" s="156"/>
      <c r="L263" s="152"/>
      <c r="M263" s="157"/>
      <c r="T263" s="158"/>
      <c r="AT263" s="153" t="s">
        <v>167</v>
      </c>
      <c r="AU263" s="153" t="s">
        <v>83</v>
      </c>
      <c r="AV263" s="13" t="s">
        <v>83</v>
      </c>
      <c r="AW263" s="13" t="s">
        <v>35</v>
      </c>
      <c r="AX263" s="13" t="s">
        <v>73</v>
      </c>
      <c r="AY263" s="153" t="s">
        <v>156</v>
      </c>
    </row>
    <row r="264" spans="2:65" s="12" customFormat="1" ht="10.199999999999999">
      <c r="B264" s="145"/>
      <c r="D264" s="146" t="s">
        <v>167</v>
      </c>
      <c r="E264" s="147" t="s">
        <v>19</v>
      </c>
      <c r="F264" s="148" t="s">
        <v>337</v>
      </c>
      <c r="H264" s="147" t="s">
        <v>19</v>
      </c>
      <c r="I264" s="149"/>
      <c r="L264" s="145"/>
      <c r="M264" s="150"/>
      <c r="T264" s="151"/>
      <c r="AT264" s="147" t="s">
        <v>167</v>
      </c>
      <c r="AU264" s="147" t="s">
        <v>83</v>
      </c>
      <c r="AV264" s="12" t="s">
        <v>81</v>
      </c>
      <c r="AW264" s="12" t="s">
        <v>35</v>
      </c>
      <c r="AX264" s="12" t="s">
        <v>73</v>
      </c>
      <c r="AY264" s="147" t="s">
        <v>156</v>
      </c>
    </row>
    <row r="265" spans="2:65" s="13" customFormat="1" ht="10.199999999999999">
      <c r="B265" s="152"/>
      <c r="D265" s="146" t="s">
        <v>167</v>
      </c>
      <c r="E265" s="153" t="s">
        <v>19</v>
      </c>
      <c r="F265" s="154" t="s">
        <v>338</v>
      </c>
      <c r="H265" s="155">
        <v>121.04600000000001</v>
      </c>
      <c r="I265" s="156"/>
      <c r="L265" s="152"/>
      <c r="M265" s="157"/>
      <c r="T265" s="158"/>
      <c r="AT265" s="153" t="s">
        <v>167</v>
      </c>
      <c r="AU265" s="153" t="s">
        <v>83</v>
      </c>
      <c r="AV265" s="13" t="s">
        <v>83</v>
      </c>
      <c r="AW265" s="13" t="s">
        <v>35</v>
      </c>
      <c r="AX265" s="13" t="s">
        <v>73</v>
      </c>
      <c r="AY265" s="153" t="s">
        <v>156</v>
      </c>
    </row>
    <row r="266" spans="2:65" s="14" customFormat="1" ht="10.199999999999999">
      <c r="B266" s="159"/>
      <c r="D266" s="146" t="s">
        <v>167</v>
      </c>
      <c r="E266" s="160" t="s">
        <v>19</v>
      </c>
      <c r="F266" s="161" t="s">
        <v>174</v>
      </c>
      <c r="H266" s="162">
        <v>248.53100000000001</v>
      </c>
      <c r="I266" s="163"/>
      <c r="L266" s="159"/>
      <c r="M266" s="164"/>
      <c r="T266" s="165"/>
      <c r="AT266" s="160" t="s">
        <v>167</v>
      </c>
      <c r="AU266" s="160" t="s">
        <v>83</v>
      </c>
      <c r="AV266" s="14" t="s">
        <v>163</v>
      </c>
      <c r="AW266" s="14" t="s">
        <v>35</v>
      </c>
      <c r="AX266" s="14" t="s">
        <v>81</v>
      </c>
      <c r="AY266" s="160" t="s">
        <v>156</v>
      </c>
    </row>
    <row r="267" spans="2:65" s="1" customFormat="1" ht="21.75" customHeight="1">
      <c r="B267" s="33"/>
      <c r="C267" s="128" t="s">
        <v>343</v>
      </c>
      <c r="D267" s="128" t="s">
        <v>158</v>
      </c>
      <c r="E267" s="129" t="s">
        <v>344</v>
      </c>
      <c r="F267" s="130" t="s">
        <v>345</v>
      </c>
      <c r="G267" s="131" t="s">
        <v>161</v>
      </c>
      <c r="H267" s="132">
        <v>248.53100000000001</v>
      </c>
      <c r="I267" s="133"/>
      <c r="J267" s="134">
        <f>ROUND(I267*H267,2)</f>
        <v>0</v>
      </c>
      <c r="K267" s="130" t="s">
        <v>162</v>
      </c>
      <c r="L267" s="33"/>
      <c r="M267" s="135" t="s">
        <v>19</v>
      </c>
      <c r="N267" s="136" t="s">
        <v>44</v>
      </c>
      <c r="P267" s="137">
        <f>O267*H267</f>
        <v>0</v>
      </c>
      <c r="Q267" s="137">
        <v>2.3099999999999999E-2</v>
      </c>
      <c r="R267" s="137">
        <f>Q267*H267</f>
        <v>5.7410661000000003</v>
      </c>
      <c r="S267" s="137">
        <v>0</v>
      </c>
      <c r="T267" s="138">
        <f>S267*H267</f>
        <v>0</v>
      </c>
      <c r="AR267" s="139" t="s">
        <v>163</v>
      </c>
      <c r="AT267" s="139" t="s">
        <v>158</v>
      </c>
      <c r="AU267" s="139" t="s">
        <v>83</v>
      </c>
      <c r="AY267" s="18" t="s">
        <v>156</v>
      </c>
      <c r="BE267" s="140">
        <f>IF(N267="základní",J267,0)</f>
        <v>0</v>
      </c>
      <c r="BF267" s="140">
        <f>IF(N267="snížená",J267,0)</f>
        <v>0</v>
      </c>
      <c r="BG267" s="140">
        <f>IF(N267="zákl. přenesená",J267,0)</f>
        <v>0</v>
      </c>
      <c r="BH267" s="140">
        <f>IF(N267="sníž. přenesená",J267,0)</f>
        <v>0</v>
      </c>
      <c r="BI267" s="140">
        <f>IF(N267="nulová",J267,0)</f>
        <v>0</v>
      </c>
      <c r="BJ267" s="18" t="s">
        <v>81</v>
      </c>
      <c r="BK267" s="140">
        <f>ROUND(I267*H267,2)</f>
        <v>0</v>
      </c>
      <c r="BL267" s="18" t="s">
        <v>163</v>
      </c>
      <c r="BM267" s="139" t="s">
        <v>346</v>
      </c>
    </row>
    <row r="268" spans="2:65" s="1" customFormat="1" ht="10.199999999999999">
      <c r="B268" s="33"/>
      <c r="D268" s="141" t="s">
        <v>165</v>
      </c>
      <c r="F268" s="142" t="s">
        <v>347</v>
      </c>
      <c r="I268" s="143"/>
      <c r="L268" s="33"/>
      <c r="M268" s="144"/>
      <c r="T268" s="54"/>
      <c r="AT268" s="18" t="s">
        <v>165</v>
      </c>
      <c r="AU268" s="18" t="s">
        <v>83</v>
      </c>
    </row>
    <row r="269" spans="2:65" s="1" customFormat="1" ht="24.15" customHeight="1">
      <c r="B269" s="33"/>
      <c r="C269" s="128" t="s">
        <v>348</v>
      </c>
      <c r="D269" s="128" t="s">
        <v>158</v>
      </c>
      <c r="E269" s="129" t="s">
        <v>349</v>
      </c>
      <c r="F269" s="130" t="s">
        <v>350</v>
      </c>
      <c r="G269" s="131" t="s">
        <v>161</v>
      </c>
      <c r="H269" s="132">
        <v>497.06200000000001</v>
      </c>
      <c r="I269" s="133"/>
      <c r="J269" s="134">
        <f>ROUND(I269*H269,2)</f>
        <v>0</v>
      </c>
      <c r="K269" s="130" t="s">
        <v>162</v>
      </c>
      <c r="L269" s="33"/>
      <c r="M269" s="135" t="s">
        <v>19</v>
      </c>
      <c r="N269" s="136" t="s">
        <v>44</v>
      </c>
      <c r="P269" s="137">
        <f>O269*H269</f>
        <v>0</v>
      </c>
      <c r="Q269" s="137">
        <v>7.9000000000000008E-3</v>
      </c>
      <c r="R269" s="137">
        <f>Q269*H269</f>
        <v>3.9267898000000003</v>
      </c>
      <c r="S269" s="137">
        <v>0</v>
      </c>
      <c r="T269" s="138">
        <f>S269*H269</f>
        <v>0</v>
      </c>
      <c r="AR269" s="139" t="s">
        <v>163</v>
      </c>
      <c r="AT269" s="139" t="s">
        <v>158</v>
      </c>
      <c r="AU269" s="139" t="s">
        <v>83</v>
      </c>
      <c r="AY269" s="18" t="s">
        <v>156</v>
      </c>
      <c r="BE269" s="140">
        <f>IF(N269="základní",J269,0)</f>
        <v>0</v>
      </c>
      <c r="BF269" s="140">
        <f>IF(N269="snížená",J269,0)</f>
        <v>0</v>
      </c>
      <c r="BG269" s="140">
        <f>IF(N269="zákl. přenesená",J269,0)</f>
        <v>0</v>
      </c>
      <c r="BH269" s="140">
        <f>IF(N269="sníž. přenesená",J269,0)</f>
        <v>0</v>
      </c>
      <c r="BI269" s="140">
        <f>IF(N269="nulová",J269,0)</f>
        <v>0</v>
      </c>
      <c r="BJ269" s="18" t="s">
        <v>81</v>
      </c>
      <c r="BK269" s="140">
        <f>ROUND(I269*H269,2)</f>
        <v>0</v>
      </c>
      <c r="BL269" s="18" t="s">
        <v>163</v>
      </c>
      <c r="BM269" s="139" t="s">
        <v>351</v>
      </c>
    </row>
    <row r="270" spans="2:65" s="1" customFormat="1" ht="10.199999999999999">
      <c r="B270" s="33"/>
      <c r="D270" s="141" t="s">
        <v>165</v>
      </c>
      <c r="F270" s="142" t="s">
        <v>352</v>
      </c>
      <c r="I270" s="143"/>
      <c r="L270" s="33"/>
      <c r="M270" s="144"/>
      <c r="T270" s="54"/>
      <c r="AT270" s="18" t="s">
        <v>165</v>
      </c>
      <c r="AU270" s="18" t="s">
        <v>83</v>
      </c>
    </row>
    <row r="271" spans="2:65" s="13" customFormat="1" ht="10.199999999999999">
      <c r="B271" s="152"/>
      <c r="D271" s="146" t="s">
        <v>167</v>
      </c>
      <c r="E271" s="153" t="s">
        <v>19</v>
      </c>
      <c r="F271" s="154" t="s">
        <v>353</v>
      </c>
      <c r="H271" s="155">
        <v>497.06200000000001</v>
      </c>
      <c r="I271" s="156"/>
      <c r="L271" s="152"/>
      <c r="M271" s="157"/>
      <c r="T271" s="158"/>
      <c r="AT271" s="153" t="s">
        <v>167</v>
      </c>
      <c r="AU271" s="153" t="s">
        <v>83</v>
      </c>
      <c r="AV271" s="13" t="s">
        <v>83</v>
      </c>
      <c r="AW271" s="13" t="s">
        <v>35</v>
      </c>
      <c r="AX271" s="13" t="s">
        <v>81</v>
      </c>
      <c r="AY271" s="153" t="s">
        <v>156</v>
      </c>
    </row>
    <row r="272" spans="2:65" s="1" customFormat="1" ht="24.15" customHeight="1">
      <c r="B272" s="33"/>
      <c r="C272" s="128" t="s">
        <v>354</v>
      </c>
      <c r="D272" s="128" t="s">
        <v>158</v>
      </c>
      <c r="E272" s="129" t="s">
        <v>355</v>
      </c>
      <c r="F272" s="130" t="s">
        <v>356</v>
      </c>
      <c r="G272" s="131" t="s">
        <v>161</v>
      </c>
      <c r="H272" s="132">
        <v>248.53100000000001</v>
      </c>
      <c r="I272" s="133"/>
      <c r="J272" s="134">
        <f>ROUND(I272*H272,2)</f>
        <v>0</v>
      </c>
      <c r="K272" s="130" t="s">
        <v>162</v>
      </c>
      <c r="L272" s="33"/>
      <c r="M272" s="135" t="s">
        <v>19</v>
      </c>
      <c r="N272" s="136" t="s">
        <v>44</v>
      </c>
      <c r="P272" s="137">
        <f>O272*H272</f>
        <v>0</v>
      </c>
      <c r="Q272" s="137">
        <v>2.8E-3</v>
      </c>
      <c r="R272" s="137">
        <f>Q272*H272</f>
        <v>0.69588680000000003</v>
      </c>
      <c r="S272" s="137">
        <v>0</v>
      </c>
      <c r="T272" s="138">
        <f>S272*H272</f>
        <v>0</v>
      </c>
      <c r="AR272" s="139" t="s">
        <v>163</v>
      </c>
      <c r="AT272" s="139" t="s">
        <v>158</v>
      </c>
      <c r="AU272" s="139" t="s">
        <v>83</v>
      </c>
      <c r="AY272" s="18" t="s">
        <v>156</v>
      </c>
      <c r="BE272" s="140">
        <f>IF(N272="základní",J272,0)</f>
        <v>0</v>
      </c>
      <c r="BF272" s="140">
        <f>IF(N272="snížená",J272,0)</f>
        <v>0</v>
      </c>
      <c r="BG272" s="140">
        <f>IF(N272="zákl. přenesená",J272,0)</f>
        <v>0</v>
      </c>
      <c r="BH272" s="140">
        <f>IF(N272="sníž. přenesená",J272,0)</f>
        <v>0</v>
      </c>
      <c r="BI272" s="140">
        <f>IF(N272="nulová",J272,0)</f>
        <v>0</v>
      </c>
      <c r="BJ272" s="18" t="s">
        <v>81</v>
      </c>
      <c r="BK272" s="140">
        <f>ROUND(I272*H272,2)</f>
        <v>0</v>
      </c>
      <c r="BL272" s="18" t="s">
        <v>163</v>
      </c>
      <c r="BM272" s="139" t="s">
        <v>357</v>
      </c>
    </row>
    <row r="273" spans="2:65" s="1" customFormat="1" ht="10.199999999999999">
      <c r="B273" s="33"/>
      <c r="D273" s="141" t="s">
        <v>165</v>
      </c>
      <c r="F273" s="142" t="s">
        <v>358</v>
      </c>
      <c r="I273" s="143"/>
      <c r="L273" s="33"/>
      <c r="M273" s="144"/>
      <c r="T273" s="54"/>
      <c r="AT273" s="18" t="s">
        <v>165</v>
      </c>
      <c r="AU273" s="18" t="s">
        <v>83</v>
      </c>
    </row>
    <row r="274" spans="2:65" s="13" customFormat="1" ht="10.199999999999999">
      <c r="B274" s="152"/>
      <c r="D274" s="146" t="s">
        <v>167</v>
      </c>
      <c r="E274" s="153" t="s">
        <v>19</v>
      </c>
      <c r="F274" s="154" t="s">
        <v>359</v>
      </c>
      <c r="H274" s="155">
        <v>248.53100000000001</v>
      </c>
      <c r="I274" s="156"/>
      <c r="L274" s="152"/>
      <c r="M274" s="157"/>
      <c r="T274" s="158"/>
      <c r="AT274" s="153" t="s">
        <v>167</v>
      </c>
      <c r="AU274" s="153" t="s">
        <v>83</v>
      </c>
      <c r="AV274" s="13" t="s">
        <v>83</v>
      </c>
      <c r="AW274" s="13" t="s">
        <v>35</v>
      </c>
      <c r="AX274" s="13" t="s">
        <v>73</v>
      </c>
      <c r="AY274" s="153" t="s">
        <v>156</v>
      </c>
    </row>
    <row r="275" spans="2:65" s="14" customFormat="1" ht="10.199999999999999">
      <c r="B275" s="159"/>
      <c r="D275" s="146" t="s">
        <v>167</v>
      </c>
      <c r="E275" s="160" t="s">
        <v>19</v>
      </c>
      <c r="F275" s="161" t="s">
        <v>174</v>
      </c>
      <c r="H275" s="162">
        <v>248.53100000000001</v>
      </c>
      <c r="I275" s="163"/>
      <c r="L275" s="159"/>
      <c r="M275" s="164"/>
      <c r="T275" s="165"/>
      <c r="AT275" s="160" t="s">
        <v>167</v>
      </c>
      <c r="AU275" s="160" t="s">
        <v>83</v>
      </c>
      <c r="AV275" s="14" t="s">
        <v>163</v>
      </c>
      <c r="AW275" s="14" t="s">
        <v>35</v>
      </c>
      <c r="AX275" s="14" t="s">
        <v>81</v>
      </c>
      <c r="AY275" s="160" t="s">
        <v>156</v>
      </c>
    </row>
    <row r="276" spans="2:65" s="1" customFormat="1" ht="16.5" customHeight="1">
      <c r="B276" s="33"/>
      <c r="C276" s="128" t="s">
        <v>360</v>
      </c>
      <c r="D276" s="128" t="s">
        <v>158</v>
      </c>
      <c r="E276" s="129" t="s">
        <v>361</v>
      </c>
      <c r="F276" s="130" t="s">
        <v>362</v>
      </c>
      <c r="G276" s="131" t="s">
        <v>161</v>
      </c>
      <c r="H276" s="132">
        <v>51.515999999999998</v>
      </c>
      <c r="I276" s="133"/>
      <c r="J276" s="134">
        <f>ROUND(I276*H276,2)</f>
        <v>0</v>
      </c>
      <c r="K276" s="130" t="s">
        <v>162</v>
      </c>
      <c r="L276" s="33"/>
      <c r="M276" s="135" t="s">
        <v>19</v>
      </c>
      <c r="N276" s="136" t="s">
        <v>44</v>
      </c>
      <c r="P276" s="137">
        <f>O276*H276</f>
        <v>0</v>
      </c>
      <c r="Q276" s="137">
        <v>2.1000000000000001E-4</v>
      </c>
      <c r="R276" s="137">
        <f>Q276*H276</f>
        <v>1.0818360000000001E-2</v>
      </c>
      <c r="S276" s="137">
        <v>0</v>
      </c>
      <c r="T276" s="138">
        <f>S276*H276</f>
        <v>0</v>
      </c>
      <c r="AR276" s="139" t="s">
        <v>163</v>
      </c>
      <c r="AT276" s="139" t="s">
        <v>158</v>
      </c>
      <c r="AU276" s="139" t="s">
        <v>83</v>
      </c>
      <c r="AY276" s="18" t="s">
        <v>156</v>
      </c>
      <c r="BE276" s="140">
        <f>IF(N276="základní",J276,0)</f>
        <v>0</v>
      </c>
      <c r="BF276" s="140">
        <f>IF(N276="snížená",J276,0)</f>
        <v>0</v>
      </c>
      <c r="BG276" s="140">
        <f>IF(N276="zákl. přenesená",J276,0)</f>
        <v>0</v>
      </c>
      <c r="BH276" s="140">
        <f>IF(N276="sníž. přenesená",J276,0)</f>
        <v>0</v>
      </c>
      <c r="BI276" s="140">
        <f>IF(N276="nulová",J276,0)</f>
        <v>0</v>
      </c>
      <c r="BJ276" s="18" t="s">
        <v>81</v>
      </c>
      <c r="BK276" s="140">
        <f>ROUND(I276*H276,2)</f>
        <v>0</v>
      </c>
      <c r="BL276" s="18" t="s">
        <v>163</v>
      </c>
      <c r="BM276" s="139" t="s">
        <v>363</v>
      </c>
    </row>
    <row r="277" spans="2:65" s="1" customFormat="1" ht="10.199999999999999">
      <c r="B277" s="33"/>
      <c r="D277" s="141" t="s">
        <v>165</v>
      </c>
      <c r="F277" s="142" t="s">
        <v>364</v>
      </c>
      <c r="I277" s="143"/>
      <c r="L277" s="33"/>
      <c r="M277" s="144"/>
      <c r="T277" s="54"/>
      <c r="AT277" s="18" t="s">
        <v>165</v>
      </c>
      <c r="AU277" s="18" t="s">
        <v>83</v>
      </c>
    </row>
    <row r="278" spans="2:65" s="13" customFormat="1" ht="10.199999999999999">
      <c r="B278" s="152"/>
      <c r="D278" s="146" t="s">
        <v>167</v>
      </c>
      <c r="E278" s="153" t="s">
        <v>19</v>
      </c>
      <c r="F278" s="154" t="s">
        <v>326</v>
      </c>
      <c r="H278" s="155">
        <v>6.9039999999999999</v>
      </c>
      <c r="I278" s="156"/>
      <c r="L278" s="152"/>
      <c r="M278" s="157"/>
      <c r="T278" s="158"/>
      <c r="AT278" s="153" t="s">
        <v>167</v>
      </c>
      <c r="AU278" s="153" t="s">
        <v>83</v>
      </c>
      <c r="AV278" s="13" t="s">
        <v>83</v>
      </c>
      <c r="AW278" s="13" t="s">
        <v>35</v>
      </c>
      <c r="AX278" s="13" t="s">
        <v>73</v>
      </c>
      <c r="AY278" s="153" t="s">
        <v>156</v>
      </c>
    </row>
    <row r="279" spans="2:65" s="13" customFormat="1" ht="10.199999999999999">
      <c r="B279" s="152"/>
      <c r="D279" s="146" t="s">
        <v>167</v>
      </c>
      <c r="E279" s="153" t="s">
        <v>19</v>
      </c>
      <c r="F279" s="154" t="s">
        <v>327</v>
      </c>
      <c r="H279" s="155">
        <v>44.612000000000002</v>
      </c>
      <c r="I279" s="156"/>
      <c r="L279" s="152"/>
      <c r="M279" s="157"/>
      <c r="T279" s="158"/>
      <c r="AT279" s="153" t="s">
        <v>167</v>
      </c>
      <c r="AU279" s="153" t="s">
        <v>83</v>
      </c>
      <c r="AV279" s="13" t="s">
        <v>83</v>
      </c>
      <c r="AW279" s="13" t="s">
        <v>35</v>
      </c>
      <c r="AX279" s="13" t="s">
        <v>73</v>
      </c>
      <c r="AY279" s="153" t="s">
        <v>156</v>
      </c>
    </row>
    <row r="280" spans="2:65" s="14" customFormat="1" ht="10.199999999999999">
      <c r="B280" s="159"/>
      <c r="D280" s="146" t="s">
        <v>167</v>
      </c>
      <c r="E280" s="160" t="s">
        <v>19</v>
      </c>
      <c r="F280" s="161" t="s">
        <v>174</v>
      </c>
      <c r="H280" s="162">
        <v>51.516000000000005</v>
      </c>
      <c r="I280" s="163"/>
      <c r="L280" s="159"/>
      <c r="M280" s="164"/>
      <c r="T280" s="165"/>
      <c r="AT280" s="160" t="s">
        <v>167</v>
      </c>
      <c r="AU280" s="160" t="s">
        <v>83</v>
      </c>
      <c r="AV280" s="14" t="s">
        <v>163</v>
      </c>
      <c r="AW280" s="14" t="s">
        <v>35</v>
      </c>
      <c r="AX280" s="14" t="s">
        <v>81</v>
      </c>
      <c r="AY280" s="160" t="s">
        <v>156</v>
      </c>
    </row>
    <row r="281" spans="2:65" s="1" customFormat="1" ht="24.15" customHeight="1">
      <c r="B281" s="33"/>
      <c r="C281" s="128" t="s">
        <v>365</v>
      </c>
      <c r="D281" s="128" t="s">
        <v>158</v>
      </c>
      <c r="E281" s="129" t="s">
        <v>366</v>
      </c>
      <c r="F281" s="130" t="s">
        <v>367</v>
      </c>
      <c r="G281" s="131" t="s">
        <v>161</v>
      </c>
      <c r="H281" s="132">
        <v>51.515999999999998</v>
      </c>
      <c r="I281" s="133"/>
      <c r="J281" s="134">
        <f>ROUND(I281*H281,2)</f>
        <v>0</v>
      </c>
      <c r="K281" s="130" t="s">
        <v>162</v>
      </c>
      <c r="L281" s="33"/>
      <c r="M281" s="135" t="s">
        <v>19</v>
      </c>
      <c r="N281" s="136" t="s">
        <v>44</v>
      </c>
      <c r="P281" s="137">
        <f>O281*H281</f>
        <v>0</v>
      </c>
      <c r="Q281" s="137">
        <v>0</v>
      </c>
      <c r="R281" s="137">
        <f>Q281*H281</f>
        <v>0</v>
      </c>
      <c r="S281" s="137">
        <v>0</v>
      </c>
      <c r="T281" s="138">
        <f>S281*H281</f>
        <v>0</v>
      </c>
      <c r="AR281" s="139" t="s">
        <v>163</v>
      </c>
      <c r="AT281" s="139" t="s">
        <v>158</v>
      </c>
      <c r="AU281" s="139" t="s">
        <v>83</v>
      </c>
      <c r="AY281" s="18" t="s">
        <v>156</v>
      </c>
      <c r="BE281" s="140">
        <f>IF(N281="základní",J281,0)</f>
        <v>0</v>
      </c>
      <c r="BF281" s="140">
        <f>IF(N281="snížená",J281,0)</f>
        <v>0</v>
      </c>
      <c r="BG281" s="140">
        <f>IF(N281="zákl. přenesená",J281,0)</f>
        <v>0</v>
      </c>
      <c r="BH281" s="140">
        <f>IF(N281="sníž. přenesená",J281,0)</f>
        <v>0</v>
      </c>
      <c r="BI281" s="140">
        <f>IF(N281="nulová",J281,0)</f>
        <v>0</v>
      </c>
      <c r="BJ281" s="18" t="s">
        <v>81</v>
      </c>
      <c r="BK281" s="140">
        <f>ROUND(I281*H281,2)</f>
        <v>0</v>
      </c>
      <c r="BL281" s="18" t="s">
        <v>163</v>
      </c>
      <c r="BM281" s="139" t="s">
        <v>368</v>
      </c>
    </row>
    <row r="282" spans="2:65" s="1" customFormat="1" ht="10.199999999999999">
      <c r="B282" s="33"/>
      <c r="D282" s="141" t="s">
        <v>165</v>
      </c>
      <c r="F282" s="142" t="s">
        <v>369</v>
      </c>
      <c r="I282" s="143"/>
      <c r="L282" s="33"/>
      <c r="M282" s="144"/>
      <c r="T282" s="54"/>
      <c r="AT282" s="18" t="s">
        <v>165</v>
      </c>
      <c r="AU282" s="18" t="s">
        <v>83</v>
      </c>
    </row>
    <row r="283" spans="2:65" s="13" customFormat="1" ht="10.199999999999999">
      <c r="B283" s="152"/>
      <c r="D283" s="146" t="s">
        <v>167</v>
      </c>
      <c r="E283" s="153" t="s">
        <v>19</v>
      </c>
      <c r="F283" s="154" t="s">
        <v>326</v>
      </c>
      <c r="H283" s="155">
        <v>6.9039999999999999</v>
      </c>
      <c r="I283" s="156"/>
      <c r="L283" s="152"/>
      <c r="M283" s="157"/>
      <c r="T283" s="158"/>
      <c r="AT283" s="153" t="s">
        <v>167</v>
      </c>
      <c r="AU283" s="153" t="s">
        <v>83</v>
      </c>
      <c r="AV283" s="13" t="s">
        <v>83</v>
      </c>
      <c r="AW283" s="13" t="s">
        <v>35</v>
      </c>
      <c r="AX283" s="13" t="s">
        <v>73</v>
      </c>
      <c r="AY283" s="153" t="s">
        <v>156</v>
      </c>
    </row>
    <row r="284" spans="2:65" s="13" customFormat="1" ht="10.199999999999999">
      <c r="B284" s="152"/>
      <c r="D284" s="146" t="s">
        <v>167</v>
      </c>
      <c r="E284" s="153" t="s">
        <v>19</v>
      </c>
      <c r="F284" s="154" t="s">
        <v>327</v>
      </c>
      <c r="H284" s="155">
        <v>44.612000000000002</v>
      </c>
      <c r="I284" s="156"/>
      <c r="L284" s="152"/>
      <c r="M284" s="157"/>
      <c r="T284" s="158"/>
      <c r="AT284" s="153" t="s">
        <v>167</v>
      </c>
      <c r="AU284" s="153" t="s">
        <v>83</v>
      </c>
      <c r="AV284" s="13" t="s">
        <v>83</v>
      </c>
      <c r="AW284" s="13" t="s">
        <v>35</v>
      </c>
      <c r="AX284" s="13" t="s">
        <v>73</v>
      </c>
      <c r="AY284" s="153" t="s">
        <v>156</v>
      </c>
    </row>
    <row r="285" spans="2:65" s="14" customFormat="1" ht="10.199999999999999">
      <c r="B285" s="159"/>
      <c r="D285" s="146" t="s">
        <v>167</v>
      </c>
      <c r="E285" s="160" t="s">
        <v>19</v>
      </c>
      <c r="F285" s="161" t="s">
        <v>174</v>
      </c>
      <c r="H285" s="162">
        <v>51.516000000000005</v>
      </c>
      <c r="I285" s="163"/>
      <c r="L285" s="159"/>
      <c r="M285" s="164"/>
      <c r="T285" s="165"/>
      <c r="AT285" s="160" t="s">
        <v>167</v>
      </c>
      <c r="AU285" s="160" t="s">
        <v>83</v>
      </c>
      <c r="AV285" s="14" t="s">
        <v>163</v>
      </c>
      <c r="AW285" s="14" t="s">
        <v>35</v>
      </c>
      <c r="AX285" s="14" t="s">
        <v>81</v>
      </c>
      <c r="AY285" s="160" t="s">
        <v>156</v>
      </c>
    </row>
    <row r="286" spans="2:65" s="1" customFormat="1" ht="24.15" customHeight="1">
      <c r="B286" s="33"/>
      <c r="C286" s="128" t="s">
        <v>370</v>
      </c>
      <c r="D286" s="128" t="s">
        <v>158</v>
      </c>
      <c r="E286" s="129" t="s">
        <v>371</v>
      </c>
      <c r="F286" s="130" t="s">
        <v>372</v>
      </c>
      <c r="G286" s="131" t="s">
        <v>161</v>
      </c>
      <c r="H286" s="132">
        <v>34.953000000000003</v>
      </c>
      <c r="I286" s="133"/>
      <c r="J286" s="134">
        <f>ROUND(I286*H286,2)</f>
        <v>0</v>
      </c>
      <c r="K286" s="130" t="s">
        <v>162</v>
      </c>
      <c r="L286" s="33"/>
      <c r="M286" s="135" t="s">
        <v>19</v>
      </c>
      <c r="N286" s="136" t="s">
        <v>44</v>
      </c>
      <c r="P286" s="137">
        <f>O286*H286</f>
        <v>0</v>
      </c>
      <c r="Q286" s="137">
        <v>0</v>
      </c>
      <c r="R286" s="137">
        <f>Q286*H286</f>
        <v>0</v>
      </c>
      <c r="S286" s="137">
        <v>0</v>
      </c>
      <c r="T286" s="138">
        <f>S286*H286</f>
        <v>0</v>
      </c>
      <c r="AR286" s="139" t="s">
        <v>163</v>
      </c>
      <c r="AT286" s="139" t="s">
        <v>158</v>
      </c>
      <c r="AU286" s="139" t="s">
        <v>83</v>
      </c>
      <c r="AY286" s="18" t="s">
        <v>156</v>
      </c>
      <c r="BE286" s="140">
        <f>IF(N286="základní",J286,0)</f>
        <v>0</v>
      </c>
      <c r="BF286" s="140">
        <f>IF(N286="snížená",J286,0)</f>
        <v>0</v>
      </c>
      <c r="BG286" s="140">
        <f>IF(N286="zákl. přenesená",J286,0)</f>
        <v>0</v>
      </c>
      <c r="BH286" s="140">
        <f>IF(N286="sníž. přenesená",J286,0)</f>
        <v>0</v>
      </c>
      <c r="BI286" s="140">
        <f>IF(N286="nulová",J286,0)</f>
        <v>0</v>
      </c>
      <c r="BJ286" s="18" t="s">
        <v>81</v>
      </c>
      <c r="BK286" s="140">
        <f>ROUND(I286*H286,2)</f>
        <v>0</v>
      </c>
      <c r="BL286" s="18" t="s">
        <v>163</v>
      </c>
      <c r="BM286" s="139" t="s">
        <v>373</v>
      </c>
    </row>
    <row r="287" spans="2:65" s="1" customFormat="1" ht="10.199999999999999">
      <c r="B287" s="33"/>
      <c r="D287" s="141" t="s">
        <v>165</v>
      </c>
      <c r="F287" s="142" t="s">
        <v>374</v>
      </c>
      <c r="I287" s="143"/>
      <c r="L287" s="33"/>
      <c r="M287" s="144"/>
      <c r="T287" s="54"/>
      <c r="AT287" s="18" t="s">
        <v>165</v>
      </c>
      <c r="AU287" s="18" t="s">
        <v>83</v>
      </c>
    </row>
    <row r="288" spans="2:65" s="13" customFormat="1" ht="10.199999999999999">
      <c r="B288" s="152"/>
      <c r="D288" s="146" t="s">
        <v>167</v>
      </c>
      <c r="E288" s="153" t="s">
        <v>19</v>
      </c>
      <c r="F288" s="154" t="s">
        <v>302</v>
      </c>
      <c r="H288" s="155">
        <v>34.953000000000003</v>
      </c>
      <c r="I288" s="156"/>
      <c r="L288" s="152"/>
      <c r="M288" s="157"/>
      <c r="T288" s="158"/>
      <c r="AT288" s="153" t="s">
        <v>167</v>
      </c>
      <c r="AU288" s="153" t="s">
        <v>83</v>
      </c>
      <c r="AV288" s="13" t="s">
        <v>83</v>
      </c>
      <c r="AW288" s="13" t="s">
        <v>35</v>
      </c>
      <c r="AX288" s="13" t="s">
        <v>73</v>
      </c>
      <c r="AY288" s="153" t="s">
        <v>156</v>
      </c>
    </row>
    <row r="289" spans="2:65" s="14" customFormat="1" ht="10.199999999999999">
      <c r="B289" s="159"/>
      <c r="D289" s="146" t="s">
        <v>167</v>
      </c>
      <c r="E289" s="160" t="s">
        <v>19</v>
      </c>
      <c r="F289" s="161" t="s">
        <v>174</v>
      </c>
      <c r="H289" s="162">
        <v>34.953000000000003</v>
      </c>
      <c r="I289" s="163"/>
      <c r="L289" s="159"/>
      <c r="M289" s="164"/>
      <c r="T289" s="165"/>
      <c r="AT289" s="160" t="s">
        <v>167</v>
      </c>
      <c r="AU289" s="160" t="s">
        <v>83</v>
      </c>
      <c r="AV289" s="14" t="s">
        <v>163</v>
      </c>
      <c r="AW289" s="14" t="s">
        <v>35</v>
      </c>
      <c r="AX289" s="14" t="s">
        <v>81</v>
      </c>
      <c r="AY289" s="160" t="s">
        <v>156</v>
      </c>
    </row>
    <row r="290" spans="2:65" s="1" customFormat="1" ht="24.15" customHeight="1">
      <c r="B290" s="33"/>
      <c r="C290" s="128" t="s">
        <v>375</v>
      </c>
      <c r="D290" s="128" t="s">
        <v>158</v>
      </c>
      <c r="E290" s="129" t="s">
        <v>376</v>
      </c>
      <c r="F290" s="130" t="s">
        <v>377</v>
      </c>
      <c r="G290" s="131" t="s">
        <v>161</v>
      </c>
      <c r="H290" s="132">
        <v>48.2</v>
      </c>
      <c r="I290" s="133"/>
      <c r="J290" s="134">
        <f>ROUND(I290*H290,2)</f>
        <v>0</v>
      </c>
      <c r="K290" s="130" t="s">
        <v>19</v>
      </c>
      <c r="L290" s="33"/>
      <c r="M290" s="135" t="s">
        <v>19</v>
      </c>
      <c r="N290" s="136" t="s">
        <v>44</v>
      </c>
      <c r="P290" s="137">
        <f>O290*H290</f>
        <v>0</v>
      </c>
      <c r="Q290" s="137">
        <v>0</v>
      </c>
      <c r="R290" s="137">
        <f>Q290*H290</f>
        <v>0</v>
      </c>
      <c r="S290" s="137">
        <v>0</v>
      </c>
      <c r="T290" s="138">
        <f>S290*H290</f>
        <v>0</v>
      </c>
      <c r="AR290" s="139" t="s">
        <v>163</v>
      </c>
      <c r="AT290" s="139" t="s">
        <v>158</v>
      </c>
      <c r="AU290" s="139" t="s">
        <v>83</v>
      </c>
      <c r="AY290" s="18" t="s">
        <v>156</v>
      </c>
      <c r="BE290" s="140">
        <f>IF(N290="základní",J290,0)</f>
        <v>0</v>
      </c>
      <c r="BF290" s="140">
        <f>IF(N290="snížená",J290,0)</f>
        <v>0</v>
      </c>
      <c r="BG290" s="140">
        <f>IF(N290="zákl. přenesená",J290,0)</f>
        <v>0</v>
      </c>
      <c r="BH290" s="140">
        <f>IF(N290="sníž. přenesená",J290,0)</f>
        <v>0</v>
      </c>
      <c r="BI290" s="140">
        <f>IF(N290="nulová",J290,0)</f>
        <v>0</v>
      </c>
      <c r="BJ290" s="18" t="s">
        <v>81</v>
      </c>
      <c r="BK290" s="140">
        <f>ROUND(I290*H290,2)</f>
        <v>0</v>
      </c>
      <c r="BL290" s="18" t="s">
        <v>163</v>
      </c>
      <c r="BM290" s="139" t="s">
        <v>378</v>
      </c>
    </row>
    <row r="291" spans="2:65" s="1" customFormat="1" ht="21.75" customHeight="1">
      <c r="B291" s="33"/>
      <c r="C291" s="128" t="s">
        <v>379</v>
      </c>
      <c r="D291" s="128" t="s">
        <v>158</v>
      </c>
      <c r="E291" s="129" t="s">
        <v>380</v>
      </c>
      <c r="F291" s="130" t="s">
        <v>381</v>
      </c>
      <c r="G291" s="131" t="s">
        <v>178</v>
      </c>
      <c r="H291" s="132">
        <v>2.4340000000000002</v>
      </c>
      <c r="I291" s="133"/>
      <c r="J291" s="134">
        <f>ROUND(I291*H291,2)</f>
        <v>0</v>
      </c>
      <c r="K291" s="130" t="s">
        <v>162</v>
      </c>
      <c r="L291" s="33"/>
      <c r="M291" s="135" t="s">
        <v>19</v>
      </c>
      <c r="N291" s="136" t="s">
        <v>44</v>
      </c>
      <c r="P291" s="137">
        <f>O291*H291</f>
        <v>0</v>
      </c>
      <c r="Q291" s="137">
        <v>2.5018699999999998</v>
      </c>
      <c r="R291" s="137">
        <f>Q291*H291</f>
        <v>6.0895515800000002</v>
      </c>
      <c r="S291" s="137">
        <v>0</v>
      </c>
      <c r="T291" s="138">
        <f>S291*H291</f>
        <v>0</v>
      </c>
      <c r="AR291" s="139" t="s">
        <v>163</v>
      </c>
      <c r="AT291" s="139" t="s">
        <v>158</v>
      </c>
      <c r="AU291" s="139" t="s">
        <v>83</v>
      </c>
      <c r="AY291" s="18" t="s">
        <v>156</v>
      </c>
      <c r="BE291" s="140">
        <f>IF(N291="základní",J291,0)</f>
        <v>0</v>
      </c>
      <c r="BF291" s="140">
        <f>IF(N291="snížená",J291,0)</f>
        <v>0</v>
      </c>
      <c r="BG291" s="140">
        <f>IF(N291="zákl. přenesená",J291,0)</f>
        <v>0</v>
      </c>
      <c r="BH291" s="140">
        <f>IF(N291="sníž. přenesená",J291,0)</f>
        <v>0</v>
      </c>
      <c r="BI291" s="140">
        <f>IF(N291="nulová",J291,0)</f>
        <v>0</v>
      </c>
      <c r="BJ291" s="18" t="s">
        <v>81</v>
      </c>
      <c r="BK291" s="140">
        <f>ROUND(I291*H291,2)</f>
        <v>0</v>
      </c>
      <c r="BL291" s="18" t="s">
        <v>163</v>
      </c>
      <c r="BM291" s="139" t="s">
        <v>382</v>
      </c>
    </row>
    <row r="292" spans="2:65" s="1" customFormat="1" ht="10.199999999999999">
      <c r="B292" s="33"/>
      <c r="D292" s="141" t="s">
        <v>165</v>
      </c>
      <c r="F292" s="142" t="s">
        <v>383</v>
      </c>
      <c r="I292" s="143"/>
      <c r="L292" s="33"/>
      <c r="M292" s="144"/>
      <c r="T292" s="54"/>
      <c r="AT292" s="18" t="s">
        <v>165</v>
      </c>
      <c r="AU292" s="18" t="s">
        <v>83</v>
      </c>
    </row>
    <row r="293" spans="2:65" s="12" customFormat="1" ht="10.199999999999999">
      <c r="B293" s="145"/>
      <c r="D293" s="146" t="s">
        <v>167</v>
      </c>
      <c r="E293" s="147" t="s">
        <v>19</v>
      </c>
      <c r="F293" s="148" t="s">
        <v>310</v>
      </c>
      <c r="H293" s="147" t="s">
        <v>19</v>
      </c>
      <c r="I293" s="149"/>
      <c r="L293" s="145"/>
      <c r="M293" s="150"/>
      <c r="T293" s="151"/>
      <c r="AT293" s="147" t="s">
        <v>167</v>
      </c>
      <c r="AU293" s="147" t="s">
        <v>83</v>
      </c>
      <c r="AV293" s="12" t="s">
        <v>81</v>
      </c>
      <c r="AW293" s="12" t="s">
        <v>35</v>
      </c>
      <c r="AX293" s="12" t="s">
        <v>73</v>
      </c>
      <c r="AY293" s="147" t="s">
        <v>156</v>
      </c>
    </row>
    <row r="294" spans="2:65" s="13" customFormat="1" ht="10.199999999999999">
      <c r="B294" s="152"/>
      <c r="D294" s="146" t="s">
        <v>167</v>
      </c>
      <c r="E294" s="153" t="s">
        <v>19</v>
      </c>
      <c r="F294" s="154" t="s">
        <v>384</v>
      </c>
      <c r="H294" s="155">
        <v>2.4340000000000002</v>
      </c>
      <c r="I294" s="156"/>
      <c r="L294" s="152"/>
      <c r="M294" s="157"/>
      <c r="T294" s="158"/>
      <c r="AT294" s="153" t="s">
        <v>167</v>
      </c>
      <c r="AU294" s="153" t="s">
        <v>83</v>
      </c>
      <c r="AV294" s="13" t="s">
        <v>83</v>
      </c>
      <c r="AW294" s="13" t="s">
        <v>35</v>
      </c>
      <c r="AX294" s="13" t="s">
        <v>73</v>
      </c>
      <c r="AY294" s="153" t="s">
        <v>156</v>
      </c>
    </row>
    <row r="295" spans="2:65" s="14" customFormat="1" ht="10.199999999999999">
      <c r="B295" s="159"/>
      <c r="D295" s="146" t="s">
        <v>167</v>
      </c>
      <c r="E295" s="160" t="s">
        <v>19</v>
      </c>
      <c r="F295" s="161" t="s">
        <v>174</v>
      </c>
      <c r="H295" s="162">
        <v>2.4340000000000002</v>
      </c>
      <c r="I295" s="163"/>
      <c r="L295" s="159"/>
      <c r="M295" s="164"/>
      <c r="T295" s="165"/>
      <c r="AT295" s="160" t="s">
        <v>167</v>
      </c>
      <c r="AU295" s="160" t="s">
        <v>83</v>
      </c>
      <c r="AV295" s="14" t="s">
        <v>163</v>
      </c>
      <c r="AW295" s="14" t="s">
        <v>35</v>
      </c>
      <c r="AX295" s="14" t="s">
        <v>81</v>
      </c>
      <c r="AY295" s="160" t="s">
        <v>156</v>
      </c>
    </row>
    <row r="296" spans="2:65" s="1" customFormat="1" ht="21.75" customHeight="1">
      <c r="B296" s="33"/>
      <c r="C296" s="128" t="s">
        <v>385</v>
      </c>
      <c r="D296" s="128" t="s">
        <v>158</v>
      </c>
      <c r="E296" s="129" t="s">
        <v>386</v>
      </c>
      <c r="F296" s="130" t="s">
        <v>387</v>
      </c>
      <c r="G296" s="131" t="s">
        <v>178</v>
      </c>
      <c r="H296" s="132">
        <v>2.4340000000000002</v>
      </c>
      <c r="I296" s="133"/>
      <c r="J296" s="134">
        <f>ROUND(I296*H296,2)</f>
        <v>0</v>
      </c>
      <c r="K296" s="130" t="s">
        <v>162</v>
      </c>
      <c r="L296" s="33"/>
      <c r="M296" s="135" t="s">
        <v>19</v>
      </c>
      <c r="N296" s="136" t="s">
        <v>44</v>
      </c>
      <c r="P296" s="137">
        <f>O296*H296</f>
        <v>0</v>
      </c>
      <c r="Q296" s="137">
        <v>0</v>
      </c>
      <c r="R296" s="137">
        <f>Q296*H296</f>
        <v>0</v>
      </c>
      <c r="S296" s="137">
        <v>0</v>
      </c>
      <c r="T296" s="138">
        <f>S296*H296</f>
        <v>0</v>
      </c>
      <c r="AR296" s="139" t="s">
        <v>163</v>
      </c>
      <c r="AT296" s="139" t="s">
        <v>158</v>
      </c>
      <c r="AU296" s="139" t="s">
        <v>83</v>
      </c>
      <c r="AY296" s="18" t="s">
        <v>156</v>
      </c>
      <c r="BE296" s="140">
        <f>IF(N296="základní",J296,0)</f>
        <v>0</v>
      </c>
      <c r="BF296" s="140">
        <f>IF(N296="snížená",J296,0)</f>
        <v>0</v>
      </c>
      <c r="BG296" s="140">
        <f>IF(N296="zákl. přenesená",J296,0)</f>
        <v>0</v>
      </c>
      <c r="BH296" s="140">
        <f>IF(N296="sníž. přenesená",J296,0)</f>
        <v>0</v>
      </c>
      <c r="BI296" s="140">
        <f>IF(N296="nulová",J296,0)</f>
        <v>0</v>
      </c>
      <c r="BJ296" s="18" t="s">
        <v>81</v>
      </c>
      <c r="BK296" s="140">
        <f>ROUND(I296*H296,2)</f>
        <v>0</v>
      </c>
      <c r="BL296" s="18" t="s">
        <v>163</v>
      </c>
      <c r="BM296" s="139" t="s">
        <v>388</v>
      </c>
    </row>
    <row r="297" spans="2:65" s="1" customFormat="1" ht="10.199999999999999">
      <c r="B297" s="33"/>
      <c r="D297" s="141" t="s">
        <v>165</v>
      </c>
      <c r="F297" s="142" t="s">
        <v>389</v>
      </c>
      <c r="I297" s="143"/>
      <c r="L297" s="33"/>
      <c r="M297" s="144"/>
      <c r="T297" s="54"/>
      <c r="AT297" s="18" t="s">
        <v>165</v>
      </c>
      <c r="AU297" s="18" t="s">
        <v>83</v>
      </c>
    </row>
    <row r="298" spans="2:65" s="13" customFormat="1" ht="10.199999999999999">
      <c r="B298" s="152"/>
      <c r="D298" s="146" t="s">
        <v>167</v>
      </c>
      <c r="E298" s="153" t="s">
        <v>19</v>
      </c>
      <c r="F298" s="154" t="s">
        <v>390</v>
      </c>
      <c r="H298" s="155">
        <v>2.4340000000000002</v>
      </c>
      <c r="I298" s="156"/>
      <c r="L298" s="152"/>
      <c r="M298" s="157"/>
      <c r="T298" s="158"/>
      <c r="AT298" s="153" t="s">
        <v>167</v>
      </c>
      <c r="AU298" s="153" t="s">
        <v>83</v>
      </c>
      <c r="AV298" s="13" t="s">
        <v>83</v>
      </c>
      <c r="AW298" s="13" t="s">
        <v>35</v>
      </c>
      <c r="AX298" s="13" t="s">
        <v>73</v>
      </c>
      <c r="AY298" s="153" t="s">
        <v>156</v>
      </c>
    </row>
    <row r="299" spans="2:65" s="14" customFormat="1" ht="10.199999999999999">
      <c r="B299" s="159"/>
      <c r="D299" s="146" t="s">
        <v>167</v>
      </c>
      <c r="E299" s="160" t="s">
        <v>19</v>
      </c>
      <c r="F299" s="161" t="s">
        <v>174</v>
      </c>
      <c r="H299" s="162">
        <v>2.4340000000000002</v>
      </c>
      <c r="I299" s="163"/>
      <c r="L299" s="159"/>
      <c r="M299" s="164"/>
      <c r="T299" s="165"/>
      <c r="AT299" s="160" t="s">
        <v>167</v>
      </c>
      <c r="AU299" s="160" t="s">
        <v>83</v>
      </c>
      <c r="AV299" s="14" t="s">
        <v>163</v>
      </c>
      <c r="AW299" s="14" t="s">
        <v>35</v>
      </c>
      <c r="AX299" s="14" t="s">
        <v>81</v>
      </c>
      <c r="AY299" s="160" t="s">
        <v>156</v>
      </c>
    </row>
    <row r="300" spans="2:65" s="1" customFormat="1" ht="16.5" customHeight="1">
      <c r="B300" s="33"/>
      <c r="C300" s="128" t="s">
        <v>391</v>
      </c>
      <c r="D300" s="128" t="s">
        <v>158</v>
      </c>
      <c r="E300" s="129" t="s">
        <v>392</v>
      </c>
      <c r="F300" s="130" t="s">
        <v>393</v>
      </c>
      <c r="G300" s="131" t="s">
        <v>185</v>
      </c>
      <c r="H300" s="132">
        <v>0.183</v>
      </c>
      <c r="I300" s="133"/>
      <c r="J300" s="134">
        <f>ROUND(I300*H300,2)</f>
        <v>0</v>
      </c>
      <c r="K300" s="130" t="s">
        <v>162</v>
      </c>
      <c r="L300" s="33"/>
      <c r="M300" s="135" t="s">
        <v>19</v>
      </c>
      <c r="N300" s="136" t="s">
        <v>44</v>
      </c>
      <c r="P300" s="137">
        <f>O300*H300</f>
        <v>0</v>
      </c>
      <c r="Q300" s="137">
        <v>1.06277</v>
      </c>
      <c r="R300" s="137">
        <f>Q300*H300</f>
        <v>0.19448690999999999</v>
      </c>
      <c r="S300" s="137">
        <v>0</v>
      </c>
      <c r="T300" s="138">
        <f>S300*H300</f>
        <v>0</v>
      </c>
      <c r="AR300" s="139" t="s">
        <v>163</v>
      </c>
      <c r="AT300" s="139" t="s">
        <v>158</v>
      </c>
      <c r="AU300" s="139" t="s">
        <v>83</v>
      </c>
      <c r="AY300" s="18" t="s">
        <v>156</v>
      </c>
      <c r="BE300" s="140">
        <f>IF(N300="základní",J300,0)</f>
        <v>0</v>
      </c>
      <c r="BF300" s="140">
        <f>IF(N300="snížená",J300,0)</f>
        <v>0</v>
      </c>
      <c r="BG300" s="140">
        <f>IF(N300="zákl. přenesená",J300,0)</f>
        <v>0</v>
      </c>
      <c r="BH300" s="140">
        <f>IF(N300="sníž. přenesená",J300,0)</f>
        <v>0</v>
      </c>
      <c r="BI300" s="140">
        <f>IF(N300="nulová",J300,0)</f>
        <v>0</v>
      </c>
      <c r="BJ300" s="18" t="s">
        <v>81</v>
      </c>
      <c r="BK300" s="140">
        <f>ROUND(I300*H300,2)</f>
        <v>0</v>
      </c>
      <c r="BL300" s="18" t="s">
        <v>163</v>
      </c>
      <c r="BM300" s="139" t="s">
        <v>394</v>
      </c>
    </row>
    <row r="301" spans="2:65" s="1" customFormat="1" ht="10.199999999999999">
      <c r="B301" s="33"/>
      <c r="D301" s="141" t="s">
        <v>165</v>
      </c>
      <c r="F301" s="142" t="s">
        <v>395</v>
      </c>
      <c r="I301" s="143"/>
      <c r="L301" s="33"/>
      <c r="M301" s="144"/>
      <c r="T301" s="54"/>
      <c r="AT301" s="18" t="s">
        <v>165</v>
      </c>
      <c r="AU301" s="18" t="s">
        <v>83</v>
      </c>
    </row>
    <row r="302" spans="2:65" s="13" customFormat="1" ht="10.199999999999999">
      <c r="B302" s="152"/>
      <c r="D302" s="146" t="s">
        <v>167</v>
      </c>
      <c r="E302" s="153" t="s">
        <v>19</v>
      </c>
      <c r="F302" s="154" t="s">
        <v>396</v>
      </c>
      <c r="H302" s="155">
        <v>0.183</v>
      </c>
      <c r="I302" s="156"/>
      <c r="L302" s="152"/>
      <c r="M302" s="157"/>
      <c r="T302" s="158"/>
      <c r="AT302" s="153" t="s">
        <v>167</v>
      </c>
      <c r="AU302" s="153" t="s">
        <v>83</v>
      </c>
      <c r="AV302" s="13" t="s">
        <v>83</v>
      </c>
      <c r="AW302" s="13" t="s">
        <v>35</v>
      </c>
      <c r="AX302" s="13" t="s">
        <v>73</v>
      </c>
      <c r="AY302" s="153" t="s">
        <v>156</v>
      </c>
    </row>
    <row r="303" spans="2:65" s="14" customFormat="1" ht="10.199999999999999">
      <c r="B303" s="159"/>
      <c r="D303" s="146" t="s">
        <v>167</v>
      </c>
      <c r="E303" s="160" t="s">
        <v>19</v>
      </c>
      <c r="F303" s="161" t="s">
        <v>174</v>
      </c>
      <c r="H303" s="162">
        <v>0.183</v>
      </c>
      <c r="I303" s="163"/>
      <c r="L303" s="159"/>
      <c r="M303" s="164"/>
      <c r="T303" s="165"/>
      <c r="AT303" s="160" t="s">
        <v>167</v>
      </c>
      <c r="AU303" s="160" t="s">
        <v>83</v>
      </c>
      <c r="AV303" s="14" t="s">
        <v>163</v>
      </c>
      <c r="AW303" s="14" t="s">
        <v>35</v>
      </c>
      <c r="AX303" s="14" t="s">
        <v>81</v>
      </c>
      <c r="AY303" s="160" t="s">
        <v>156</v>
      </c>
    </row>
    <row r="304" spans="2:65" s="1" customFormat="1" ht="16.5" customHeight="1">
      <c r="B304" s="33"/>
      <c r="C304" s="128" t="s">
        <v>397</v>
      </c>
      <c r="D304" s="128" t="s">
        <v>158</v>
      </c>
      <c r="E304" s="129" t="s">
        <v>398</v>
      </c>
      <c r="F304" s="130" t="s">
        <v>399</v>
      </c>
      <c r="G304" s="131" t="s">
        <v>161</v>
      </c>
      <c r="H304" s="132">
        <v>164.37</v>
      </c>
      <c r="I304" s="133"/>
      <c r="J304" s="134">
        <f>ROUND(I304*H304,2)</f>
        <v>0</v>
      </c>
      <c r="K304" s="130" t="s">
        <v>162</v>
      </c>
      <c r="L304" s="33"/>
      <c r="M304" s="135" t="s">
        <v>19</v>
      </c>
      <c r="N304" s="136" t="s">
        <v>44</v>
      </c>
      <c r="P304" s="137">
        <f>O304*H304</f>
        <v>0</v>
      </c>
      <c r="Q304" s="137">
        <v>3.3E-4</v>
      </c>
      <c r="R304" s="137">
        <f>Q304*H304</f>
        <v>5.4242100000000001E-2</v>
      </c>
      <c r="S304" s="137">
        <v>0</v>
      </c>
      <c r="T304" s="138">
        <f>S304*H304</f>
        <v>0</v>
      </c>
      <c r="AR304" s="139" t="s">
        <v>163</v>
      </c>
      <c r="AT304" s="139" t="s">
        <v>158</v>
      </c>
      <c r="AU304" s="139" t="s">
        <v>83</v>
      </c>
      <c r="AY304" s="18" t="s">
        <v>156</v>
      </c>
      <c r="BE304" s="140">
        <f>IF(N304="základní",J304,0)</f>
        <v>0</v>
      </c>
      <c r="BF304" s="140">
        <f>IF(N304="snížená",J304,0)</f>
        <v>0</v>
      </c>
      <c r="BG304" s="140">
        <f>IF(N304="zákl. přenesená",J304,0)</f>
        <v>0</v>
      </c>
      <c r="BH304" s="140">
        <f>IF(N304="sníž. přenesená",J304,0)</f>
        <v>0</v>
      </c>
      <c r="BI304" s="140">
        <f>IF(N304="nulová",J304,0)</f>
        <v>0</v>
      </c>
      <c r="BJ304" s="18" t="s">
        <v>81</v>
      </c>
      <c r="BK304" s="140">
        <f>ROUND(I304*H304,2)</f>
        <v>0</v>
      </c>
      <c r="BL304" s="18" t="s">
        <v>163</v>
      </c>
      <c r="BM304" s="139" t="s">
        <v>400</v>
      </c>
    </row>
    <row r="305" spans="2:65" s="1" customFormat="1" ht="10.199999999999999">
      <c r="B305" s="33"/>
      <c r="D305" s="141" t="s">
        <v>165</v>
      </c>
      <c r="F305" s="142" t="s">
        <v>401</v>
      </c>
      <c r="I305" s="143"/>
      <c r="L305" s="33"/>
      <c r="M305" s="144"/>
      <c r="T305" s="54"/>
      <c r="AT305" s="18" t="s">
        <v>165</v>
      </c>
      <c r="AU305" s="18" t="s">
        <v>83</v>
      </c>
    </row>
    <row r="306" spans="2:65" s="12" customFormat="1" ht="10.199999999999999">
      <c r="B306" s="145"/>
      <c r="D306" s="146" t="s">
        <v>167</v>
      </c>
      <c r="E306" s="147" t="s">
        <v>19</v>
      </c>
      <c r="F306" s="148" t="s">
        <v>168</v>
      </c>
      <c r="H306" s="147" t="s">
        <v>19</v>
      </c>
      <c r="I306" s="149"/>
      <c r="L306" s="145"/>
      <c r="M306" s="150"/>
      <c r="T306" s="151"/>
      <c r="AT306" s="147" t="s">
        <v>167</v>
      </c>
      <c r="AU306" s="147" t="s">
        <v>83</v>
      </c>
      <c r="AV306" s="12" t="s">
        <v>81</v>
      </c>
      <c r="AW306" s="12" t="s">
        <v>35</v>
      </c>
      <c r="AX306" s="12" t="s">
        <v>73</v>
      </c>
      <c r="AY306" s="147" t="s">
        <v>156</v>
      </c>
    </row>
    <row r="307" spans="2:65" s="13" customFormat="1" ht="10.199999999999999">
      <c r="B307" s="152"/>
      <c r="D307" s="146" t="s">
        <v>167</v>
      </c>
      <c r="E307" s="153" t="s">
        <v>19</v>
      </c>
      <c r="F307" s="154" t="s">
        <v>402</v>
      </c>
      <c r="H307" s="155">
        <v>42.07</v>
      </c>
      <c r="I307" s="156"/>
      <c r="L307" s="152"/>
      <c r="M307" s="157"/>
      <c r="T307" s="158"/>
      <c r="AT307" s="153" t="s">
        <v>167</v>
      </c>
      <c r="AU307" s="153" t="s">
        <v>83</v>
      </c>
      <c r="AV307" s="13" t="s">
        <v>83</v>
      </c>
      <c r="AW307" s="13" t="s">
        <v>35</v>
      </c>
      <c r="AX307" s="13" t="s">
        <v>73</v>
      </c>
      <c r="AY307" s="153" t="s">
        <v>156</v>
      </c>
    </row>
    <row r="308" spans="2:65" s="12" customFormat="1" ht="10.199999999999999">
      <c r="B308" s="145"/>
      <c r="D308" s="146" t="s">
        <v>167</v>
      </c>
      <c r="E308" s="147" t="s">
        <v>19</v>
      </c>
      <c r="F308" s="148" t="s">
        <v>170</v>
      </c>
      <c r="H308" s="147" t="s">
        <v>19</v>
      </c>
      <c r="I308" s="149"/>
      <c r="L308" s="145"/>
      <c r="M308" s="150"/>
      <c r="T308" s="151"/>
      <c r="AT308" s="147" t="s">
        <v>167</v>
      </c>
      <c r="AU308" s="147" t="s">
        <v>83</v>
      </c>
      <c r="AV308" s="12" t="s">
        <v>81</v>
      </c>
      <c r="AW308" s="12" t="s">
        <v>35</v>
      </c>
      <c r="AX308" s="12" t="s">
        <v>73</v>
      </c>
      <c r="AY308" s="147" t="s">
        <v>156</v>
      </c>
    </row>
    <row r="309" spans="2:65" s="13" customFormat="1" ht="10.199999999999999">
      <c r="B309" s="152"/>
      <c r="D309" s="146" t="s">
        <v>167</v>
      </c>
      <c r="E309" s="153" t="s">
        <v>19</v>
      </c>
      <c r="F309" s="154" t="s">
        <v>403</v>
      </c>
      <c r="H309" s="155">
        <v>47.2</v>
      </c>
      <c r="I309" s="156"/>
      <c r="L309" s="152"/>
      <c r="M309" s="157"/>
      <c r="T309" s="158"/>
      <c r="AT309" s="153" t="s">
        <v>167</v>
      </c>
      <c r="AU309" s="153" t="s">
        <v>83</v>
      </c>
      <c r="AV309" s="13" t="s">
        <v>83</v>
      </c>
      <c r="AW309" s="13" t="s">
        <v>35</v>
      </c>
      <c r="AX309" s="13" t="s">
        <v>73</v>
      </c>
      <c r="AY309" s="153" t="s">
        <v>156</v>
      </c>
    </row>
    <row r="310" spans="2:65" s="12" customFormat="1" ht="10.199999999999999">
      <c r="B310" s="145"/>
      <c r="D310" s="146" t="s">
        <v>167</v>
      </c>
      <c r="E310" s="147" t="s">
        <v>19</v>
      </c>
      <c r="F310" s="148" t="s">
        <v>172</v>
      </c>
      <c r="H310" s="147" t="s">
        <v>19</v>
      </c>
      <c r="I310" s="149"/>
      <c r="L310" s="145"/>
      <c r="M310" s="150"/>
      <c r="T310" s="151"/>
      <c r="AT310" s="147" t="s">
        <v>167</v>
      </c>
      <c r="AU310" s="147" t="s">
        <v>83</v>
      </c>
      <c r="AV310" s="12" t="s">
        <v>81</v>
      </c>
      <c r="AW310" s="12" t="s">
        <v>35</v>
      </c>
      <c r="AX310" s="12" t="s">
        <v>73</v>
      </c>
      <c r="AY310" s="147" t="s">
        <v>156</v>
      </c>
    </row>
    <row r="311" spans="2:65" s="13" customFormat="1" ht="10.199999999999999">
      <c r="B311" s="152"/>
      <c r="D311" s="146" t="s">
        <v>167</v>
      </c>
      <c r="E311" s="153" t="s">
        <v>19</v>
      </c>
      <c r="F311" s="154" t="s">
        <v>404</v>
      </c>
      <c r="H311" s="155">
        <v>43.92</v>
      </c>
      <c r="I311" s="156"/>
      <c r="L311" s="152"/>
      <c r="M311" s="157"/>
      <c r="T311" s="158"/>
      <c r="AT311" s="153" t="s">
        <v>167</v>
      </c>
      <c r="AU311" s="153" t="s">
        <v>83</v>
      </c>
      <c r="AV311" s="13" t="s">
        <v>83</v>
      </c>
      <c r="AW311" s="13" t="s">
        <v>35</v>
      </c>
      <c r="AX311" s="13" t="s">
        <v>73</v>
      </c>
      <c r="AY311" s="153" t="s">
        <v>156</v>
      </c>
    </row>
    <row r="312" spans="2:65" s="12" customFormat="1" ht="10.199999999999999">
      <c r="B312" s="145"/>
      <c r="D312" s="146" t="s">
        <v>167</v>
      </c>
      <c r="E312" s="147" t="s">
        <v>19</v>
      </c>
      <c r="F312" s="148" t="s">
        <v>405</v>
      </c>
      <c r="H312" s="147" t="s">
        <v>19</v>
      </c>
      <c r="I312" s="149"/>
      <c r="L312" s="145"/>
      <c r="M312" s="150"/>
      <c r="T312" s="151"/>
      <c r="AT312" s="147" t="s">
        <v>167</v>
      </c>
      <c r="AU312" s="147" t="s">
        <v>83</v>
      </c>
      <c r="AV312" s="12" t="s">
        <v>81</v>
      </c>
      <c r="AW312" s="12" t="s">
        <v>35</v>
      </c>
      <c r="AX312" s="12" t="s">
        <v>73</v>
      </c>
      <c r="AY312" s="147" t="s">
        <v>156</v>
      </c>
    </row>
    <row r="313" spans="2:65" s="13" customFormat="1" ht="10.199999999999999">
      <c r="B313" s="152"/>
      <c r="D313" s="146" t="s">
        <v>167</v>
      </c>
      <c r="E313" s="153" t="s">
        <v>19</v>
      </c>
      <c r="F313" s="154" t="s">
        <v>406</v>
      </c>
      <c r="H313" s="155">
        <v>31.18</v>
      </c>
      <c r="I313" s="156"/>
      <c r="L313" s="152"/>
      <c r="M313" s="157"/>
      <c r="T313" s="158"/>
      <c r="AT313" s="153" t="s">
        <v>167</v>
      </c>
      <c r="AU313" s="153" t="s">
        <v>83</v>
      </c>
      <c r="AV313" s="13" t="s">
        <v>83</v>
      </c>
      <c r="AW313" s="13" t="s">
        <v>35</v>
      </c>
      <c r="AX313" s="13" t="s">
        <v>73</v>
      </c>
      <c r="AY313" s="153" t="s">
        <v>156</v>
      </c>
    </row>
    <row r="314" spans="2:65" s="14" customFormat="1" ht="10.199999999999999">
      <c r="B314" s="159"/>
      <c r="D314" s="146" t="s">
        <v>167</v>
      </c>
      <c r="E314" s="160" t="s">
        <v>19</v>
      </c>
      <c r="F314" s="161" t="s">
        <v>174</v>
      </c>
      <c r="H314" s="162">
        <v>164.37</v>
      </c>
      <c r="I314" s="163"/>
      <c r="L314" s="159"/>
      <c r="M314" s="164"/>
      <c r="T314" s="165"/>
      <c r="AT314" s="160" t="s">
        <v>167</v>
      </c>
      <c r="AU314" s="160" t="s">
        <v>83</v>
      </c>
      <c r="AV314" s="14" t="s">
        <v>163</v>
      </c>
      <c r="AW314" s="14" t="s">
        <v>35</v>
      </c>
      <c r="AX314" s="14" t="s">
        <v>81</v>
      </c>
      <c r="AY314" s="160" t="s">
        <v>156</v>
      </c>
    </row>
    <row r="315" spans="2:65" s="1" customFormat="1" ht="16.5" customHeight="1">
      <c r="B315" s="33"/>
      <c r="C315" s="128" t="s">
        <v>407</v>
      </c>
      <c r="D315" s="128" t="s">
        <v>158</v>
      </c>
      <c r="E315" s="129" t="s">
        <v>398</v>
      </c>
      <c r="F315" s="130" t="s">
        <v>399</v>
      </c>
      <c r="G315" s="131" t="s">
        <v>161</v>
      </c>
      <c r="H315" s="132">
        <v>30.72</v>
      </c>
      <c r="I315" s="133"/>
      <c r="J315" s="134">
        <f>ROUND(I315*H315,2)</f>
        <v>0</v>
      </c>
      <c r="K315" s="130" t="s">
        <v>162</v>
      </c>
      <c r="L315" s="33"/>
      <c r="M315" s="135" t="s">
        <v>19</v>
      </c>
      <c r="N315" s="136" t="s">
        <v>44</v>
      </c>
      <c r="P315" s="137">
        <f>O315*H315</f>
        <v>0</v>
      </c>
      <c r="Q315" s="137">
        <v>3.3E-4</v>
      </c>
      <c r="R315" s="137">
        <f>Q315*H315</f>
        <v>1.01376E-2</v>
      </c>
      <c r="S315" s="137">
        <v>0</v>
      </c>
      <c r="T315" s="138">
        <f>S315*H315</f>
        <v>0</v>
      </c>
      <c r="AR315" s="139" t="s">
        <v>163</v>
      </c>
      <c r="AT315" s="139" t="s">
        <v>158</v>
      </c>
      <c r="AU315" s="139" t="s">
        <v>83</v>
      </c>
      <c r="AY315" s="18" t="s">
        <v>156</v>
      </c>
      <c r="BE315" s="140">
        <f>IF(N315="základní",J315,0)</f>
        <v>0</v>
      </c>
      <c r="BF315" s="140">
        <f>IF(N315="snížená",J315,0)</f>
        <v>0</v>
      </c>
      <c r="BG315" s="140">
        <f>IF(N315="zákl. přenesená",J315,0)</f>
        <v>0</v>
      </c>
      <c r="BH315" s="140">
        <f>IF(N315="sníž. přenesená",J315,0)</f>
        <v>0</v>
      </c>
      <c r="BI315" s="140">
        <f>IF(N315="nulová",J315,0)</f>
        <v>0</v>
      </c>
      <c r="BJ315" s="18" t="s">
        <v>81</v>
      </c>
      <c r="BK315" s="140">
        <f>ROUND(I315*H315,2)</f>
        <v>0</v>
      </c>
      <c r="BL315" s="18" t="s">
        <v>163</v>
      </c>
      <c r="BM315" s="139" t="s">
        <v>408</v>
      </c>
    </row>
    <row r="316" spans="2:65" s="1" customFormat="1" ht="10.199999999999999">
      <c r="B316" s="33"/>
      <c r="D316" s="141" t="s">
        <v>165</v>
      </c>
      <c r="F316" s="142" t="s">
        <v>401</v>
      </c>
      <c r="I316" s="143"/>
      <c r="L316" s="33"/>
      <c r="M316" s="144"/>
      <c r="T316" s="54"/>
      <c r="AT316" s="18" t="s">
        <v>165</v>
      </c>
      <c r="AU316" s="18" t="s">
        <v>83</v>
      </c>
    </row>
    <row r="317" spans="2:65" s="1" customFormat="1" ht="16.5" customHeight="1">
      <c r="B317" s="33"/>
      <c r="C317" s="128" t="s">
        <v>409</v>
      </c>
      <c r="D317" s="128" t="s">
        <v>158</v>
      </c>
      <c r="E317" s="129" t="s">
        <v>410</v>
      </c>
      <c r="F317" s="130" t="s">
        <v>411</v>
      </c>
      <c r="G317" s="131" t="s">
        <v>178</v>
      </c>
      <c r="H317" s="132">
        <v>7.9710000000000001</v>
      </c>
      <c r="I317" s="133"/>
      <c r="J317" s="134">
        <f>ROUND(I317*H317,2)</f>
        <v>0</v>
      </c>
      <c r="K317" s="130" t="s">
        <v>162</v>
      </c>
      <c r="L317" s="33"/>
      <c r="M317" s="135" t="s">
        <v>19</v>
      </c>
      <c r="N317" s="136" t="s">
        <v>44</v>
      </c>
      <c r="P317" s="137">
        <f>O317*H317</f>
        <v>0</v>
      </c>
      <c r="Q317" s="137">
        <v>0.42</v>
      </c>
      <c r="R317" s="137">
        <f>Q317*H317</f>
        <v>3.34782</v>
      </c>
      <c r="S317" s="137">
        <v>0</v>
      </c>
      <c r="T317" s="138">
        <f>S317*H317</f>
        <v>0</v>
      </c>
      <c r="AR317" s="139" t="s">
        <v>163</v>
      </c>
      <c r="AT317" s="139" t="s">
        <v>158</v>
      </c>
      <c r="AU317" s="139" t="s">
        <v>83</v>
      </c>
      <c r="AY317" s="18" t="s">
        <v>156</v>
      </c>
      <c r="BE317" s="140">
        <f>IF(N317="základní",J317,0)</f>
        <v>0</v>
      </c>
      <c r="BF317" s="140">
        <f>IF(N317="snížená",J317,0)</f>
        <v>0</v>
      </c>
      <c r="BG317" s="140">
        <f>IF(N317="zákl. přenesená",J317,0)</f>
        <v>0</v>
      </c>
      <c r="BH317" s="140">
        <f>IF(N317="sníž. přenesená",J317,0)</f>
        <v>0</v>
      </c>
      <c r="BI317" s="140">
        <f>IF(N317="nulová",J317,0)</f>
        <v>0</v>
      </c>
      <c r="BJ317" s="18" t="s">
        <v>81</v>
      </c>
      <c r="BK317" s="140">
        <f>ROUND(I317*H317,2)</f>
        <v>0</v>
      </c>
      <c r="BL317" s="18" t="s">
        <v>163</v>
      </c>
      <c r="BM317" s="139" t="s">
        <v>412</v>
      </c>
    </row>
    <row r="318" spans="2:65" s="1" customFormat="1" ht="10.199999999999999">
      <c r="B318" s="33"/>
      <c r="D318" s="141" t="s">
        <v>165</v>
      </c>
      <c r="F318" s="142" t="s">
        <v>413</v>
      </c>
      <c r="I318" s="143"/>
      <c r="L318" s="33"/>
      <c r="M318" s="144"/>
      <c r="T318" s="54"/>
      <c r="AT318" s="18" t="s">
        <v>165</v>
      </c>
      <c r="AU318" s="18" t="s">
        <v>83</v>
      </c>
    </row>
    <row r="319" spans="2:65" s="12" customFormat="1" ht="10.199999999999999">
      <c r="B319" s="145"/>
      <c r="D319" s="146" t="s">
        <v>167</v>
      </c>
      <c r="E319" s="147" t="s">
        <v>19</v>
      </c>
      <c r="F319" s="148" t="s">
        <v>168</v>
      </c>
      <c r="H319" s="147" t="s">
        <v>19</v>
      </c>
      <c r="I319" s="149"/>
      <c r="L319" s="145"/>
      <c r="M319" s="150"/>
      <c r="T319" s="151"/>
      <c r="AT319" s="147" t="s">
        <v>167</v>
      </c>
      <c r="AU319" s="147" t="s">
        <v>83</v>
      </c>
      <c r="AV319" s="12" t="s">
        <v>81</v>
      </c>
      <c r="AW319" s="12" t="s">
        <v>35</v>
      </c>
      <c r="AX319" s="12" t="s">
        <v>73</v>
      </c>
      <c r="AY319" s="147" t="s">
        <v>156</v>
      </c>
    </row>
    <row r="320" spans="2:65" s="13" customFormat="1" ht="10.199999999999999">
      <c r="B320" s="152"/>
      <c r="D320" s="146" t="s">
        <v>167</v>
      </c>
      <c r="E320" s="153" t="s">
        <v>19</v>
      </c>
      <c r="F320" s="154" t="s">
        <v>414</v>
      </c>
      <c r="H320" s="155">
        <v>0.35199999999999998</v>
      </c>
      <c r="I320" s="156"/>
      <c r="L320" s="152"/>
      <c r="M320" s="157"/>
      <c r="T320" s="158"/>
      <c r="AT320" s="153" t="s">
        <v>167</v>
      </c>
      <c r="AU320" s="153" t="s">
        <v>83</v>
      </c>
      <c r="AV320" s="13" t="s">
        <v>83</v>
      </c>
      <c r="AW320" s="13" t="s">
        <v>35</v>
      </c>
      <c r="AX320" s="13" t="s">
        <v>73</v>
      </c>
      <c r="AY320" s="153" t="s">
        <v>156</v>
      </c>
    </row>
    <row r="321" spans="2:65" s="13" customFormat="1" ht="10.199999999999999">
      <c r="B321" s="152"/>
      <c r="D321" s="146" t="s">
        <v>167</v>
      </c>
      <c r="E321" s="153" t="s">
        <v>19</v>
      </c>
      <c r="F321" s="154" t="s">
        <v>415</v>
      </c>
      <c r="H321" s="155">
        <v>7.1260000000000003</v>
      </c>
      <c r="I321" s="156"/>
      <c r="L321" s="152"/>
      <c r="M321" s="157"/>
      <c r="T321" s="158"/>
      <c r="AT321" s="153" t="s">
        <v>167</v>
      </c>
      <c r="AU321" s="153" t="s">
        <v>83</v>
      </c>
      <c r="AV321" s="13" t="s">
        <v>83</v>
      </c>
      <c r="AW321" s="13" t="s">
        <v>35</v>
      </c>
      <c r="AX321" s="13" t="s">
        <v>73</v>
      </c>
      <c r="AY321" s="153" t="s">
        <v>156</v>
      </c>
    </row>
    <row r="322" spans="2:65" s="13" customFormat="1" ht="10.199999999999999">
      <c r="B322" s="152"/>
      <c r="D322" s="146" t="s">
        <v>167</v>
      </c>
      <c r="E322" s="153" t="s">
        <v>19</v>
      </c>
      <c r="F322" s="154" t="s">
        <v>416</v>
      </c>
      <c r="H322" s="155">
        <v>0.214</v>
      </c>
      <c r="I322" s="156"/>
      <c r="L322" s="152"/>
      <c r="M322" s="157"/>
      <c r="T322" s="158"/>
      <c r="AT322" s="153" t="s">
        <v>167</v>
      </c>
      <c r="AU322" s="153" t="s">
        <v>83</v>
      </c>
      <c r="AV322" s="13" t="s">
        <v>83</v>
      </c>
      <c r="AW322" s="13" t="s">
        <v>35</v>
      </c>
      <c r="AX322" s="13" t="s">
        <v>73</v>
      </c>
      <c r="AY322" s="153" t="s">
        <v>156</v>
      </c>
    </row>
    <row r="323" spans="2:65" s="12" customFormat="1" ht="10.199999999999999">
      <c r="B323" s="145"/>
      <c r="D323" s="146" t="s">
        <v>167</v>
      </c>
      <c r="E323" s="147" t="s">
        <v>19</v>
      </c>
      <c r="F323" s="148" t="s">
        <v>170</v>
      </c>
      <c r="H323" s="147" t="s">
        <v>19</v>
      </c>
      <c r="I323" s="149"/>
      <c r="L323" s="145"/>
      <c r="M323" s="150"/>
      <c r="T323" s="151"/>
      <c r="AT323" s="147" t="s">
        <v>167</v>
      </c>
      <c r="AU323" s="147" t="s">
        <v>83</v>
      </c>
      <c r="AV323" s="12" t="s">
        <v>81</v>
      </c>
      <c r="AW323" s="12" t="s">
        <v>35</v>
      </c>
      <c r="AX323" s="12" t="s">
        <v>73</v>
      </c>
      <c r="AY323" s="147" t="s">
        <v>156</v>
      </c>
    </row>
    <row r="324" spans="2:65" s="13" customFormat="1" ht="10.199999999999999">
      <c r="B324" s="152"/>
      <c r="D324" s="146" t="s">
        <v>167</v>
      </c>
      <c r="E324" s="153" t="s">
        <v>19</v>
      </c>
      <c r="F324" s="154" t="s">
        <v>417</v>
      </c>
      <c r="H324" s="155">
        <v>0.27900000000000003</v>
      </c>
      <c r="I324" s="156"/>
      <c r="L324" s="152"/>
      <c r="M324" s="157"/>
      <c r="T324" s="158"/>
      <c r="AT324" s="153" t="s">
        <v>167</v>
      </c>
      <c r="AU324" s="153" t="s">
        <v>83</v>
      </c>
      <c r="AV324" s="13" t="s">
        <v>83</v>
      </c>
      <c r="AW324" s="13" t="s">
        <v>35</v>
      </c>
      <c r="AX324" s="13" t="s">
        <v>73</v>
      </c>
      <c r="AY324" s="153" t="s">
        <v>156</v>
      </c>
    </row>
    <row r="325" spans="2:65" s="14" customFormat="1" ht="10.199999999999999">
      <c r="B325" s="159"/>
      <c r="D325" s="146" t="s">
        <v>167</v>
      </c>
      <c r="E325" s="160" t="s">
        <v>19</v>
      </c>
      <c r="F325" s="161" t="s">
        <v>174</v>
      </c>
      <c r="H325" s="162">
        <v>7.971000000000001</v>
      </c>
      <c r="I325" s="163"/>
      <c r="L325" s="159"/>
      <c r="M325" s="164"/>
      <c r="T325" s="165"/>
      <c r="AT325" s="160" t="s">
        <v>167</v>
      </c>
      <c r="AU325" s="160" t="s">
        <v>83</v>
      </c>
      <c r="AV325" s="14" t="s">
        <v>163</v>
      </c>
      <c r="AW325" s="14" t="s">
        <v>35</v>
      </c>
      <c r="AX325" s="14" t="s">
        <v>81</v>
      </c>
      <c r="AY325" s="160" t="s">
        <v>156</v>
      </c>
    </row>
    <row r="326" spans="2:65" s="11" customFormat="1" ht="22.8" customHeight="1">
      <c r="B326" s="116"/>
      <c r="D326" s="117" t="s">
        <v>72</v>
      </c>
      <c r="E326" s="126" t="s">
        <v>223</v>
      </c>
      <c r="F326" s="126" t="s">
        <v>418</v>
      </c>
      <c r="I326" s="119"/>
      <c r="J326" s="127">
        <f>BK326</f>
        <v>0</v>
      </c>
      <c r="L326" s="116"/>
      <c r="M326" s="121"/>
      <c r="P326" s="122">
        <f>SUM(P327:P518)</f>
        <v>0</v>
      </c>
      <c r="R326" s="122">
        <f>SUM(R327:R518)</f>
        <v>1.5701345900000003</v>
      </c>
      <c r="T326" s="123">
        <f>SUM(T327:T518)</f>
        <v>79.291491999999991</v>
      </c>
      <c r="AR326" s="117" t="s">
        <v>81</v>
      </c>
      <c r="AT326" s="124" t="s">
        <v>72</v>
      </c>
      <c r="AU326" s="124" t="s">
        <v>81</v>
      </c>
      <c r="AY326" s="117" t="s">
        <v>156</v>
      </c>
      <c r="BK326" s="125">
        <f>SUM(BK327:BK518)</f>
        <v>0</v>
      </c>
    </row>
    <row r="327" spans="2:65" s="1" customFormat="1" ht="24.15" customHeight="1">
      <c r="B327" s="33"/>
      <c r="C327" s="128" t="s">
        <v>419</v>
      </c>
      <c r="D327" s="128" t="s">
        <v>158</v>
      </c>
      <c r="E327" s="129" t="s">
        <v>420</v>
      </c>
      <c r="F327" s="130" t="s">
        <v>421</v>
      </c>
      <c r="G327" s="131" t="s">
        <v>422</v>
      </c>
      <c r="H327" s="132">
        <v>2.7</v>
      </c>
      <c r="I327" s="133"/>
      <c r="J327" s="134">
        <f>ROUND(I327*H327,2)</f>
        <v>0</v>
      </c>
      <c r="K327" s="130" t="s">
        <v>162</v>
      </c>
      <c r="L327" s="33"/>
      <c r="M327" s="135" t="s">
        <v>19</v>
      </c>
      <c r="N327" s="136" t="s">
        <v>44</v>
      </c>
      <c r="P327" s="137">
        <f>O327*H327</f>
        <v>0</v>
      </c>
      <c r="Q327" s="137">
        <v>0.14321</v>
      </c>
      <c r="R327" s="137">
        <f>Q327*H327</f>
        <v>0.38666700000000004</v>
      </c>
      <c r="S327" s="137">
        <v>0</v>
      </c>
      <c r="T327" s="138">
        <f>S327*H327</f>
        <v>0</v>
      </c>
      <c r="AR327" s="139" t="s">
        <v>163</v>
      </c>
      <c r="AT327" s="139" t="s">
        <v>158</v>
      </c>
      <c r="AU327" s="139" t="s">
        <v>83</v>
      </c>
      <c r="AY327" s="18" t="s">
        <v>156</v>
      </c>
      <c r="BE327" s="140">
        <f>IF(N327="základní",J327,0)</f>
        <v>0</v>
      </c>
      <c r="BF327" s="140">
        <f>IF(N327="snížená",J327,0)</f>
        <v>0</v>
      </c>
      <c r="BG327" s="140">
        <f>IF(N327="zákl. přenesená",J327,0)</f>
        <v>0</v>
      </c>
      <c r="BH327" s="140">
        <f>IF(N327="sníž. přenesená",J327,0)</f>
        <v>0</v>
      </c>
      <c r="BI327" s="140">
        <f>IF(N327="nulová",J327,0)</f>
        <v>0</v>
      </c>
      <c r="BJ327" s="18" t="s">
        <v>81</v>
      </c>
      <c r="BK327" s="140">
        <f>ROUND(I327*H327,2)</f>
        <v>0</v>
      </c>
      <c r="BL327" s="18" t="s">
        <v>163</v>
      </c>
      <c r="BM327" s="139" t="s">
        <v>423</v>
      </c>
    </row>
    <row r="328" spans="2:65" s="1" customFormat="1" ht="10.199999999999999">
      <c r="B328" s="33"/>
      <c r="D328" s="141" t="s">
        <v>165</v>
      </c>
      <c r="F328" s="142" t="s">
        <v>424</v>
      </c>
      <c r="I328" s="143"/>
      <c r="L328" s="33"/>
      <c r="M328" s="144"/>
      <c r="T328" s="54"/>
      <c r="AT328" s="18" t="s">
        <v>165</v>
      </c>
      <c r="AU328" s="18" t="s">
        <v>83</v>
      </c>
    </row>
    <row r="329" spans="2:65" s="1" customFormat="1" ht="16.5" customHeight="1">
      <c r="B329" s="33"/>
      <c r="C329" s="166" t="s">
        <v>425</v>
      </c>
      <c r="D329" s="166" t="s">
        <v>291</v>
      </c>
      <c r="E329" s="167" t="s">
        <v>426</v>
      </c>
      <c r="F329" s="168" t="s">
        <v>427</v>
      </c>
      <c r="G329" s="169" t="s">
        <v>422</v>
      </c>
      <c r="H329" s="170">
        <v>2.754</v>
      </c>
      <c r="I329" s="171"/>
      <c r="J329" s="172">
        <f>ROUND(I329*H329,2)</f>
        <v>0</v>
      </c>
      <c r="K329" s="168" t="s">
        <v>162</v>
      </c>
      <c r="L329" s="173"/>
      <c r="M329" s="174" t="s">
        <v>19</v>
      </c>
      <c r="N329" s="175" t="s">
        <v>44</v>
      </c>
      <c r="P329" s="137">
        <f>O329*H329</f>
        <v>0</v>
      </c>
      <c r="Q329" s="137">
        <v>0.04</v>
      </c>
      <c r="R329" s="137">
        <f>Q329*H329</f>
        <v>0.11016000000000001</v>
      </c>
      <c r="S329" s="137">
        <v>0</v>
      </c>
      <c r="T329" s="138">
        <f>S329*H329</f>
        <v>0</v>
      </c>
      <c r="AR329" s="139" t="s">
        <v>216</v>
      </c>
      <c r="AT329" s="139" t="s">
        <v>291</v>
      </c>
      <c r="AU329" s="139" t="s">
        <v>83</v>
      </c>
      <c r="AY329" s="18" t="s">
        <v>156</v>
      </c>
      <c r="BE329" s="140">
        <f>IF(N329="základní",J329,0)</f>
        <v>0</v>
      </c>
      <c r="BF329" s="140">
        <f>IF(N329="snížená",J329,0)</f>
        <v>0</v>
      </c>
      <c r="BG329" s="140">
        <f>IF(N329="zákl. přenesená",J329,0)</f>
        <v>0</v>
      </c>
      <c r="BH329" s="140">
        <f>IF(N329="sníž. přenesená",J329,0)</f>
        <v>0</v>
      </c>
      <c r="BI329" s="140">
        <f>IF(N329="nulová",J329,0)</f>
        <v>0</v>
      </c>
      <c r="BJ329" s="18" t="s">
        <v>81</v>
      </c>
      <c r="BK329" s="140">
        <f>ROUND(I329*H329,2)</f>
        <v>0</v>
      </c>
      <c r="BL329" s="18" t="s">
        <v>163</v>
      </c>
      <c r="BM329" s="139" t="s">
        <v>428</v>
      </c>
    </row>
    <row r="330" spans="2:65" s="13" customFormat="1" ht="10.199999999999999">
      <c r="B330" s="152"/>
      <c r="D330" s="146" t="s">
        <v>167</v>
      </c>
      <c r="E330" s="153" t="s">
        <v>19</v>
      </c>
      <c r="F330" s="154" t="s">
        <v>429</v>
      </c>
      <c r="H330" s="155">
        <v>2.754</v>
      </c>
      <c r="I330" s="156"/>
      <c r="L330" s="152"/>
      <c r="M330" s="157"/>
      <c r="T330" s="158"/>
      <c r="AT330" s="153" t="s">
        <v>167</v>
      </c>
      <c r="AU330" s="153" t="s">
        <v>83</v>
      </c>
      <c r="AV330" s="13" t="s">
        <v>83</v>
      </c>
      <c r="AW330" s="13" t="s">
        <v>35</v>
      </c>
      <c r="AX330" s="13" t="s">
        <v>81</v>
      </c>
      <c r="AY330" s="153" t="s">
        <v>156</v>
      </c>
    </row>
    <row r="331" spans="2:65" s="1" customFormat="1" ht="33" customHeight="1">
      <c r="B331" s="33"/>
      <c r="C331" s="128" t="s">
        <v>430</v>
      </c>
      <c r="D331" s="128" t="s">
        <v>158</v>
      </c>
      <c r="E331" s="129" t="s">
        <v>431</v>
      </c>
      <c r="F331" s="130" t="s">
        <v>432</v>
      </c>
      <c r="G331" s="131" t="s">
        <v>161</v>
      </c>
      <c r="H331" s="132">
        <v>248.53100000000001</v>
      </c>
      <c r="I331" s="133"/>
      <c r="J331" s="134">
        <f>ROUND(I331*H331,2)</f>
        <v>0</v>
      </c>
      <c r="K331" s="130" t="s">
        <v>162</v>
      </c>
      <c r="L331" s="33"/>
      <c r="M331" s="135" t="s">
        <v>19</v>
      </c>
      <c r="N331" s="136" t="s">
        <v>44</v>
      </c>
      <c r="P331" s="137">
        <f>O331*H331</f>
        <v>0</v>
      </c>
      <c r="Q331" s="137">
        <v>0</v>
      </c>
      <c r="R331" s="137">
        <f>Q331*H331</f>
        <v>0</v>
      </c>
      <c r="S331" s="137">
        <v>0</v>
      </c>
      <c r="T331" s="138">
        <f>S331*H331</f>
        <v>0</v>
      </c>
      <c r="AR331" s="139" t="s">
        <v>163</v>
      </c>
      <c r="AT331" s="139" t="s">
        <v>158</v>
      </c>
      <c r="AU331" s="139" t="s">
        <v>83</v>
      </c>
      <c r="AY331" s="18" t="s">
        <v>156</v>
      </c>
      <c r="BE331" s="140">
        <f>IF(N331="základní",J331,0)</f>
        <v>0</v>
      </c>
      <c r="BF331" s="140">
        <f>IF(N331="snížená",J331,0)</f>
        <v>0</v>
      </c>
      <c r="BG331" s="140">
        <f>IF(N331="zákl. přenesená",J331,0)</f>
        <v>0</v>
      </c>
      <c r="BH331" s="140">
        <f>IF(N331="sníž. přenesená",J331,0)</f>
        <v>0</v>
      </c>
      <c r="BI331" s="140">
        <f>IF(N331="nulová",J331,0)</f>
        <v>0</v>
      </c>
      <c r="BJ331" s="18" t="s">
        <v>81</v>
      </c>
      <c r="BK331" s="140">
        <f>ROUND(I331*H331,2)</f>
        <v>0</v>
      </c>
      <c r="BL331" s="18" t="s">
        <v>163</v>
      </c>
      <c r="BM331" s="139" t="s">
        <v>433</v>
      </c>
    </row>
    <row r="332" spans="2:65" s="1" customFormat="1" ht="10.199999999999999">
      <c r="B332" s="33"/>
      <c r="D332" s="141" t="s">
        <v>165</v>
      </c>
      <c r="F332" s="142" t="s">
        <v>434</v>
      </c>
      <c r="I332" s="143"/>
      <c r="L332" s="33"/>
      <c r="M332" s="144"/>
      <c r="T332" s="54"/>
      <c r="AT332" s="18" t="s">
        <v>165</v>
      </c>
      <c r="AU332" s="18" t="s">
        <v>83</v>
      </c>
    </row>
    <row r="333" spans="2:65" s="12" customFormat="1" ht="10.199999999999999">
      <c r="B333" s="145"/>
      <c r="D333" s="146" t="s">
        <v>167</v>
      </c>
      <c r="E333" s="147" t="s">
        <v>19</v>
      </c>
      <c r="F333" s="148" t="s">
        <v>333</v>
      </c>
      <c r="H333" s="147" t="s">
        <v>19</v>
      </c>
      <c r="I333" s="149"/>
      <c r="L333" s="145"/>
      <c r="M333" s="150"/>
      <c r="T333" s="151"/>
      <c r="AT333" s="147" t="s">
        <v>167</v>
      </c>
      <c r="AU333" s="147" t="s">
        <v>83</v>
      </c>
      <c r="AV333" s="12" t="s">
        <v>81</v>
      </c>
      <c r="AW333" s="12" t="s">
        <v>35</v>
      </c>
      <c r="AX333" s="12" t="s">
        <v>73</v>
      </c>
      <c r="AY333" s="147" t="s">
        <v>156</v>
      </c>
    </row>
    <row r="334" spans="2:65" s="13" customFormat="1" ht="10.199999999999999">
      <c r="B334" s="152"/>
      <c r="D334" s="146" t="s">
        <v>167</v>
      </c>
      <c r="E334" s="153" t="s">
        <v>19</v>
      </c>
      <c r="F334" s="154" t="s">
        <v>334</v>
      </c>
      <c r="H334" s="155">
        <v>75.075000000000003</v>
      </c>
      <c r="I334" s="156"/>
      <c r="L334" s="152"/>
      <c r="M334" s="157"/>
      <c r="T334" s="158"/>
      <c r="AT334" s="153" t="s">
        <v>167</v>
      </c>
      <c r="AU334" s="153" t="s">
        <v>83</v>
      </c>
      <c r="AV334" s="13" t="s">
        <v>83</v>
      </c>
      <c r="AW334" s="13" t="s">
        <v>35</v>
      </c>
      <c r="AX334" s="13" t="s">
        <v>73</v>
      </c>
      <c r="AY334" s="153" t="s">
        <v>156</v>
      </c>
    </row>
    <row r="335" spans="2:65" s="12" customFormat="1" ht="10.199999999999999">
      <c r="B335" s="145"/>
      <c r="D335" s="146" t="s">
        <v>167</v>
      </c>
      <c r="E335" s="147" t="s">
        <v>19</v>
      </c>
      <c r="F335" s="148" t="s">
        <v>335</v>
      </c>
      <c r="H335" s="147" t="s">
        <v>19</v>
      </c>
      <c r="I335" s="149"/>
      <c r="L335" s="145"/>
      <c r="M335" s="150"/>
      <c r="T335" s="151"/>
      <c r="AT335" s="147" t="s">
        <v>167</v>
      </c>
      <c r="AU335" s="147" t="s">
        <v>83</v>
      </c>
      <c r="AV335" s="12" t="s">
        <v>81</v>
      </c>
      <c r="AW335" s="12" t="s">
        <v>35</v>
      </c>
      <c r="AX335" s="12" t="s">
        <v>73</v>
      </c>
      <c r="AY335" s="147" t="s">
        <v>156</v>
      </c>
    </row>
    <row r="336" spans="2:65" s="13" customFormat="1" ht="10.199999999999999">
      <c r="B336" s="152"/>
      <c r="D336" s="146" t="s">
        <v>167</v>
      </c>
      <c r="E336" s="153" t="s">
        <v>19</v>
      </c>
      <c r="F336" s="154" t="s">
        <v>336</v>
      </c>
      <c r="H336" s="155">
        <v>52.41</v>
      </c>
      <c r="I336" s="156"/>
      <c r="L336" s="152"/>
      <c r="M336" s="157"/>
      <c r="T336" s="158"/>
      <c r="AT336" s="153" t="s">
        <v>167</v>
      </c>
      <c r="AU336" s="153" t="s">
        <v>83</v>
      </c>
      <c r="AV336" s="13" t="s">
        <v>83</v>
      </c>
      <c r="AW336" s="13" t="s">
        <v>35</v>
      </c>
      <c r="AX336" s="13" t="s">
        <v>73</v>
      </c>
      <c r="AY336" s="153" t="s">
        <v>156</v>
      </c>
    </row>
    <row r="337" spans="2:65" s="12" customFormat="1" ht="10.199999999999999">
      <c r="B337" s="145"/>
      <c r="D337" s="146" t="s">
        <v>167</v>
      </c>
      <c r="E337" s="147" t="s">
        <v>19</v>
      </c>
      <c r="F337" s="148" t="s">
        <v>337</v>
      </c>
      <c r="H337" s="147" t="s">
        <v>19</v>
      </c>
      <c r="I337" s="149"/>
      <c r="L337" s="145"/>
      <c r="M337" s="150"/>
      <c r="T337" s="151"/>
      <c r="AT337" s="147" t="s">
        <v>167</v>
      </c>
      <c r="AU337" s="147" t="s">
        <v>83</v>
      </c>
      <c r="AV337" s="12" t="s">
        <v>81</v>
      </c>
      <c r="AW337" s="12" t="s">
        <v>35</v>
      </c>
      <c r="AX337" s="12" t="s">
        <v>73</v>
      </c>
      <c r="AY337" s="147" t="s">
        <v>156</v>
      </c>
    </row>
    <row r="338" spans="2:65" s="13" customFormat="1" ht="10.199999999999999">
      <c r="B338" s="152"/>
      <c r="D338" s="146" t="s">
        <v>167</v>
      </c>
      <c r="E338" s="153" t="s">
        <v>19</v>
      </c>
      <c r="F338" s="154" t="s">
        <v>338</v>
      </c>
      <c r="H338" s="155">
        <v>121.04600000000001</v>
      </c>
      <c r="I338" s="156"/>
      <c r="L338" s="152"/>
      <c r="M338" s="157"/>
      <c r="T338" s="158"/>
      <c r="AT338" s="153" t="s">
        <v>167</v>
      </c>
      <c r="AU338" s="153" t="s">
        <v>83</v>
      </c>
      <c r="AV338" s="13" t="s">
        <v>83</v>
      </c>
      <c r="AW338" s="13" t="s">
        <v>35</v>
      </c>
      <c r="AX338" s="13" t="s">
        <v>73</v>
      </c>
      <c r="AY338" s="153" t="s">
        <v>156</v>
      </c>
    </row>
    <row r="339" spans="2:65" s="14" customFormat="1" ht="10.199999999999999">
      <c r="B339" s="159"/>
      <c r="D339" s="146" t="s">
        <v>167</v>
      </c>
      <c r="E339" s="160" t="s">
        <v>19</v>
      </c>
      <c r="F339" s="161" t="s">
        <v>174</v>
      </c>
      <c r="H339" s="162">
        <v>248.53100000000001</v>
      </c>
      <c r="I339" s="163"/>
      <c r="L339" s="159"/>
      <c r="M339" s="164"/>
      <c r="T339" s="165"/>
      <c r="AT339" s="160" t="s">
        <v>167</v>
      </c>
      <c r="AU339" s="160" t="s">
        <v>83</v>
      </c>
      <c r="AV339" s="14" t="s">
        <v>163</v>
      </c>
      <c r="AW339" s="14" t="s">
        <v>35</v>
      </c>
      <c r="AX339" s="14" t="s">
        <v>81</v>
      </c>
      <c r="AY339" s="160" t="s">
        <v>156</v>
      </c>
    </row>
    <row r="340" spans="2:65" s="1" customFormat="1" ht="33" customHeight="1">
      <c r="B340" s="33"/>
      <c r="C340" s="128" t="s">
        <v>435</v>
      </c>
      <c r="D340" s="128" t="s">
        <v>158</v>
      </c>
      <c r="E340" s="129" t="s">
        <v>436</v>
      </c>
      <c r="F340" s="130" t="s">
        <v>437</v>
      </c>
      <c r="G340" s="131" t="s">
        <v>161</v>
      </c>
      <c r="H340" s="132">
        <v>7455.93</v>
      </c>
      <c r="I340" s="133"/>
      <c r="J340" s="134">
        <f>ROUND(I340*H340,2)</f>
        <v>0</v>
      </c>
      <c r="K340" s="130" t="s">
        <v>162</v>
      </c>
      <c r="L340" s="33"/>
      <c r="M340" s="135" t="s">
        <v>19</v>
      </c>
      <c r="N340" s="136" t="s">
        <v>44</v>
      </c>
      <c r="P340" s="137">
        <f>O340*H340</f>
        <v>0</v>
      </c>
      <c r="Q340" s="137">
        <v>0</v>
      </c>
      <c r="R340" s="137">
        <f>Q340*H340</f>
        <v>0</v>
      </c>
      <c r="S340" s="137">
        <v>0</v>
      </c>
      <c r="T340" s="138">
        <f>S340*H340</f>
        <v>0</v>
      </c>
      <c r="AR340" s="139" t="s">
        <v>163</v>
      </c>
      <c r="AT340" s="139" t="s">
        <v>158</v>
      </c>
      <c r="AU340" s="139" t="s">
        <v>83</v>
      </c>
      <c r="AY340" s="18" t="s">
        <v>156</v>
      </c>
      <c r="BE340" s="140">
        <f>IF(N340="základní",J340,0)</f>
        <v>0</v>
      </c>
      <c r="BF340" s="140">
        <f>IF(N340="snížená",J340,0)</f>
        <v>0</v>
      </c>
      <c r="BG340" s="140">
        <f>IF(N340="zákl. přenesená",J340,0)</f>
        <v>0</v>
      </c>
      <c r="BH340" s="140">
        <f>IF(N340="sníž. přenesená",J340,0)</f>
        <v>0</v>
      </c>
      <c r="BI340" s="140">
        <f>IF(N340="nulová",J340,0)</f>
        <v>0</v>
      </c>
      <c r="BJ340" s="18" t="s">
        <v>81</v>
      </c>
      <c r="BK340" s="140">
        <f>ROUND(I340*H340,2)</f>
        <v>0</v>
      </c>
      <c r="BL340" s="18" t="s">
        <v>163</v>
      </c>
      <c r="BM340" s="139" t="s">
        <v>438</v>
      </c>
    </row>
    <row r="341" spans="2:65" s="1" customFormat="1" ht="10.199999999999999">
      <c r="B341" s="33"/>
      <c r="D341" s="141" t="s">
        <v>165</v>
      </c>
      <c r="F341" s="142" t="s">
        <v>439</v>
      </c>
      <c r="I341" s="143"/>
      <c r="L341" s="33"/>
      <c r="M341" s="144"/>
      <c r="T341" s="54"/>
      <c r="AT341" s="18" t="s">
        <v>165</v>
      </c>
      <c r="AU341" s="18" t="s">
        <v>83</v>
      </c>
    </row>
    <row r="342" spans="2:65" s="13" customFormat="1" ht="10.199999999999999">
      <c r="B342" s="152"/>
      <c r="D342" s="146" t="s">
        <v>167</v>
      </c>
      <c r="E342" s="153" t="s">
        <v>19</v>
      </c>
      <c r="F342" s="154" t="s">
        <v>440</v>
      </c>
      <c r="H342" s="155">
        <v>7455.93</v>
      </c>
      <c r="I342" s="156"/>
      <c r="L342" s="152"/>
      <c r="M342" s="157"/>
      <c r="T342" s="158"/>
      <c r="AT342" s="153" t="s">
        <v>167</v>
      </c>
      <c r="AU342" s="153" t="s">
        <v>83</v>
      </c>
      <c r="AV342" s="13" t="s">
        <v>83</v>
      </c>
      <c r="AW342" s="13" t="s">
        <v>35</v>
      </c>
      <c r="AX342" s="13" t="s">
        <v>81</v>
      </c>
      <c r="AY342" s="153" t="s">
        <v>156</v>
      </c>
    </row>
    <row r="343" spans="2:65" s="1" customFormat="1" ht="33" customHeight="1">
      <c r="B343" s="33"/>
      <c r="C343" s="128" t="s">
        <v>441</v>
      </c>
      <c r="D343" s="128" t="s">
        <v>158</v>
      </c>
      <c r="E343" s="129" t="s">
        <v>442</v>
      </c>
      <c r="F343" s="130" t="s">
        <v>443</v>
      </c>
      <c r="G343" s="131" t="s">
        <v>161</v>
      </c>
      <c r="H343" s="132">
        <v>248.53100000000001</v>
      </c>
      <c r="I343" s="133"/>
      <c r="J343" s="134">
        <f>ROUND(I343*H343,2)</f>
        <v>0</v>
      </c>
      <c r="K343" s="130" t="s">
        <v>162</v>
      </c>
      <c r="L343" s="33"/>
      <c r="M343" s="135" t="s">
        <v>19</v>
      </c>
      <c r="N343" s="136" t="s">
        <v>44</v>
      </c>
      <c r="P343" s="137">
        <f>O343*H343</f>
        <v>0</v>
      </c>
      <c r="Q343" s="137">
        <v>0</v>
      </c>
      <c r="R343" s="137">
        <f>Q343*H343</f>
        <v>0</v>
      </c>
      <c r="S343" s="137">
        <v>0</v>
      </c>
      <c r="T343" s="138">
        <f>S343*H343</f>
        <v>0</v>
      </c>
      <c r="AR343" s="139" t="s">
        <v>163</v>
      </c>
      <c r="AT343" s="139" t="s">
        <v>158</v>
      </c>
      <c r="AU343" s="139" t="s">
        <v>83</v>
      </c>
      <c r="AY343" s="18" t="s">
        <v>156</v>
      </c>
      <c r="BE343" s="140">
        <f>IF(N343="základní",J343,0)</f>
        <v>0</v>
      </c>
      <c r="BF343" s="140">
        <f>IF(N343="snížená",J343,0)</f>
        <v>0</v>
      </c>
      <c r="BG343" s="140">
        <f>IF(N343="zákl. přenesená",J343,0)</f>
        <v>0</v>
      </c>
      <c r="BH343" s="140">
        <f>IF(N343="sníž. přenesená",J343,0)</f>
        <v>0</v>
      </c>
      <c r="BI343" s="140">
        <f>IF(N343="nulová",J343,0)</f>
        <v>0</v>
      </c>
      <c r="BJ343" s="18" t="s">
        <v>81</v>
      </c>
      <c r="BK343" s="140">
        <f>ROUND(I343*H343,2)</f>
        <v>0</v>
      </c>
      <c r="BL343" s="18" t="s">
        <v>163</v>
      </c>
      <c r="BM343" s="139" t="s">
        <v>444</v>
      </c>
    </row>
    <row r="344" spans="2:65" s="1" customFormat="1" ht="10.199999999999999">
      <c r="B344" s="33"/>
      <c r="D344" s="141" t="s">
        <v>165</v>
      </c>
      <c r="F344" s="142" t="s">
        <v>445</v>
      </c>
      <c r="I344" s="143"/>
      <c r="L344" s="33"/>
      <c r="M344" s="144"/>
      <c r="T344" s="54"/>
      <c r="AT344" s="18" t="s">
        <v>165</v>
      </c>
      <c r="AU344" s="18" t="s">
        <v>83</v>
      </c>
    </row>
    <row r="345" spans="2:65" s="1" customFormat="1" ht="16.5" customHeight="1">
      <c r="B345" s="33"/>
      <c r="C345" s="128" t="s">
        <v>446</v>
      </c>
      <c r="D345" s="128" t="s">
        <v>158</v>
      </c>
      <c r="E345" s="129" t="s">
        <v>447</v>
      </c>
      <c r="F345" s="130" t="s">
        <v>448</v>
      </c>
      <c r="G345" s="131" t="s">
        <v>161</v>
      </c>
      <c r="H345" s="132">
        <v>248.53100000000001</v>
      </c>
      <c r="I345" s="133"/>
      <c r="J345" s="134">
        <f>ROUND(I345*H345,2)</f>
        <v>0</v>
      </c>
      <c r="K345" s="130" t="s">
        <v>162</v>
      </c>
      <c r="L345" s="33"/>
      <c r="M345" s="135" t="s">
        <v>19</v>
      </c>
      <c r="N345" s="136" t="s">
        <v>44</v>
      </c>
      <c r="P345" s="137">
        <f>O345*H345</f>
        <v>0</v>
      </c>
      <c r="Q345" s="137">
        <v>0</v>
      </c>
      <c r="R345" s="137">
        <f>Q345*H345</f>
        <v>0</v>
      </c>
      <c r="S345" s="137">
        <v>0</v>
      </c>
      <c r="T345" s="138">
        <f>S345*H345</f>
        <v>0</v>
      </c>
      <c r="AR345" s="139" t="s">
        <v>163</v>
      </c>
      <c r="AT345" s="139" t="s">
        <v>158</v>
      </c>
      <c r="AU345" s="139" t="s">
        <v>83</v>
      </c>
      <c r="AY345" s="18" t="s">
        <v>156</v>
      </c>
      <c r="BE345" s="140">
        <f>IF(N345="základní",J345,0)</f>
        <v>0</v>
      </c>
      <c r="BF345" s="140">
        <f>IF(N345="snížená",J345,0)</f>
        <v>0</v>
      </c>
      <c r="BG345" s="140">
        <f>IF(N345="zákl. přenesená",J345,0)</f>
        <v>0</v>
      </c>
      <c r="BH345" s="140">
        <f>IF(N345="sníž. přenesená",J345,0)</f>
        <v>0</v>
      </c>
      <c r="BI345" s="140">
        <f>IF(N345="nulová",J345,0)</f>
        <v>0</v>
      </c>
      <c r="BJ345" s="18" t="s">
        <v>81</v>
      </c>
      <c r="BK345" s="140">
        <f>ROUND(I345*H345,2)</f>
        <v>0</v>
      </c>
      <c r="BL345" s="18" t="s">
        <v>163</v>
      </c>
      <c r="BM345" s="139" t="s">
        <v>449</v>
      </c>
    </row>
    <row r="346" spans="2:65" s="1" customFormat="1" ht="10.199999999999999">
      <c r="B346" s="33"/>
      <c r="D346" s="141" t="s">
        <v>165</v>
      </c>
      <c r="F346" s="142" t="s">
        <v>450</v>
      </c>
      <c r="I346" s="143"/>
      <c r="L346" s="33"/>
      <c r="M346" s="144"/>
      <c r="T346" s="54"/>
      <c r="AT346" s="18" t="s">
        <v>165</v>
      </c>
      <c r="AU346" s="18" t="s">
        <v>83</v>
      </c>
    </row>
    <row r="347" spans="2:65" s="1" customFormat="1" ht="21.75" customHeight="1">
      <c r="B347" s="33"/>
      <c r="C347" s="128" t="s">
        <v>451</v>
      </c>
      <c r="D347" s="128" t="s">
        <v>158</v>
      </c>
      <c r="E347" s="129" t="s">
        <v>452</v>
      </c>
      <c r="F347" s="130" t="s">
        <v>453</v>
      </c>
      <c r="G347" s="131" t="s">
        <v>161</v>
      </c>
      <c r="H347" s="132">
        <v>7455.93</v>
      </c>
      <c r="I347" s="133"/>
      <c r="J347" s="134">
        <f>ROUND(I347*H347,2)</f>
        <v>0</v>
      </c>
      <c r="K347" s="130" t="s">
        <v>162</v>
      </c>
      <c r="L347" s="33"/>
      <c r="M347" s="135" t="s">
        <v>19</v>
      </c>
      <c r="N347" s="136" t="s">
        <v>44</v>
      </c>
      <c r="P347" s="137">
        <f>O347*H347</f>
        <v>0</v>
      </c>
      <c r="Q347" s="137">
        <v>0</v>
      </c>
      <c r="R347" s="137">
        <f>Q347*H347</f>
        <v>0</v>
      </c>
      <c r="S347" s="137">
        <v>0</v>
      </c>
      <c r="T347" s="138">
        <f>S347*H347</f>
        <v>0</v>
      </c>
      <c r="AR347" s="139" t="s">
        <v>163</v>
      </c>
      <c r="AT347" s="139" t="s">
        <v>158</v>
      </c>
      <c r="AU347" s="139" t="s">
        <v>83</v>
      </c>
      <c r="AY347" s="18" t="s">
        <v>156</v>
      </c>
      <c r="BE347" s="140">
        <f>IF(N347="základní",J347,0)</f>
        <v>0</v>
      </c>
      <c r="BF347" s="140">
        <f>IF(N347="snížená",J347,0)</f>
        <v>0</v>
      </c>
      <c r="BG347" s="140">
        <f>IF(N347="zákl. přenesená",J347,0)</f>
        <v>0</v>
      </c>
      <c r="BH347" s="140">
        <f>IF(N347="sníž. přenesená",J347,0)</f>
        <v>0</v>
      </c>
      <c r="BI347" s="140">
        <f>IF(N347="nulová",J347,0)</f>
        <v>0</v>
      </c>
      <c r="BJ347" s="18" t="s">
        <v>81</v>
      </c>
      <c r="BK347" s="140">
        <f>ROUND(I347*H347,2)</f>
        <v>0</v>
      </c>
      <c r="BL347" s="18" t="s">
        <v>163</v>
      </c>
      <c r="BM347" s="139" t="s">
        <v>454</v>
      </c>
    </row>
    <row r="348" spans="2:65" s="1" customFormat="1" ht="10.199999999999999">
      <c r="B348" s="33"/>
      <c r="D348" s="141" t="s">
        <v>165</v>
      </c>
      <c r="F348" s="142" t="s">
        <v>455</v>
      </c>
      <c r="I348" s="143"/>
      <c r="L348" s="33"/>
      <c r="M348" s="144"/>
      <c r="T348" s="54"/>
      <c r="AT348" s="18" t="s">
        <v>165</v>
      </c>
      <c r="AU348" s="18" t="s">
        <v>83</v>
      </c>
    </row>
    <row r="349" spans="2:65" s="13" customFormat="1" ht="10.199999999999999">
      <c r="B349" s="152"/>
      <c r="D349" s="146" t="s">
        <v>167</v>
      </c>
      <c r="E349" s="153" t="s">
        <v>19</v>
      </c>
      <c r="F349" s="154" t="s">
        <v>440</v>
      </c>
      <c r="H349" s="155">
        <v>7455.93</v>
      </c>
      <c r="I349" s="156"/>
      <c r="L349" s="152"/>
      <c r="M349" s="157"/>
      <c r="T349" s="158"/>
      <c r="AT349" s="153" t="s">
        <v>167</v>
      </c>
      <c r="AU349" s="153" t="s">
        <v>83</v>
      </c>
      <c r="AV349" s="13" t="s">
        <v>83</v>
      </c>
      <c r="AW349" s="13" t="s">
        <v>35</v>
      </c>
      <c r="AX349" s="13" t="s">
        <v>81</v>
      </c>
      <c r="AY349" s="153" t="s">
        <v>156</v>
      </c>
    </row>
    <row r="350" spans="2:65" s="1" customFormat="1" ht="16.5" customHeight="1">
      <c r="B350" s="33"/>
      <c r="C350" s="128" t="s">
        <v>456</v>
      </c>
      <c r="D350" s="128" t="s">
        <v>158</v>
      </c>
      <c r="E350" s="129" t="s">
        <v>457</v>
      </c>
      <c r="F350" s="130" t="s">
        <v>458</v>
      </c>
      <c r="G350" s="131" t="s">
        <v>161</v>
      </c>
      <c r="H350" s="132">
        <v>248.53100000000001</v>
      </c>
      <c r="I350" s="133"/>
      <c r="J350" s="134">
        <f>ROUND(I350*H350,2)</f>
        <v>0</v>
      </c>
      <c r="K350" s="130" t="s">
        <v>162</v>
      </c>
      <c r="L350" s="33"/>
      <c r="M350" s="135" t="s">
        <v>19</v>
      </c>
      <c r="N350" s="136" t="s">
        <v>44</v>
      </c>
      <c r="P350" s="137">
        <f>O350*H350</f>
        <v>0</v>
      </c>
      <c r="Q350" s="137">
        <v>0</v>
      </c>
      <c r="R350" s="137">
        <f>Q350*H350</f>
        <v>0</v>
      </c>
      <c r="S350" s="137">
        <v>0</v>
      </c>
      <c r="T350" s="138">
        <f>S350*H350</f>
        <v>0</v>
      </c>
      <c r="AR350" s="139" t="s">
        <v>163</v>
      </c>
      <c r="AT350" s="139" t="s">
        <v>158</v>
      </c>
      <c r="AU350" s="139" t="s">
        <v>83</v>
      </c>
      <c r="AY350" s="18" t="s">
        <v>156</v>
      </c>
      <c r="BE350" s="140">
        <f>IF(N350="základní",J350,0)</f>
        <v>0</v>
      </c>
      <c r="BF350" s="140">
        <f>IF(N350="snížená",J350,0)</f>
        <v>0</v>
      </c>
      <c r="BG350" s="140">
        <f>IF(N350="zákl. přenesená",J350,0)</f>
        <v>0</v>
      </c>
      <c r="BH350" s="140">
        <f>IF(N350="sníž. přenesená",J350,0)</f>
        <v>0</v>
      </c>
      <c r="BI350" s="140">
        <f>IF(N350="nulová",J350,0)</f>
        <v>0</v>
      </c>
      <c r="BJ350" s="18" t="s">
        <v>81</v>
      </c>
      <c r="BK350" s="140">
        <f>ROUND(I350*H350,2)</f>
        <v>0</v>
      </c>
      <c r="BL350" s="18" t="s">
        <v>163</v>
      </c>
      <c r="BM350" s="139" t="s">
        <v>459</v>
      </c>
    </row>
    <row r="351" spans="2:65" s="1" customFormat="1" ht="10.199999999999999">
      <c r="B351" s="33"/>
      <c r="D351" s="141" t="s">
        <v>165</v>
      </c>
      <c r="F351" s="142" t="s">
        <v>460</v>
      </c>
      <c r="I351" s="143"/>
      <c r="L351" s="33"/>
      <c r="M351" s="144"/>
      <c r="T351" s="54"/>
      <c r="AT351" s="18" t="s">
        <v>165</v>
      </c>
      <c r="AU351" s="18" t="s">
        <v>83</v>
      </c>
    </row>
    <row r="352" spans="2:65" s="1" customFormat="1" ht="24.15" customHeight="1">
      <c r="B352" s="33"/>
      <c r="C352" s="128" t="s">
        <v>461</v>
      </c>
      <c r="D352" s="128" t="s">
        <v>158</v>
      </c>
      <c r="E352" s="129" t="s">
        <v>462</v>
      </c>
      <c r="F352" s="130" t="s">
        <v>463</v>
      </c>
      <c r="G352" s="131" t="s">
        <v>161</v>
      </c>
      <c r="H352" s="132">
        <v>248.53100000000001</v>
      </c>
      <c r="I352" s="133"/>
      <c r="J352" s="134">
        <f>ROUND(I352*H352,2)</f>
        <v>0</v>
      </c>
      <c r="K352" s="130" t="s">
        <v>162</v>
      </c>
      <c r="L352" s="33"/>
      <c r="M352" s="135" t="s">
        <v>19</v>
      </c>
      <c r="N352" s="136" t="s">
        <v>44</v>
      </c>
      <c r="P352" s="137">
        <f>O352*H352</f>
        <v>0</v>
      </c>
      <c r="Q352" s="137">
        <v>1.2999999999999999E-4</v>
      </c>
      <c r="R352" s="137">
        <f>Q352*H352</f>
        <v>3.2309029999999996E-2</v>
      </c>
      <c r="S352" s="137">
        <v>0</v>
      </c>
      <c r="T352" s="138">
        <f>S352*H352</f>
        <v>0</v>
      </c>
      <c r="AR352" s="139" t="s">
        <v>163</v>
      </c>
      <c r="AT352" s="139" t="s">
        <v>158</v>
      </c>
      <c r="AU352" s="139" t="s">
        <v>83</v>
      </c>
      <c r="AY352" s="18" t="s">
        <v>156</v>
      </c>
      <c r="BE352" s="140">
        <f>IF(N352="základní",J352,0)</f>
        <v>0</v>
      </c>
      <c r="BF352" s="140">
        <f>IF(N352="snížená",J352,0)</f>
        <v>0</v>
      </c>
      <c r="BG352" s="140">
        <f>IF(N352="zákl. přenesená",J352,0)</f>
        <v>0</v>
      </c>
      <c r="BH352" s="140">
        <f>IF(N352="sníž. přenesená",J352,0)</f>
        <v>0</v>
      </c>
      <c r="BI352" s="140">
        <f>IF(N352="nulová",J352,0)</f>
        <v>0</v>
      </c>
      <c r="BJ352" s="18" t="s">
        <v>81</v>
      </c>
      <c r="BK352" s="140">
        <f>ROUND(I352*H352,2)</f>
        <v>0</v>
      </c>
      <c r="BL352" s="18" t="s">
        <v>163</v>
      </c>
      <c r="BM352" s="139" t="s">
        <v>464</v>
      </c>
    </row>
    <row r="353" spans="2:65" s="1" customFormat="1" ht="10.199999999999999">
      <c r="B353" s="33"/>
      <c r="D353" s="141" t="s">
        <v>165</v>
      </c>
      <c r="F353" s="142" t="s">
        <v>465</v>
      </c>
      <c r="I353" s="143"/>
      <c r="L353" s="33"/>
      <c r="M353" s="144"/>
      <c r="T353" s="54"/>
      <c r="AT353" s="18" t="s">
        <v>165</v>
      </c>
      <c r="AU353" s="18" t="s">
        <v>83</v>
      </c>
    </row>
    <row r="354" spans="2:65" s="1" customFormat="1" ht="16.5" customHeight="1">
      <c r="B354" s="33"/>
      <c r="C354" s="128" t="s">
        <v>466</v>
      </c>
      <c r="D354" s="128" t="s">
        <v>158</v>
      </c>
      <c r="E354" s="129" t="s">
        <v>467</v>
      </c>
      <c r="F354" s="130" t="s">
        <v>468</v>
      </c>
      <c r="G354" s="131" t="s">
        <v>235</v>
      </c>
      <c r="H354" s="132">
        <v>7</v>
      </c>
      <c r="I354" s="133"/>
      <c r="J354" s="134">
        <f>ROUND(I354*H354,2)</f>
        <v>0</v>
      </c>
      <c r="K354" s="130" t="s">
        <v>162</v>
      </c>
      <c r="L354" s="33"/>
      <c r="M354" s="135" t="s">
        <v>19</v>
      </c>
      <c r="N354" s="136" t="s">
        <v>44</v>
      </c>
      <c r="P354" s="137">
        <f>O354*H354</f>
        <v>0</v>
      </c>
      <c r="Q354" s="137">
        <v>1.1E-4</v>
      </c>
      <c r="R354" s="137">
        <f>Q354*H354</f>
        <v>7.7000000000000007E-4</v>
      </c>
      <c r="S354" s="137">
        <v>0</v>
      </c>
      <c r="T354" s="138">
        <f>S354*H354</f>
        <v>0</v>
      </c>
      <c r="AR354" s="139" t="s">
        <v>163</v>
      </c>
      <c r="AT354" s="139" t="s">
        <v>158</v>
      </c>
      <c r="AU354" s="139" t="s">
        <v>83</v>
      </c>
      <c r="AY354" s="18" t="s">
        <v>156</v>
      </c>
      <c r="BE354" s="140">
        <f>IF(N354="základní",J354,0)</f>
        <v>0</v>
      </c>
      <c r="BF354" s="140">
        <f>IF(N354="snížená",J354,0)</f>
        <v>0</v>
      </c>
      <c r="BG354" s="140">
        <f>IF(N354="zákl. přenesená",J354,0)</f>
        <v>0</v>
      </c>
      <c r="BH354" s="140">
        <f>IF(N354="sníž. přenesená",J354,0)</f>
        <v>0</v>
      </c>
      <c r="BI354" s="140">
        <f>IF(N354="nulová",J354,0)</f>
        <v>0</v>
      </c>
      <c r="BJ354" s="18" t="s">
        <v>81</v>
      </c>
      <c r="BK354" s="140">
        <f>ROUND(I354*H354,2)</f>
        <v>0</v>
      </c>
      <c r="BL354" s="18" t="s">
        <v>163</v>
      </c>
      <c r="BM354" s="139" t="s">
        <v>469</v>
      </c>
    </row>
    <row r="355" spans="2:65" s="1" customFormat="1" ht="10.199999999999999">
      <c r="B355" s="33"/>
      <c r="D355" s="141" t="s">
        <v>165</v>
      </c>
      <c r="F355" s="142" t="s">
        <v>470</v>
      </c>
      <c r="I355" s="143"/>
      <c r="L355" s="33"/>
      <c r="M355" s="144"/>
      <c r="T355" s="54"/>
      <c r="AT355" s="18" t="s">
        <v>165</v>
      </c>
      <c r="AU355" s="18" t="s">
        <v>83</v>
      </c>
    </row>
    <row r="356" spans="2:65" s="12" customFormat="1" ht="10.199999999999999">
      <c r="B356" s="145"/>
      <c r="D356" s="146" t="s">
        <v>167</v>
      </c>
      <c r="E356" s="147" t="s">
        <v>19</v>
      </c>
      <c r="F356" s="148" t="s">
        <v>221</v>
      </c>
      <c r="H356" s="147" t="s">
        <v>19</v>
      </c>
      <c r="I356" s="149"/>
      <c r="L356" s="145"/>
      <c r="M356" s="150"/>
      <c r="T356" s="151"/>
      <c r="AT356" s="147" t="s">
        <v>167</v>
      </c>
      <c r="AU356" s="147" t="s">
        <v>83</v>
      </c>
      <c r="AV356" s="12" t="s">
        <v>81</v>
      </c>
      <c r="AW356" s="12" t="s">
        <v>35</v>
      </c>
      <c r="AX356" s="12" t="s">
        <v>73</v>
      </c>
      <c r="AY356" s="147" t="s">
        <v>156</v>
      </c>
    </row>
    <row r="357" spans="2:65" s="13" customFormat="1" ht="10.199999999999999">
      <c r="B357" s="152"/>
      <c r="D357" s="146" t="s">
        <v>167</v>
      </c>
      <c r="E357" s="153" t="s">
        <v>19</v>
      </c>
      <c r="F357" s="154" t="s">
        <v>83</v>
      </c>
      <c r="H357" s="155">
        <v>2</v>
      </c>
      <c r="I357" s="156"/>
      <c r="L357" s="152"/>
      <c r="M357" s="157"/>
      <c r="T357" s="158"/>
      <c r="AT357" s="153" t="s">
        <v>167</v>
      </c>
      <c r="AU357" s="153" t="s">
        <v>83</v>
      </c>
      <c r="AV357" s="13" t="s">
        <v>83</v>
      </c>
      <c r="AW357" s="13" t="s">
        <v>35</v>
      </c>
      <c r="AX357" s="13" t="s">
        <v>73</v>
      </c>
      <c r="AY357" s="153" t="s">
        <v>156</v>
      </c>
    </row>
    <row r="358" spans="2:65" s="12" customFormat="1" ht="10.199999999999999">
      <c r="B358" s="145"/>
      <c r="D358" s="146" t="s">
        <v>167</v>
      </c>
      <c r="E358" s="147" t="s">
        <v>19</v>
      </c>
      <c r="F358" s="148" t="s">
        <v>168</v>
      </c>
      <c r="H358" s="147" t="s">
        <v>19</v>
      </c>
      <c r="I358" s="149"/>
      <c r="L358" s="145"/>
      <c r="M358" s="150"/>
      <c r="T358" s="151"/>
      <c r="AT358" s="147" t="s">
        <v>167</v>
      </c>
      <c r="AU358" s="147" t="s">
        <v>83</v>
      </c>
      <c r="AV358" s="12" t="s">
        <v>81</v>
      </c>
      <c r="AW358" s="12" t="s">
        <v>35</v>
      </c>
      <c r="AX358" s="12" t="s">
        <v>73</v>
      </c>
      <c r="AY358" s="147" t="s">
        <v>156</v>
      </c>
    </row>
    <row r="359" spans="2:65" s="13" customFormat="1" ht="10.199999999999999">
      <c r="B359" s="152"/>
      <c r="D359" s="146" t="s">
        <v>167</v>
      </c>
      <c r="E359" s="153" t="s">
        <v>19</v>
      </c>
      <c r="F359" s="154" t="s">
        <v>81</v>
      </c>
      <c r="H359" s="155">
        <v>1</v>
      </c>
      <c r="I359" s="156"/>
      <c r="L359" s="152"/>
      <c r="M359" s="157"/>
      <c r="T359" s="158"/>
      <c r="AT359" s="153" t="s">
        <v>167</v>
      </c>
      <c r="AU359" s="153" t="s">
        <v>83</v>
      </c>
      <c r="AV359" s="13" t="s">
        <v>83</v>
      </c>
      <c r="AW359" s="13" t="s">
        <v>35</v>
      </c>
      <c r="AX359" s="13" t="s">
        <v>73</v>
      </c>
      <c r="AY359" s="153" t="s">
        <v>156</v>
      </c>
    </row>
    <row r="360" spans="2:65" s="12" customFormat="1" ht="10.199999999999999">
      <c r="B360" s="145"/>
      <c r="D360" s="146" t="s">
        <v>167</v>
      </c>
      <c r="E360" s="147" t="s">
        <v>19</v>
      </c>
      <c r="F360" s="148" t="s">
        <v>170</v>
      </c>
      <c r="H360" s="147" t="s">
        <v>19</v>
      </c>
      <c r="I360" s="149"/>
      <c r="L360" s="145"/>
      <c r="M360" s="150"/>
      <c r="T360" s="151"/>
      <c r="AT360" s="147" t="s">
        <v>167</v>
      </c>
      <c r="AU360" s="147" t="s">
        <v>83</v>
      </c>
      <c r="AV360" s="12" t="s">
        <v>81</v>
      </c>
      <c r="AW360" s="12" t="s">
        <v>35</v>
      </c>
      <c r="AX360" s="12" t="s">
        <v>73</v>
      </c>
      <c r="AY360" s="147" t="s">
        <v>156</v>
      </c>
    </row>
    <row r="361" spans="2:65" s="13" customFormat="1" ht="10.199999999999999">
      <c r="B361" s="152"/>
      <c r="D361" s="146" t="s">
        <v>167</v>
      </c>
      <c r="E361" s="153" t="s">
        <v>19</v>
      </c>
      <c r="F361" s="154" t="s">
        <v>81</v>
      </c>
      <c r="H361" s="155">
        <v>1</v>
      </c>
      <c r="I361" s="156"/>
      <c r="L361" s="152"/>
      <c r="M361" s="157"/>
      <c r="T361" s="158"/>
      <c r="AT361" s="153" t="s">
        <v>167</v>
      </c>
      <c r="AU361" s="153" t="s">
        <v>83</v>
      </c>
      <c r="AV361" s="13" t="s">
        <v>83</v>
      </c>
      <c r="AW361" s="13" t="s">
        <v>35</v>
      </c>
      <c r="AX361" s="13" t="s">
        <v>73</v>
      </c>
      <c r="AY361" s="153" t="s">
        <v>156</v>
      </c>
    </row>
    <row r="362" spans="2:65" s="12" customFormat="1" ht="10.199999999999999">
      <c r="B362" s="145"/>
      <c r="D362" s="146" t="s">
        <v>167</v>
      </c>
      <c r="E362" s="147" t="s">
        <v>19</v>
      </c>
      <c r="F362" s="148" t="s">
        <v>172</v>
      </c>
      <c r="H362" s="147" t="s">
        <v>19</v>
      </c>
      <c r="I362" s="149"/>
      <c r="L362" s="145"/>
      <c r="M362" s="150"/>
      <c r="T362" s="151"/>
      <c r="AT362" s="147" t="s">
        <v>167</v>
      </c>
      <c r="AU362" s="147" t="s">
        <v>83</v>
      </c>
      <c r="AV362" s="12" t="s">
        <v>81</v>
      </c>
      <c r="AW362" s="12" t="s">
        <v>35</v>
      </c>
      <c r="AX362" s="12" t="s">
        <v>73</v>
      </c>
      <c r="AY362" s="147" t="s">
        <v>156</v>
      </c>
    </row>
    <row r="363" spans="2:65" s="13" customFormat="1" ht="10.199999999999999">
      <c r="B363" s="152"/>
      <c r="D363" s="146" t="s">
        <v>167</v>
      </c>
      <c r="E363" s="153" t="s">
        <v>19</v>
      </c>
      <c r="F363" s="154" t="s">
        <v>81</v>
      </c>
      <c r="H363" s="155">
        <v>1</v>
      </c>
      <c r="I363" s="156"/>
      <c r="L363" s="152"/>
      <c r="M363" s="157"/>
      <c r="T363" s="158"/>
      <c r="AT363" s="153" t="s">
        <v>167</v>
      </c>
      <c r="AU363" s="153" t="s">
        <v>83</v>
      </c>
      <c r="AV363" s="13" t="s">
        <v>83</v>
      </c>
      <c r="AW363" s="13" t="s">
        <v>35</v>
      </c>
      <c r="AX363" s="13" t="s">
        <v>73</v>
      </c>
      <c r="AY363" s="153" t="s">
        <v>156</v>
      </c>
    </row>
    <row r="364" spans="2:65" s="12" customFormat="1" ht="10.199999999999999">
      <c r="B364" s="145"/>
      <c r="D364" s="146" t="s">
        <v>167</v>
      </c>
      <c r="E364" s="147" t="s">
        <v>19</v>
      </c>
      <c r="F364" s="148" t="s">
        <v>405</v>
      </c>
      <c r="H364" s="147" t="s">
        <v>19</v>
      </c>
      <c r="I364" s="149"/>
      <c r="L364" s="145"/>
      <c r="M364" s="150"/>
      <c r="T364" s="151"/>
      <c r="AT364" s="147" t="s">
        <v>167</v>
      </c>
      <c r="AU364" s="147" t="s">
        <v>83</v>
      </c>
      <c r="AV364" s="12" t="s">
        <v>81</v>
      </c>
      <c r="AW364" s="12" t="s">
        <v>35</v>
      </c>
      <c r="AX364" s="12" t="s">
        <v>73</v>
      </c>
      <c r="AY364" s="147" t="s">
        <v>156</v>
      </c>
    </row>
    <row r="365" spans="2:65" s="13" customFormat="1" ht="10.199999999999999">
      <c r="B365" s="152"/>
      <c r="D365" s="146" t="s">
        <v>167</v>
      </c>
      <c r="E365" s="153" t="s">
        <v>19</v>
      </c>
      <c r="F365" s="154" t="s">
        <v>83</v>
      </c>
      <c r="H365" s="155">
        <v>2</v>
      </c>
      <c r="I365" s="156"/>
      <c r="L365" s="152"/>
      <c r="M365" s="157"/>
      <c r="T365" s="158"/>
      <c r="AT365" s="153" t="s">
        <v>167</v>
      </c>
      <c r="AU365" s="153" t="s">
        <v>83</v>
      </c>
      <c r="AV365" s="13" t="s">
        <v>83</v>
      </c>
      <c r="AW365" s="13" t="s">
        <v>35</v>
      </c>
      <c r="AX365" s="13" t="s">
        <v>73</v>
      </c>
      <c r="AY365" s="153" t="s">
        <v>156</v>
      </c>
    </row>
    <row r="366" spans="2:65" s="14" customFormat="1" ht="10.199999999999999">
      <c r="B366" s="159"/>
      <c r="D366" s="146" t="s">
        <v>167</v>
      </c>
      <c r="E366" s="160" t="s">
        <v>19</v>
      </c>
      <c r="F366" s="161" t="s">
        <v>174</v>
      </c>
      <c r="H366" s="162">
        <v>7</v>
      </c>
      <c r="I366" s="163"/>
      <c r="L366" s="159"/>
      <c r="M366" s="164"/>
      <c r="T366" s="165"/>
      <c r="AT366" s="160" t="s">
        <v>167</v>
      </c>
      <c r="AU366" s="160" t="s">
        <v>83</v>
      </c>
      <c r="AV366" s="14" t="s">
        <v>163</v>
      </c>
      <c r="AW366" s="14" t="s">
        <v>35</v>
      </c>
      <c r="AX366" s="14" t="s">
        <v>81</v>
      </c>
      <c r="AY366" s="160" t="s">
        <v>156</v>
      </c>
    </row>
    <row r="367" spans="2:65" s="1" customFormat="1" ht="16.5" customHeight="1">
      <c r="B367" s="33"/>
      <c r="C367" s="166" t="s">
        <v>471</v>
      </c>
      <c r="D367" s="166" t="s">
        <v>291</v>
      </c>
      <c r="E367" s="167" t="s">
        <v>472</v>
      </c>
      <c r="F367" s="168" t="s">
        <v>473</v>
      </c>
      <c r="G367" s="169" t="s">
        <v>235</v>
      </c>
      <c r="H367" s="170">
        <v>7</v>
      </c>
      <c r="I367" s="171"/>
      <c r="J367" s="172">
        <f>ROUND(I367*H367,2)</f>
        <v>0</v>
      </c>
      <c r="K367" s="168" t="s">
        <v>162</v>
      </c>
      <c r="L367" s="173"/>
      <c r="M367" s="174" t="s">
        <v>19</v>
      </c>
      <c r="N367" s="175" t="s">
        <v>44</v>
      </c>
      <c r="P367" s="137">
        <f>O367*H367</f>
        <v>0</v>
      </c>
      <c r="Q367" s="137">
        <v>1.2E-2</v>
      </c>
      <c r="R367" s="137">
        <f>Q367*H367</f>
        <v>8.4000000000000005E-2</v>
      </c>
      <c r="S367" s="137">
        <v>0</v>
      </c>
      <c r="T367" s="138">
        <f>S367*H367</f>
        <v>0</v>
      </c>
      <c r="AR367" s="139" t="s">
        <v>216</v>
      </c>
      <c r="AT367" s="139" t="s">
        <v>291</v>
      </c>
      <c r="AU367" s="139" t="s">
        <v>83</v>
      </c>
      <c r="AY367" s="18" t="s">
        <v>156</v>
      </c>
      <c r="BE367" s="140">
        <f>IF(N367="základní",J367,0)</f>
        <v>0</v>
      </c>
      <c r="BF367" s="140">
        <f>IF(N367="snížená",J367,0)</f>
        <v>0</v>
      </c>
      <c r="BG367" s="140">
        <f>IF(N367="zákl. přenesená",J367,0)</f>
        <v>0</v>
      </c>
      <c r="BH367" s="140">
        <f>IF(N367="sníž. přenesená",J367,0)</f>
        <v>0</v>
      </c>
      <c r="BI367" s="140">
        <f>IF(N367="nulová",J367,0)</f>
        <v>0</v>
      </c>
      <c r="BJ367" s="18" t="s">
        <v>81</v>
      </c>
      <c r="BK367" s="140">
        <f>ROUND(I367*H367,2)</f>
        <v>0</v>
      </c>
      <c r="BL367" s="18" t="s">
        <v>163</v>
      </c>
      <c r="BM367" s="139" t="s">
        <v>474</v>
      </c>
    </row>
    <row r="368" spans="2:65" s="1" customFormat="1" ht="16.5" customHeight="1">
      <c r="B368" s="33"/>
      <c r="C368" s="128" t="s">
        <v>475</v>
      </c>
      <c r="D368" s="128" t="s">
        <v>158</v>
      </c>
      <c r="E368" s="129" t="s">
        <v>476</v>
      </c>
      <c r="F368" s="130" t="s">
        <v>477</v>
      </c>
      <c r="G368" s="131" t="s">
        <v>235</v>
      </c>
      <c r="H368" s="132">
        <v>2</v>
      </c>
      <c r="I368" s="133"/>
      <c r="J368" s="134">
        <f>ROUND(I368*H368,2)</f>
        <v>0</v>
      </c>
      <c r="K368" s="130" t="s">
        <v>162</v>
      </c>
      <c r="L368" s="33"/>
      <c r="M368" s="135" t="s">
        <v>19</v>
      </c>
      <c r="N368" s="136" t="s">
        <v>44</v>
      </c>
      <c r="P368" s="137">
        <f>O368*H368</f>
        <v>0</v>
      </c>
      <c r="Q368" s="137">
        <v>1.1E-4</v>
      </c>
      <c r="R368" s="137">
        <f>Q368*H368</f>
        <v>2.2000000000000001E-4</v>
      </c>
      <c r="S368" s="137">
        <v>0</v>
      </c>
      <c r="T368" s="138">
        <f>S368*H368</f>
        <v>0</v>
      </c>
      <c r="AR368" s="139" t="s">
        <v>163</v>
      </c>
      <c r="AT368" s="139" t="s">
        <v>158</v>
      </c>
      <c r="AU368" s="139" t="s">
        <v>83</v>
      </c>
      <c r="AY368" s="18" t="s">
        <v>156</v>
      </c>
      <c r="BE368" s="140">
        <f>IF(N368="základní",J368,0)</f>
        <v>0</v>
      </c>
      <c r="BF368" s="140">
        <f>IF(N368="snížená",J368,0)</f>
        <v>0</v>
      </c>
      <c r="BG368" s="140">
        <f>IF(N368="zákl. přenesená",J368,0)</f>
        <v>0</v>
      </c>
      <c r="BH368" s="140">
        <f>IF(N368="sníž. přenesená",J368,0)</f>
        <v>0</v>
      </c>
      <c r="BI368" s="140">
        <f>IF(N368="nulová",J368,0)</f>
        <v>0</v>
      </c>
      <c r="BJ368" s="18" t="s">
        <v>81</v>
      </c>
      <c r="BK368" s="140">
        <f>ROUND(I368*H368,2)</f>
        <v>0</v>
      </c>
      <c r="BL368" s="18" t="s">
        <v>163</v>
      </c>
      <c r="BM368" s="139" t="s">
        <v>478</v>
      </c>
    </row>
    <row r="369" spans="2:65" s="1" customFormat="1" ht="10.199999999999999">
      <c r="B369" s="33"/>
      <c r="D369" s="141" t="s">
        <v>165</v>
      </c>
      <c r="F369" s="142" t="s">
        <v>479</v>
      </c>
      <c r="I369" s="143"/>
      <c r="L369" s="33"/>
      <c r="M369" s="144"/>
      <c r="T369" s="54"/>
      <c r="AT369" s="18" t="s">
        <v>165</v>
      </c>
      <c r="AU369" s="18" t="s">
        <v>83</v>
      </c>
    </row>
    <row r="370" spans="2:65" s="1" customFormat="1" ht="21.75" customHeight="1">
      <c r="B370" s="33"/>
      <c r="C370" s="166" t="s">
        <v>480</v>
      </c>
      <c r="D370" s="166" t="s">
        <v>291</v>
      </c>
      <c r="E370" s="167" t="s">
        <v>481</v>
      </c>
      <c r="F370" s="168" t="s">
        <v>482</v>
      </c>
      <c r="G370" s="169" t="s">
        <v>235</v>
      </c>
      <c r="H370" s="170">
        <v>3</v>
      </c>
      <c r="I370" s="171"/>
      <c r="J370" s="172">
        <f>ROUND(I370*H370,2)</f>
        <v>0</v>
      </c>
      <c r="K370" s="168" t="s">
        <v>162</v>
      </c>
      <c r="L370" s="173"/>
      <c r="M370" s="174" t="s">
        <v>19</v>
      </c>
      <c r="N370" s="175" t="s">
        <v>44</v>
      </c>
      <c r="P370" s="137">
        <f>O370*H370</f>
        <v>0</v>
      </c>
      <c r="Q370" s="137">
        <v>5.0000000000000001E-3</v>
      </c>
      <c r="R370" s="137">
        <f>Q370*H370</f>
        <v>1.4999999999999999E-2</v>
      </c>
      <c r="S370" s="137">
        <v>0</v>
      </c>
      <c r="T370" s="138">
        <f>S370*H370</f>
        <v>0</v>
      </c>
      <c r="AR370" s="139" t="s">
        <v>216</v>
      </c>
      <c r="AT370" s="139" t="s">
        <v>291</v>
      </c>
      <c r="AU370" s="139" t="s">
        <v>83</v>
      </c>
      <c r="AY370" s="18" t="s">
        <v>156</v>
      </c>
      <c r="BE370" s="140">
        <f>IF(N370="základní",J370,0)</f>
        <v>0</v>
      </c>
      <c r="BF370" s="140">
        <f>IF(N370="snížená",J370,0)</f>
        <v>0</v>
      </c>
      <c r="BG370" s="140">
        <f>IF(N370="zákl. přenesená",J370,0)</f>
        <v>0</v>
      </c>
      <c r="BH370" s="140">
        <f>IF(N370="sníž. přenesená",J370,0)</f>
        <v>0</v>
      </c>
      <c r="BI370" s="140">
        <f>IF(N370="nulová",J370,0)</f>
        <v>0</v>
      </c>
      <c r="BJ370" s="18" t="s">
        <v>81</v>
      </c>
      <c r="BK370" s="140">
        <f>ROUND(I370*H370,2)</f>
        <v>0</v>
      </c>
      <c r="BL370" s="18" t="s">
        <v>163</v>
      </c>
      <c r="BM370" s="139" t="s">
        <v>483</v>
      </c>
    </row>
    <row r="371" spans="2:65" s="13" customFormat="1" ht="10.199999999999999">
      <c r="B371" s="152"/>
      <c r="D371" s="146" t="s">
        <v>167</v>
      </c>
      <c r="E371" s="153" t="s">
        <v>19</v>
      </c>
      <c r="F371" s="154" t="s">
        <v>182</v>
      </c>
      <c r="H371" s="155">
        <v>3</v>
      </c>
      <c r="I371" s="156"/>
      <c r="L371" s="152"/>
      <c r="M371" s="157"/>
      <c r="T371" s="158"/>
      <c r="AT371" s="153" t="s">
        <v>167</v>
      </c>
      <c r="AU371" s="153" t="s">
        <v>83</v>
      </c>
      <c r="AV371" s="13" t="s">
        <v>83</v>
      </c>
      <c r="AW371" s="13" t="s">
        <v>35</v>
      </c>
      <c r="AX371" s="13" t="s">
        <v>73</v>
      </c>
      <c r="AY371" s="153" t="s">
        <v>156</v>
      </c>
    </row>
    <row r="372" spans="2:65" s="14" customFormat="1" ht="10.199999999999999">
      <c r="B372" s="159"/>
      <c r="D372" s="146" t="s">
        <v>167</v>
      </c>
      <c r="E372" s="160" t="s">
        <v>19</v>
      </c>
      <c r="F372" s="161" t="s">
        <v>174</v>
      </c>
      <c r="H372" s="162">
        <v>3</v>
      </c>
      <c r="I372" s="163"/>
      <c r="L372" s="159"/>
      <c r="M372" s="164"/>
      <c r="T372" s="165"/>
      <c r="AT372" s="160" t="s">
        <v>167</v>
      </c>
      <c r="AU372" s="160" t="s">
        <v>83</v>
      </c>
      <c r="AV372" s="14" t="s">
        <v>163</v>
      </c>
      <c r="AW372" s="14" t="s">
        <v>35</v>
      </c>
      <c r="AX372" s="14" t="s">
        <v>81</v>
      </c>
      <c r="AY372" s="160" t="s">
        <v>156</v>
      </c>
    </row>
    <row r="373" spans="2:65" s="1" customFormat="1" ht="16.5" customHeight="1">
      <c r="B373" s="33"/>
      <c r="C373" s="128" t="s">
        <v>484</v>
      </c>
      <c r="D373" s="128" t="s">
        <v>158</v>
      </c>
      <c r="E373" s="129" t="s">
        <v>485</v>
      </c>
      <c r="F373" s="130" t="s">
        <v>486</v>
      </c>
      <c r="G373" s="131" t="s">
        <v>161</v>
      </c>
      <c r="H373" s="132">
        <v>42.899000000000001</v>
      </c>
      <c r="I373" s="133"/>
      <c r="J373" s="134">
        <f>ROUND(I373*H373,2)</f>
        <v>0</v>
      </c>
      <c r="K373" s="130" t="s">
        <v>162</v>
      </c>
      <c r="L373" s="33"/>
      <c r="M373" s="135" t="s">
        <v>19</v>
      </c>
      <c r="N373" s="136" t="s">
        <v>44</v>
      </c>
      <c r="P373" s="137">
        <f>O373*H373</f>
        <v>0</v>
      </c>
      <c r="Q373" s="137">
        <v>0</v>
      </c>
      <c r="R373" s="137">
        <f>Q373*H373</f>
        <v>0</v>
      </c>
      <c r="S373" s="137">
        <v>0.18099999999999999</v>
      </c>
      <c r="T373" s="138">
        <f>S373*H373</f>
        <v>7.7647189999999995</v>
      </c>
      <c r="AR373" s="139" t="s">
        <v>163</v>
      </c>
      <c r="AT373" s="139" t="s">
        <v>158</v>
      </c>
      <c r="AU373" s="139" t="s">
        <v>83</v>
      </c>
      <c r="AY373" s="18" t="s">
        <v>156</v>
      </c>
      <c r="BE373" s="140">
        <f>IF(N373="základní",J373,0)</f>
        <v>0</v>
      </c>
      <c r="BF373" s="140">
        <f>IF(N373="snížená",J373,0)</f>
        <v>0</v>
      </c>
      <c r="BG373" s="140">
        <f>IF(N373="zákl. přenesená",J373,0)</f>
        <v>0</v>
      </c>
      <c r="BH373" s="140">
        <f>IF(N373="sníž. přenesená",J373,0)</f>
        <v>0</v>
      </c>
      <c r="BI373" s="140">
        <f>IF(N373="nulová",J373,0)</f>
        <v>0</v>
      </c>
      <c r="BJ373" s="18" t="s">
        <v>81</v>
      </c>
      <c r="BK373" s="140">
        <f>ROUND(I373*H373,2)</f>
        <v>0</v>
      </c>
      <c r="BL373" s="18" t="s">
        <v>163</v>
      </c>
      <c r="BM373" s="139" t="s">
        <v>487</v>
      </c>
    </row>
    <row r="374" spans="2:65" s="1" customFormat="1" ht="10.199999999999999">
      <c r="B374" s="33"/>
      <c r="D374" s="141" t="s">
        <v>165</v>
      </c>
      <c r="F374" s="142" t="s">
        <v>488</v>
      </c>
      <c r="I374" s="143"/>
      <c r="L374" s="33"/>
      <c r="M374" s="144"/>
      <c r="T374" s="54"/>
      <c r="AT374" s="18" t="s">
        <v>165</v>
      </c>
      <c r="AU374" s="18" t="s">
        <v>83</v>
      </c>
    </row>
    <row r="375" spans="2:65" s="12" customFormat="1" ht="10.199999999999999">
      <c r="B375" s="145"/>
      <c r="D375" s="146" t="s">
        <v>167</v>
      </c>
      <c r="E375" s="147" t="s">
        <v>19</v>
      </c>
      <c r="F375" s="148" t="s">
        <v>221</v>
      </c>
      <c r="H375" s="147" t="s">
        <v>19</v>
      </c>
      <c r="I375" s="149"/>
      <c r="L375" s="145"/>
      <c r="M375" s="150"/>
      <c r="T375" s="151"/>
      <c r="AT375" s="147" t="s">
        <v>167</v>
      </c>
      <c r="AU375" s="147" t="s">
        <v>83</v>
      </c>
      <c r="AV375" s="12" t="s">
        <v>81</v>
      </c>
      <c r="AW375" s="12" t="s">
        <v>35</v>
      </c>
      <c r="AX375" s="12" t="s">
        <v>73</v>
      </c>
      <c r="AY375" s="147" t="s">
        <v>156</v>
      </c>
    </row>
    <row r="376" spans="2:65" s="13" customFormat="1" ht="10.199999999999999">
      <c r="B376" s="152"/>
      <c r="D376" s="146" t="s">
        <v>167</v>
      </c>
      <c r="E376" s="153" t="s">
        <v>19</v>
      </c>
      <c r="F376" s="154" t="s">
        <v>489</v>
      </c>
      <c r="H376" s="155">
        <v>12</v>
      </c>
      <c r="I376" s="156"/>
      <c r="L376" s="152"/>
      <c r="M376" s="157"/>
      <c r="T376" s="158"/>
      <c r="AT376" s="153" t="s">
        <v>167</v>
      </c>
      <c r="AU376" s="153" t="s">
        <v>83</v>
      </c>
      <c r="AV376" s="13" t="s">
        <v>83</v>
      </c>
      <c r="AW376" s="13" t="s">
        <v>35</v>
      </c>
      <c r="AX376" s="13" t="s">
        <v>73</v>
      </c>
      <c r="AY376" s="153" t="s">
        <v>156</v>
      </c>
    </row>
    <row r="377" spans="2:65" s="13" customFormat="1" ht="10.199999999999999">
      <c r="B377" s="152"/>
      <c r="D377" s="146" t="s">
        <v>167</v>
      </c>
      <c r="E377" s="153" t="s">
        <v>19</v>
      </c>
      <c r="F377" s="154" t="s">
        <v>490</v>
      </c>
      <c r="H377" s="155">
        <v>10.050000000000001</v>
      </c>
      <c r="I377" s="156"/>
      <c r="L377" s="152"/>
      <c r="M377" s="157"/>
      <c r="T377" s="158"/>
      <c r="AT377" s="153" t="s">
        <v>167</v>
      </c>
      <c r="AU377" s="153" t="s">
        <v>83</v>
      </c>
      <c r="AV377" s="13" t="s">
        <v>83</v>
      </c>
      <c r="AW377" s="13" t="s">
        <v>35</v>
      </c>
      <c r="AX377" s="13" t="s">
        <v>73</v>
      </c>
      <c r="AY377" s="153" t="s">
        <v>156</v>
      </c>
    </row>
    <row r="378" spans="2:65" s="15" customFormat="1" ht="10.199999999999999">
      <c r="B378" s="176"/>
      <c r="D378" s="146" t="s">
        <v>167</v>
      </c>
      <c r="E378" s="177" t="s">
        <v>19</v>
      </c>
      <c r="F378" s="178" t="s">
        <v>313</v>
      </c>
      <c r="H378" s="179">
        <v>22.05</v>
      </c>
      <c r="I378" s="180"/>
      <c r="L378" s="176"/>
      <c r="M378" s="181"/>
      <c r="T378" s="182"/>
      <c r="AT378" s="177" t="s">
        <v>167</v>
      </c>
      <c r="AU378" s="177" t="s">
        <v>83</v>
      </c>
      <c r="AV378" s="15" t="s">
        <v>182</v>
      </c>
      <c r="AW378" s="15" t="s">
        <v>35</v>
      </c>
      <c r="AX378" s="15" t="s">
        <v>73</v>
      </c>
      <c r="AY378" s="177" t="s">
        <v>156</v>
      </c>
    </row>
    <row r="379" spans="2:65" s="12" customFormat="1" ht="10.199999999999999">
      <c r="B379" s="145"/>
      <c r="D379" s="146" t="s">
        <v>167</v>
      </c>
      <c r="E379" s="147" t="s">
        <v>19</v>
      </c>
      <c r="F379" s="148" t="s">
        <v>168</v>
      </c>
      <c r="H379" s="147" t="s">
        <v>19</v>
      </c>
      <c r="I379" s="149"/>
      <c r="L379" s="145"/>
      <c r="M379" s="150"/>
      <c r="T379" s="151"/>
      <c r="AT379" s="147" t="s">
        <v>167</v>
      </c>
      <c r="AU379" s="147" t="s">
        <v>83</v>
      </c>
      <c r="AV379" s="12" t="s">
        <v>81</v>
      </c>
      <c r="AW379" s="12" t="s">
        <v>35</v>
      </c>
      <c r="AX379" s="12" t="s">
        <v>73</v>
      </c>
      <c r="AY379" s="147" t="s">
        <v>156</v>
      </c>
    </row>
    <row r="380" spans="2:65" s="13" customFormat="1" ht="10.199999999999999">
      <c r="B380" s="152"/>
      <c r="D380" s="146" t="s">
        <v>167</v>
      </c>
      <c r="E380" s="153" t="s">
        <v>19</v>
      </c>
      <c r="F380" s="154" t="s">
        <v>491</v>
      </c>
      <c r="H380" s="155">
        <v>8.25</v>
      </c>
      <c r="I380" s="156"/>
      <c r="L380" s="152"/>
      <c r="M380" s="157"/>
      <c r="T380" s="158"/>
      <c r="AT380" s="153" t="s">
        <v>167</v>
      </c>
      <c r="AU380" s="153" t="s">
        <v>83</v>
      </c>
      <c r="AV380" s="13" t="s">
        <v>83</v>
      </c>
      <c r="AW380" s="13" t="s">
        <v>35</v>
      </c>
      <c r="AX380" s="13" t="s">
        <v>73</v>
      </c>
      <c r="AY380" s="153" t="s">
        <v>156</v>
      </c>
    </row>
    <row r="381" spans="2:65" s="15" customFormat="1" ht="10.199999999999999">
      <c r="B381" s="176"/>
      <c r="D381" s="146" t="s">
        <v>167</v>
      </c>
      <c r="E381" s="177" t="s">
        <v>19</v>
      </c>
      <c r="F381" s="178" t="s">
        <v>313</v>
      </c>
      <c r="H381" s="179">
        <v>8.25</v>
      </c>
      <c r="I381" s="180"/>
      <c r="L381" s="176"/>
      <c r="M381" s="181"/>
      <c r="T381" s="182"/>
      <c r="AT381" s="177" t="s">
        <v>167</v>
      </c>
      <c r="AU381" s="177" t="s">
        <v>83</v>
      </c>
      <c r="AV381" s="15" t="s">
        <v>182</v>
      </c>
      <c r="AW381" s="15" t="s">
        <v>35</v>
      </c>
      <c r="AX381" s="15" t="s">
        <v>73</v>
      </c>
      <c r="AY381" s="177" t="s">
        <v>156</v>
      </c>
    </row>
    <row r="382" spans="2:65" s="12" customFormat="1" ht="10.199999999999999">
      <c r="B382" s="145"/>
      <c r="D382" s="146" t="s">
        <v>167</v>
      </c>
      <c r="E382" s="147" t="s">
        <v>19</v>
      </c>
      <c r="F382" s="148" t="s">
        <v>170</v>
      </c>
      <c r="H382" s="147" t="s">
        <v>19</v>
      </c>
      <c r="I382" s="149"/>
      <c r="L382" s="145"/>
      <c r="M382" s="150"/>
      <c r="T382" s="151"/>
      <c r="AT382" s="147" t="s">
        <v>167</v>
      </c>
      <c r="AU382" s="147" t="s">
        <v>83</v>
      </c>
      <c r="AV382" s="12" t="s">
        <v>81</v>
      </c>
      <c r="AW382" s="12" t="s">
        <v>35</v>
      </c>
      <c r="AX382" s="12" t="s">
        <v>73</v>
      </c>
      <c r="AY382" s="147" t="s">
        <v>156</v>
      </c>
    </row>
    <row r="383" spans="2:65" s="13" customFormat="1" ht="10.199999999999999">
      <c r="B383" s="152"/>
      <c r="D383" s="146" t="s">
        <v>167</v>
      </c>
      <c r="E383" s="153" t="s">
        <v>19</v>
      </c>
      <c r="F383" s="154" t="s">
        <v>492</v>
      </c>
      <c r="H383" s="155">
        <v>12.599</v>
      </c>
      <c r="I383" s="156"/>
      <c r="L383" s="152"/>
      <c r="M383" s="157"/>
      <c r="T383" s="158"/>
      <c r="AT383" s="153" t="s">
        <v>167</v>
      </c>
      <c r="AU383" s="153" t="s">
        <v>83</v>
      </c>
      <c r="AV383" s="13" t="s">
        <v>83</v>
      </c>
      <c r="AW383" s="13" t="s">
        <v>35</v>
      </c>
      <c r="AX383" s="13" t="s">
        <v>73</v>
      </c>
      <c r="AY383" s="153" t="s">
        <v>156</v>
      </c>
    </row>
    <row r="384" spans="2:65" s="15" customFormat="1" ht="10.199999999999999">
      <c r="B384" s="176"/>
      <c r="D384" s="146" t="s">
        <v>167</v>
      </c>
      <c r="E384" s="177" t="s">
        <v>19</v>
      </c>
      <c r="F384" s="178" t="s">
        <v>313</v>
      </c>
      <c r="H384" s="179">
        <v>12.599</v>
      </c>
      <c r="I384" s="180"/>
      <c r="L384" s="176"/>
      <c r="M384" s="181"/>
      <c r="T384" s="182"/>
      <c r="AT384" s="177" t="s">
        <v>167</v>
      </c>
      <c r="AU384" s="177" t="s">
        <v>83</v>
      </c>
      <c r="AV384" s="15" t="s">
        <v>182</v>
      </c>
      <c r="AW384" s="15" t="s">
        <v>35</v>
      </c>
      <c r="AX384" s="15" t="s">
        <v>73</v>
      </c>
      <c r="AY384" s="177" t="s">
        <v>156</v>
      </c>
    </row>
    <row r="385" spans="2:65" s="14" customFormat="1" ht="10.199999999999999">
      <c r="B385" s="159"/>
      <c r="D385" s="146" t="s">
        <v>167</v>
      </c>
      <c r="E385" s="160" t="s">
        <v>19</v>
      </c>
      <c r="F385" s="161" t="s">
        <v>174</v>
      </c>
      <c r="H385" s="162">
        <v>42.899000000000001</v>
      </c>
      <c r="I385" s="163"/>
      <c r="L385" s="159"/>
      <c r="M385" s="164"/>
      <c r="T385" s="165"/>
      <c r="AT385" s="160" t="s">
        <v>167</v>
      </c>
      <c r="AU385" s="160" t="s">
        <v>83</v>
      </c>
      <c r="AV385" s="14" t="s">
        <v>163</v>
      </c>
      <c r="AW385" s="14" t="s">
        <v>35</v>
      </c>
      <c r="AX385" s="14" t="s">
        <v>81</v>
      </c>
      <c r="AY385" s="160" t="s">
        <v>156</v>
      </c>
    </row>
    <row r="386" spans="2:65" s="1" customFormat="1" ht="16.5" customHeight="1">
      <c r="B386" s="33"/>
      <c r="C386" s="128" t="s">
        <v>493</v>
      </c>
      <c r="D386" s="128" t="s">
        <v>158</v>
      </c>
      <c r="E386" s="129" t="s">
        <v>494</v>
      </c>
      <c r="F386" s="130" t="s">
        <v>495</v>
      </c>
      <c r="G386" s="131" t="s">
        <v>161</v>
      </c>
      <c r="H386" s="132">
        <v>4.3570000000000002</v>
      </c>
      <c r="I386" s="133"/>
      <c r="J386" s="134">
        <f>ROUND(I386*H386,2)</f>
        <v>0</v>
      </c>
      <c r="K386" s="130" t="s">
        <v>162</v>
      </c>
      <c r="L386" s="33"/>
      <c r="M386" s="135" t="s">
        <v>19</v>
      </c>
      <c r="N386" s="136" t="s">
        <v>44</v>
      </c>
      <c r="P386" s="137">
        <f>O386*H386</f>
        <v>0</v>
      </c>
      <c r="Q386" s="137">
        <v>0</v>
      </c>
      <c r="R386" s="137">
        <f>Q386*H386</f>
        <v>0</v>
      </c>
      <c r="S386" s="137">
        <v>0.26100000000000001</v>
      </c>
      <c r="T386" s="138">
        <f>S386*H386</f>
        <v>1.1371770000000001</v>
      </c>
      <c r="AR386" s="139" t="s">
        <v>163</v>
      </c>
      <c r="AT386" s="139" t="s">
        <v>158</v>
      </c>
      <c r="AU386" s="139" t="s">
        <v>83</v>
      </c>
      <c r="AY386" s="18" t="s">
        <v>156</v>
      </c>
      <c r="BE386" s="140">
        <f>IF(N386="základní",J386,0)</f>
        <v>0</v>
      </c>
      <c r="BF386" s="140">
        <f>IF(N386="snížená",J386,0)</f>
        <v>0</v>
      </c>
      <c r="BG386" s="140">
        <f>IF(N386="zákl. přenesená",J386,0)</f>
        <v>0</v>
      </c>
      <c r="BH386" s="140">
        <f>IF(N386="sníž. přenesená",J386,0)</f>
        <v>0</v>
      </c>
      <c r="BI386" s="140">
        <f>IF(N386="nulová",J386,0)</f>
        <v>0</v>
      </c>
      <c r="BJ386" s="18" t="s">
        <v>81</v>
      </c>
      <c r="BK386" s="140">
        <f>ROUND(I386*H386,2)</f>
        <v>0</v>
      </c>
      <c r="BL386" s="18" t="s">
        <v>163</v>
      </c>
      <c r="BM386" s="139" t="s">
        <v>496</v>
      </c>
    </row>
    <row r="387" spans="2:65" s="1" customFormat="1" ht="10.199999999999999">
      <c r="B387" s="33"/>
      <c r="D387" s="141" t="s">
        <v>165</v>
      </c>
      <c r="F387" s="142" t="s">
        <v>497</v>
      </c>
      <c r="I387" s="143"/>
      <c r="L387" s="33"/>
      <c r="M387" s="144"/>
      <c r="T387" s="54"/>
      <c r="AT387" s="18" t="s">
        <v>165</v>
      </c>
      <c r="AU387" s="18" t="s">
        <v>83</v>
      </c>
    </row>
    <row r="388" spans="2:65" s="12" customFormat="1" ht="10.199999999999999">
      <c r="B388" s="145"/>
      <c r="D388" s="146" t="s">
        <v>167</v>
      </c>
      <c r="E388" s="147" t="s">
        <v>19</v>
      </c>
      <c r="F388" s="148" t="s">
        <v>170</v>
      </c>
      <c r="H388" s="147" t="s">
        <v>19</v>
      </c>
      <c r="I388" s="149"/>
      <c r="L388" s="145"/>
      <c r="M388" s="150"/>
      <c r="T388" s="151"/>
      <c r="AT388" s="147" t="s">
        <v>167</v>
      </c>
      <c r="AU388" s="147" t="s">
        <v>83</v>
      </c>
      <c r="AV388" s="12" t="s">
        <v>81</v>
      </c>
      <c r="AW388" s="12" t="s">
        <v>35</v>
      </c>
      <c r="AX388" s="12" t="s">
        <v>73</v>
      </c>
      <c r="AY388" s="147" t="s">
        <v>156</v>
      </c>
    </row>
    <row r="389" spans="2:65" s="13" customFormat="1" ht="10.199999999999999">
      <c r="B389" s="152"/>
      <c r="D389" s="146" t="s">
        <v>167</v>
      </c>
      <c r="E389" s="153" t="s">
        <v>19</v>
      </c>
      <c r="F389" s="154" t="s">
        <v>498</v>
      </c>
      <c r="H389" s="155">
        <v>4.3570000000000002</v>
      </c>
      <c r="I389" s="156"/>
      <c r="L389" s="152"/>
      <c r="M389" s="157"/>
      <c r="T389" s="158"/>
      <c r="AT389" s="153" t="s">
        <v>167</v>
      </c>
      <c r="AU389" s="153" t="s">
        <v>83</v>
      </c>
      <c r="AV389" s="13" t="s">
        <v>83</v>
      </c>
      <c r="AW389" s="13" t="s">
        <v>35</v>
      </c>
      <c r="AX389" s="13" t="s">
        <v>73</v>
      </c>
      <c r="AY389" s="153" t="s">
        <v>156</v>
      </c>
    </row>
    <row r="390" spans="2:65" s="14" customFormat="1" ht="10.199999999999999">
      <c r="B390" s="159"/>
      <c r="D390" s="146" t="s">
        <v>167</v>
      </c>
      <c r="E390" s="160" t="s">
        <v>19</v>
      </c>
      <c r="F390" s="161" t="s">
        <v>174</v>
      </c>
      <c r="H390" s="162">
        <v>4.3570000000000002</v>
      </c>
      <c r="I390" s="163"/>
      <c r="L390" s="159"/>
      <c r="M390" s="164"/>
      <c r="T390" s="165"/>
      <c r="AT390" s="160" t="s">
        <v>167</v>
      </c>
      <c r="AU390" s="160" t="s">
        <v>83</v>
      </c>
      <c r="AV390" s="14" t="s">
        <v>163</v>
      </c>
      <c r="AW390" s="14" t="s">
        <v>35</v>
      </c>
      <c r="AX390" s="14" t="s">
        <v>81</v>
      </c>
      <c r="AY390" s="160" t="s">
        <v>156</v>
      </c>
    </row>
    <row r="391" spans="2:65" s="1" customFormat="1" ht="16.5" customHeight="1">
      <c r="B391" s="33"/>
      <c r="C391" s="128" t="s">
        <v>499</v>
      </c>
      <c r="D391" s="128" t="s">
        <v>158</v>
      </c>
      <c r="E391" s="129" t="s">
        <v>500</v>
      </c>
      <c r="F391" s="130" t="s">
        <v>501</v>
      </c>
      <c r="G391" s="131" t="s">
        <v>178</v>
      </c>
      <c r="H391" s="132">
        <v>0.33800000000000002</v>
      </c>
      <c r="I391" s="133"/>
      <c r="J391" s="134">
        <f>ROUND(I391*H391,2)</f>
        <v>0</v>
      </c>
      <c r="K391" s="130" t="s">
        <v>162</v>
      </c>
      <c r="L391" s="33"/>
      <c r="M391" s="135" t="s">
        <v>19</v>
      </c>
      <c r="N391" s="136" t="s">
        <v>44</v>
      </c>
      <c r="P391" s="137">
        <f>O391*H391</f>
        <v>0</v>
      </c>
      <c r="Q391" s="137">
        <v>0</v>
      </c>
      <c r="R391" s="137">
        <f>Q391*H391</f>
        <v>0</v>
      </c>
      <c r="S391" s="137">
        <v>2.4</v>
      </c>
      <c r="T391" s="138">
        <f>S391*H391</f>
        <v>0.81120000000000003</v>
      </c>
      <c r="AR391" s="139" t="s">
        <v>163</v>
      </c>
      <c r="AT391" s="139" t="s">
        <v>158</v>
      </c>
      <c r="AU391" s="139" t="s">
        <v>83</v>
      </c>
      <c r="AY391" s="18" t="s">
        <v>156</v>
      </c>
      <c r="BE391" s="140">
        <f>IF(N391="základní",J391,0)</f>
        <v>0</v>
      </c>
      <c r="BF391" s="140">
        <f>IF(N391="snížená",J391,0)</f>
        <v>0</v>
      </c>
      <c r="BG391" s="140">
        <f>IF(N391="zákl. přenesená",J391,0)</f>
        <v>0</v>
      </c>
      <c r="BH391" s="140">
        <f>IF(N391="sníž. přenesená",J391,0)</f>
        <v>0</v>
      </c>
      <c r="BI391" s="140">
        <f>IF(N391="nulová",J391,0)</f>
        <v>0</v>
      </c>
      <c r="BJ391" s="18" t="s">
        <v>81</v>
      </c>
      <c r="BK391" s="140">
        <f>ROUND(I391*H391,2)</f>
        <v>0</v>
      </c>
      <c r="BL391" s="18" t="s">
        <v>163</v>
      </c>
      <c r="BM391" s="139" t="s">
        <v>502</v>
      </c>
    </row>
    <row r="392" spans="2:65" s="1" customFormat="1" ht="10.199999999999999">
      <c r="B392" s="33"/>
      <c r="D392" s="141" t="s">
        <v>165</v>
      </c>
      <c r="F392" s="142" t="s">
        <v>503</v>
      </c>
      <c r="I392" s="143"/>
      <c r="L392" s="33"/>
      <c r="M392" s="144"/>
      <c r="T392" s="54"/>
      <c r="AT392" s="18" t="s">
        <v>165</v>
      </c>
      <c r="AU392" s="18" t="s">
        <v>83</v>
      </c>
    </row>
    <row r="393" spans="2:65" s="12" customFormat="1" ht="10.199999999999999">
      <c r="B393" s="145"/>
      <c r="D393" s="146" t="s">
        <v>167</v>
      </c>
      <c r="E393" s="147" t="s">
        <v>19</v>
      </c>
      <c r="F393" s="148" t="s">
        <v>504</v>
      </c>
      <c r="H393" s="147" t="s">
        <v>19</v>
      </c>
      <c r="I393" s="149"/>
      <c r="L393" s="145"/>
      <c r="M393" s="150"/>
      <c r="T393" s="151"/>
      <c r="AT393" s="147" t="s">
        <v>167</v>
      </c>
      <c r="AU393" s="147" t="s">
        <v>83</v>
      </c>
      <c r="AV393" s="12" t="s">
        <v>81</v>
      </c>
      <c r="AW393" s="12" t="s">
        <v>35</v>
      </c>
      <c r="AX393" s="12" t="s">
        <v>73</v>
      </c>
      <c r="AY393" s="147" t="s">
        <v>156</v>
      </c>
    </row>
    <row r="394" spans="2:65" s="13" customFormat="1" ht="10.199999999999999">
      <c r="B394" s="152"/>
      <c r="D394" s="146" t="s">
        <v>167</v>
      </c>
      <c r="E394" s="153" t="s">
        <v>19</v>
      </c>
      <c r="F394" s="154" t="s">
        <v>505</v>
      </c>
      <c r="H394" s="155">
        <v>0.33800000000000002</v>
      </c>
      <c r="I394" s="156"/>
      <c r="L394" s="152"/>
      <c r="M394" s="157"/>
      <c r="T394" s="158"/>
      <c r="AT394" s="153" t="s">
        <v>167</v>
      </c>
      <c r="AU394" s="153" t="s">
        <v>83</v>
      </c>
      <c r="AV394" s="13" t="s">
        <v>83</v>
      </c>
      <c r="AW394" s="13" t="s">
        <v>35</v>
      </c>
      <c r="AX394" s="13" t="s">
        <v>73</v>
      </c>
      <c r="AY394" s="153" t="s">
        <v>156</v>
      </c>
    </row>
    <row r="395" spans="2:65" s="14" customFormat="1" ht="10.199999999999999">
      <c r="B395" s="159"/>
      <c r="D395" s="146" t="s">
        <v>167</v>
      </c>
      <c r="E395" s="160" t="s">
        <v>19</v>
      </c>
      <c r="F395" s="161" t="s">
        <v>174</v>
      </c>
      <c r="H395" s="162">
        <v>0.33800000000000002</v>
      </c>
      <c r="I395" s="163"/>
      <c r="L395" s="159"/>
      <c r="M395" s="164"/>
      <c r="T395" s="165"/>
      <c r="AT395" s="160" t="s">
        <v>167</v>
      </c>
      <c r="AU395" s="160" t="s">
        <v>83</v>
      </c>
      <c r="AV395" s="14" t="s">
        <v>163</v>
      </c>
      <c r="AW395" s="14" t="s">
        <v>35</v>
      </c>
      <c r="AX395" s="14" t="s">
        <v>81</v>
      </c>
      <c r="AY395" s="160" t="s">
        <v>156</v>
      </c>
    </row>
    <row r="396" spans="2:65" s="1" customFormat="1" ht="16.5" customHeight="1">
      <c r="B396" s="33"/>
      <c r="C396" s="128" t="s">
        <v>506</v>
      </c>
      <c r="D396" s="128" t="s">
        <v>158</v>
      </c>
      <c r="E396" s="129" t="s">
        <v>507</v>
      </c>
      <c r="F396" s="130" t="s">
        <v>508</v>
      </c>
      <c r="G396" s="131" t="s">
        <v>178</v>
      </c>
      <c r="H396" s="132">
        <v>1.571</v>
      </c>
      <c r="I396" s="133"/>
      <c r="J396" s="134">
        <f>ROUND(I396*H396,2)</f>
        <v>0</v>
      </c>
      <c r="K396" s="130" t="s">
        <v>162</v>
      </c>
      <c r="L396" s="33"/>
      <c r="M396" s="135" t="s">
        <v>19</v>
      </c>
      <c r="N396" s="136" t="s">
        <v>44</v>
      </c>
      <c r="P396" s="137">
        <f>O396*H396</f>
        <v>0</v>
      </c>
      <c r="Q396" s="137">
        <v>0</v>
      </c>
      <c r="R396" s="137">
        <f>Q396*H396</f>
        <v>0</v>
      </c>
      <c r="S396" s="137">
        <v>2.2000000000000002</v>
      </c>
      <c r="T396" s="138">
        <f>S396*H396</f>
        <v>3.4562000000000004</v>
      </c>
      <c r="AR396" s="139" t="s">
        <v>163</v>
      </c>
      <c r="AT396" s="139" t="s">
        <v>158</v>
      </c>
      <c r="AU396" s="139" t="s">
        <v>83</v>
      </c>
      <c r="AY396" s="18" t="s">
        <v>156</v>
      </c>
      <c r="BE396" s="140">
        <f>IF(N396="základní",J396,0)</f>
        <v>0</v>
      </c>
      <c r="BF396" s="140">
        <f>IF(N396="snížená",J396,0)</f>
        <v>0</v>
      </c>
      <c r="BG396" s="140">
        <f>IF(N396="zákl. přenesená",J396,0)</f>
        <v>0</v>
      </c>
      <c r="BH396" s="140">
        <f>IF(N396="sníž. přenesená",J396,0)</f>
        <v>0</v>
      </c>
      <c r="BI396" s="140">
        <f>IF(N396="nulová",J396,0)</f>
        <v>0</v>
      </c>
      <c r="BJ396" s="18" t="s">
        <v>81</v>
      </c>
      <c r="BK396" s="140">
        <f>ROUND(I396*H396,2)</f>
        <v>0</v>
      </c>
      <c r="BL396" s="18" t="s">
        <v>163</v>
      </c>
      <c r="BM396" s="139" t="s">
        <v>509</v>
      </c>
    </row>
    <row r="397" spans="2:65" s="1" customFormat="1" ht="10.199999999999999">
      <c r="B397" s="33"/>
      <c r="D397" s="141" t="s">
        <v>165</v>
      </c>
      <c r="F397" s="142" t="s">
        <v>510</v>
      </c>
      <c r="I397" s="143"/>
      <c r="L397" s="33"/>
      <c r="M397" s="144"/>
      <c r="T397" s="54"/>
      <c r="AT397" s="18" t="s">
        <v>165</v>
      </c>
      <c r="AU397" s="18" t="s">
        <v>83</v>
      </c>
    </row>
    <row r="398" spans="2:65" s="13" customFormat="1" ht="10.199999999999999">
      <c r="B398" s="152"/>
      <c r="D398" s="146" t="s">
        <v>167</v>
      </c>
      <c r="E398" s="153" t="s">
        <v>19</v>
      </c>
      <c r="F398" s="154" t="s">
        <v>511</v>
      </c>
      <c r="H398" s="155">
        <v>0.67700000000000005</v>
      </c>
      <c r="I398" s="156"/>
      <c r="L398" s="152"/>
      <c r="M398" s="157"/>
      <c r="T398" s="158"/>
      <c r="AT398" s="153" t="s">
        <v>167</v>
      </c>
      <c r="AU398" s="153" t="s">
        <v>83</v>
      </c>
      <c r="AV398" s="13" t="s">
        <v>83</v>
      </c>
      <c r="AW398" s="13" t="s">
        <v>35</v>
      </c>
      <c r="AX398" s="13" t="s">
        <v>73</v>
      </c>
      <c r="AY398" s="153" t="s">
        <v>156</v>
      </c>
    </row>
    <row r="399" spans="2:65" s="13" customFormat="1" ht="10.199999999999999">
      <c r="B399" s="152"/>
      <c r="D399" s="146" t="s">
        <v>167</v>
      </c>
      <c r="E399" s="153" t="s">
        <v>19</v>
      </c>
      <c r="F399" s="154" t="s">
        <v>512</v>
      </c>
      <c r="H399" s="155">
        <v>0.89400000000000002</v>
      </c>
      <c r="I399" s="156"/>
      <c r="L399" s="152"/>
      <c r="M399" s="157"/>
      <c r="T399" s="158"/>
      <c r="AT399" s="153" t="s">
        <v>167</v>
      </c>
      <c r="AU399" s="153" t="s">
        <v>83</v>
      </c>
      <c r="AV399" s="13" t="s">
        <v>83</v>
      </c>
      <c r="AW399" s="13" t="s">
        <v>35</v>
      </c>
      <c r="AX399" s="13" t="s">
        <v>73</v>
      </c>
      <c r="AY399" s="153" t="s">
        <v>156</v>
      </c>
    </row>
    <row r="400" spans="2:65" s="14" customFormat="1" ht="10.199999999999999">
      <c r="B400" s="159"/>
      <c r="D400" s="146" t="s">
        <v>167</v>
      </c>
      <c r="E400" s="160" t="s">
        <v>19</v>
      </c>
      <c r="F400" s="161" t="s">
        <v>174</v>
      </c>
      <c r="H400" s="162">
        <v>1.5710000000000002</v>
      </c>
      <c r="I400" s="163"/>
      <c r="L400" s="159"/>
      <c r="M400" s="164"/>
      <c r="T400" s="165"/>
      <c r="AT400" s="160" t="s">
        <v>167</v>
      </c>
      <c r="AU400" s="160" t="s">
        <v>83</v>
      </c>
      <c r="AV400" s="14" t="s">
        <v>163</v>
      </c>
      <c r="AW400" s="14" t="s">
        <v>35</v>
      </c>
      <c r="AX400" s="14" t="s">
        <v>81</v>
      </c>
      <c r="AY400" s="160" t="s">
        <v>156</v>
      </c>
    </row>
    <row r="401" spans="2:65" s="1" customFormat="1" ht="21.75" customHeight="1">
      <c r="B401" s="33"/>
      <c r="C401" s="128" t="s">
        <v>513</v>
      </c>
      <c r="D401" s="128" t="s">
        <v>158</v>
      </c>
      <c r="E401" s="129" t="s">
        <v>514</v>
      </c>
      <c r="F401" s="130" t="s">
        <v>515</v>
      </c>
      <c r="G401" s="131" t="s">
        <v>178</v>
      </c>
      <c r="H401" s="132">
        <v>25.995000000000001</v>
      </c>
      <c r="I401" s="133"/>
      <c r="J401" s="134">
        <f>ROUND(I401*H401,2)</f>
        <v>0</v>
      </c>
      <c r="K401" s="130" t="s">
        <v>162</v>
      </c>
      <c r="L401" s="33"/>
      <c r="M401" s="135" t="s">
        <v>19</v>
      </c>
      <c r="N401" s="136" t="s">
        <v>44</v>
      </c>
      <c r="P401" s="137">
        <f>O401*H401</f>
        <v>0</v>
      </c>
      <c r="Q401" s="137">
        <v>0</v>
      </c>
      <c r="R401" s="137">
        <f>Q401*H401</f>
        <v>0</v>
      </c>
      <c r="S401" s="137">
        <v>1.4</v>
      </c>
      <c r="T401" s="138">
        <f>S401*H401</f>
        <v>36.393000000000001</v>
      </c>
      <c r="AR401" s="139" t="s">
        <v>163</v>
      </c>
      <c r="AT401" s="139" t="s">
        <v>158</v>
      </c>
      <c r="AU401" s="139" t="s">
        <v>83</v>
      </c>
      <c r="AY401" s="18" t="s">
        <v>156</v>
      </c>
      <c r="BE401" s="140">
        <f>IF(N401="základní",J401,0)</f>
        <v>0</v>
      </c>
      <c r="BF401" s="140">
        <f>IF(N401="snížená",J401,0)</f>
        <v>0</v>
      </c>
      <c r="BG401" s="140">
        <f>IF(N401="zákl. přenesená",J401,0)</f>
        <v>0</v>
      </c>
      <c r="BH401" s="140">
        <f>IF(N401="sníž. přenesená",J401,0)</f>
        <v>0</v>
      </c>
      <c r="BI401" s="140">
        <f>IF(N401="nulová",J401,0)</f>
        <v>0</v>
      </c>
      <c r="BJ401" s="18" t="s">
        <v>81</v>
      </c>
      <c r="BK401" s="140">
        <f>ROUND(I401*H401,2)</f>
        <v>0</v>
      </c>
      <c r="BL401" s="18" t="s">
        <v>163</v>
      </c>
      <c r="BM401" s="139" t="s">
        <v>516</v>
      </c>
    </row>
    <row r="402" spans="2:65" s="1" customFormat="1" ht="10.199999999999999">
      <c r="B402" s="33"/>
      <c r="D402" s="141" t="s">
        <v>165</v>
      </c>
      <c r="F402" s="142" t="s">
        <v>517</v>
      </c>
      <c r="I402" s="143"/>
      <c r="L402" s="33"/>
      <c r="M402" s="144"/>
      <c r="T402" s="54"/>
      <c r="AT402" s="18" t="s">
        <v>165</v>
      </c>
      <c r="AU402" s="18" t="s">
        <v>83</v>
      </c>
    </row>
    <row r="403" spans="2:65" s="12" customFormat="1" ht="10.199999999999999">
      <c r="B403" s="145"/>
      <c r="D403" s="146" t="s">
        <v>167</v>
      </c>
      <c r="E403" s="147" t="s">
        <v>19</v>
      </c>
      <c r="F403" s="148" t="s">
        <v>518</v>
      </c>
      <c r="H403" s="147" t="s">
        <v>19</v>
      </c>
      <c r="I403" s="149"/>
      <c r="L403" s="145"/>
      <c r="M403" s="150"/>
      <c r="T403" s="151"/>
      <c r="AT403" s="147" t="s">
        <v>167</v>
      </c>
      <c r="AU403" s="147" t="s">
        <v>83</v>
      </c>
      <c r="AV403" s="12" t="s">
        <v>81</v>
      </c>
      <c r="AW403" s="12" t="s">
        <v>35</v>
      </c>
      <c r="AX403" s="12" t="s">
        <v>73</v>
      </c>
      <c r="AY403" s="147" t="s">
        <v>156</v>
      </c>
    </row>
    <row r="404" spans="2:65" s="13" customFormat="1" ht="10.199999999999999">
      <c r="B404" s="152"/>
      <c r="D404" s="146" t="s">
        <v>167</v>
      </c>
      <c r="E404" s="153" t="s">
        <v>19</v>
      </c>
      <c r="F404" s="154" t="s">
        <v>519</v>
      </c>
      <c r="H404" s="155">
        <v>2.827</v>
      </c>
      <c r="I404" s="156"/>
      <c r="L404" s="152"/>
      <c r="M404" s="157"/>
      <c r="T404" s="158"/>
      <c r="AT404" s="153" t="s">
        <v>167</v>
      </c>
      <c r="AU404" s="153" t="s">
        <v>83</v>
      </c>
      <c r="AV404" s="13" t="s">
        <v>83</v>
      </c>
      <c r="AW404" s="13" t="s">
        <v>35</v>
      </c>
      <c r="AX404" s="13" t="s">
        <v>73</v>
      </c>
      <c r="AY404" s="153" t="s">
        <v>156</v>
      </c>
    </row>
    <row r="405" spans="2:65" s="12" customFormat="1" ht="10.199999999999999">
      <c r="B405" s="145"/>
      <c r="D405" s="146" t="s">
        <v>167</v>
      </c>
      <c r="E405" s="147" t="s">
        <v>19</v>
      </c>
      <c r="F405" s="148" t="s">
        <v>520</v>
      </c>
      <c r="H405" s="147" t="s">
        <v>19</v>
      </c>
      <c r="I405" s="149"/>
      <c r="L405" s="145"/>
      <c r="M405" s="150"/>
      <c r="T405" s="151"/>
      <c r="AT405" s="147" t="s">
        <v>167</v>
      </c>
      <c r="AU405" s="147" t="s">
        <v>83</v>
      </c>
      <c r="AV405" s="12" t="s">
        <v>81</v>
      </c>
      <c r="AW405" s="12" t="s">
        <v>35</v>
      </c>
      <c r="AX405" s="12" t="s">
        <v>73</v>
      </c>
      <c r="AY405" s="147" t="s">
        <v>156</v>
      </c>
    </row>
    <row r="406" spans="2:65" s="13" customFormat="1" ht="10.199999999999999">
      <c r="B406" s="152"/>
      <c r="D406" s="146" t="s">
        <v>167</v>
      </c>
      <c r="E406" s="153" t="s">
        <v>19</v>
      </c>
      <c r="F406" s="154" t="s">
        <v>521</v>
      </c>
      <c r="H406" s="155">
        <v>1.5469999999999999</v>
      </c>
      <c r="I406" s="156"/>
      <c r="L406" s="152"/>
      <c r="M406" s="157"/>
      <c r="T406" s="158"/>
      <c r="AT406" s="153" t="s">
        <v>167</v>
      </c>
      <c r="AU406" s="153" t="s">
        <v>83</v>
      </c>
      <c r="AV406" s="13" t="s">
        <v>83</v>
      </c>
      <c r="AW406" s="13" t="s">
        <v>35</v>
      </c>
      <c r="AX406" s="13" t="s">
        <v>73</v>
      </c>
      <c r="AY406" s="153" t="s">
        <v>156</v>
      </c>
    </row>
    <row r="407" spans="2:65" s="12" customFormat="1" ht="10.199999999999999">
      <c r="B407" s="145"/>
      <c r="D407" s="146" t="s">
        <v>167</v>
      </c>
      <c r="E407" s="147" t="s">
        <v>19</v>
      </c>
      <c r="F407" s="148" t="s">
        <v>522</v>
      </c>
      <c r="H407" s="147" t="s">
        <v>19</v>
      </c>
      <c r="I407" s="149"/>
      <c r="L407" s="145"/>
      <c r="M407" s="150"/>
      <c r="T407" s="151"/>
      <c r="AT407" s="147" t="s">
        <v>167</v>
      </c>
      <c r="AU407" s="147" t="s">
        <v>83</v>
      </c>
      <c r="AV407" s="12" t="s">
        <v>81</v>
      </c>
      <c r="AW407" s="12" t="s">
        <v>35</v>
      </c>
      <c r="AX407" s="12" t="s">
        <v>73</v>
      </c>
      <c r="AY407" s="147" t="s">
        <v>156</v>
      </c>
    </row>
    <row r="408" spans="2:65" s="13" customFormat="1" ht="10.199999999999999">
      <c r="B408" s="152"/>
      <c r="D408" s="146" t="s">
        <v>167</v>
      </c>
      <c r="E408" s="153" t="s">
        <v>19</v>
      </c>
      <c r="F408" s="154" t="s">
        <v>523</v>
      </c>
      <c r="H408" s="155">
        <v>10.228</v>
      </c>
      <c r="I408" s="156"/>
      <c r="L408" s="152"/>
      <c r="M408" s="157"/>
      <c r="T408" s="158"/>
      <c r="AT408" s="153" t="s">
        <v>167</v>
      </c>
      <c r="AU408" s="153" t="s">
        <v>83</v>
      </c>
      <c r="AV408" s="13" t="s">
        <v>83</v>
      </c>
      <c r="AW408" s="13" t="s">
        <v>35</v>
      </c>
      <c r="AX408" s="13" t="s">
        <v>73</v>
      </c>
      <c r="AY408" s="153" t="s">
        <v>156</v>
      </c>
    </row>
    <row r="409" spans="2:65" s="12" customFormat="1" ht="10.199999999999999">
      <c r="B409" s="145"/>
      <c r="D409" s="146" t="s">
        <v>167</v>
      </c>
      <c r="E409" s="147" t="s">
        <v>19</v>
      </c>
      <c r="F409" s="148" t="s">
        <v>524</v>
      </c>
      <c r="H409" s="147" t="s">
        <v>19</v>
      </c>
      <c r="I409" s="149"/>
      <c r="L409" s="145"/>
      <c r="M409" s="150"/>
      <c r="T409" s="151"/>
      <c r="AT409" s="147" t="s">
        <v>167</v>
      </c>
      <c r="AU409" s="147" t="s">
        <v>83</v>
      </c>
      <c r="AV409" s="12" t="s">
        <v>81</v>
      </c>
      <c r="AW409" s="12" t="s">
        <v>35</v>
      </c>
      <c r="AX409" s="12" t="s">
        <v>73</v>
      </c>
      <c r="AY409" s="147" t="s">
        <v>156</v>
      </c>
    </row>
    <row r="410" spans="2:65" s="13" customFormat="1" ht="10.199999999999999">
      <c r="B410" s="152"/>
      <c r="D410" s="146" t="s">
        <v>167</v>
      </c>
      <c r="E410" s="153" t="s">
        <v>19</v>
      </c>
      <c r="F410" s="154" t="s">
        <v>525</v>
      </c>
      <c r="H410" s="155">
        <v>0.11</v>
      </c>
      <c r="I410" s="156"/>
      <c r="L410" s="152"/>
      <c r="M410" s="157"/>
      <c r="T410" s="158"/>
      <c r="AT410" s="153" t="s">
        <v>167</v>
      </c>
      <c r="AU410" s="153" t="s">
        <v>83</v>
      </c>
      <c r="AV410" s="13" t="s">
        <v>83</v>
      </c>
      <c r="AW410" s="13" t="s">
        <v>35</v>
      </c>
      <c r="AX410" s="13" t="s">
        <v>73</v>
      </c>
      <c r="AY410" s="153" t="s">
        <v>156</v>
      </c>
    </row>
    <row r="411" spans="2:65" s="12" customFormat="1" ht="10.199999999999999">
      <c r="B411" s="145"/>
      <c r="D411" s="146" t="s">
        <v>167</v>
      </c>
      <c r="E411" s="147" t="s">
        <v>19</v>
      </c>
      <c r="F411" s="148" t="s">
        <v>526</v>
      </c>
      <c r="H411" s="147" t="s">
        <v>19</v>
      </c>
      <c r="I411" s="149"/>
      <c r="L411" s="145"/>
      <c r="M411" s="150"/>
      <c r="T411" s="151"/>
      <c r="AT411" s="147" t="s">
        <v>167</v>
      </c>
      <c r="AU411" s="147" t="s">
        <v>83</v>
      </c>
      <c r="AV411" s="12" t="s">
        <v>81</v>
      </c>
      <c r="AW411" s="12" t="s">
        <v>35</v>
      </c>
      <c r="AX411" s="12" t="s">
        <v>73</v>
      </c>
      <c r="AY411" s="147" t="s">
        <v>156</v>
      </c>
    </row>
    <row r="412" spans="2:65" s="13" customFormat="1" ht="10.199999999999999">
      <c r="B412" s="152"/>
      <c r="D412" s="146" t="s">
        <v>167</v>
      </c>
      <c r="E412" s="153" t="s">
        <v>19</v>
      </c>
      <c r="F412" s="154" t="s">
        <v>527</v>
      </c>
      <c r="H412" s="155">
        <v>2.9969999999999999</v>
      </c>
      <c r="I412" s="156"/>
      <c r="L412" s="152"/>
      <c r="M412" s="157"/>
      <c r="T412" s="158"/>
      <c r="AT412" s="153" t="s">
        <v>167</v>
      </c>
      <c r="AU412" s="153" t="s">
        <v>83</v>
      </c>
      <c r="AV412" s="13" t="s">
        <v>83</v>
      </c>
      <c r="AW412" s="13" t="s">
        <v>35</v>
      </c>
      <c r="AX412" s="13" t="s">
        <v>73</v>
      </c>
      <c r="AY412" s="153" t="s">
        <v>156</v>
      </c>
    </row>
    <row r="413" spans="2:65" s="12" customFormat="1" ht="10.199999999999999">
      <c r="B413" s="145"/>
      <c r="D413" s="146" t="s">
        <v>167</v>
      </c>
      <c r="E413" s="147" t="s">
        <v>19</v>
      </c>
      <c r="F413" s="148" t="s">
        <v>528</v>
      </c>
      <c r="H413" s="147" t="s">
        <v>19</v>
      </c>
      <c r="I413" s="149"/>
      <c r="L413" s="145"/>
      <c r="M413" s="150"/>
      <c r="T413" s="151"/>
      <c r="AT413" s="147" t="s">
        <v>167</v>
      </c>
      <c r="AU413" s="147" t="s">
        <v>83</v>
      </c>
      <c r="AV413" s="12" t="s">
        <v>81</v>
      </c>
      <c r="AW413" s="12" t="s">
        <v>35</v>
      </c>
      <c r="AX413" s="12" t="s">
        <v>73</v>
      </c>
      <c r="AY413" s="147" t="s">
        <v>156</v>
      </c>
    </row>
    <row r="414" spans="2:65" s="13" customFormat="1" ht="10.199999999999999">
      <c r="B414" s="152"/>
      <c r="D414" s="146" t="s">
        <v>167</v>
      </c>
      <c r="E414" s="153" t="s">
        <v>19</v>
      </c>
      <c r="F414" s="154" t="s">
        <v>529</v>
      </c>
      <c r="H414" s="155">
        <v>1.573</v>
      </c>
      <c r="I414" s="156"/>
      <c r="L414" s="152"/>
      <c r="M414" s="157"/>
      <c r="T414" s="158"/>
      <c r="AT414" s="153" t="s">
        <v>167</v>
      </c>
      <c r="AU414" s="153" t="s">
        <v>83</v>
      </c>
      <c r="AV414" s="13" t="s">
        <v>83</v>
      </c>
      <c r="AW414" s="13" t="s">
        <v>35</v>
      </c>
      <c r="AX414" s="13" t="s">
        <v>73</v>
      </c>
      <c r="AY414" s="153" t="s">
        <v>156</v>
      </c>
    </row>
    <row r="415" spans="2:65" s="12" customFormat="1" ht="10.199999999999999">
      <c r="B415" s="145"/>
      <c r="D415" s="146" t="s">
        <v>167</v>
      </c>
      <c r="E415" s="147" t="s">
        <v>19</v>
      </c>
      <c r="F415" s="148" t="s">
        <v>530</v>
      </c>
      <c r="H415" s="147" t="s">
        <v>19</v>
      </c>
      <c r="I415" s="149"/>
      <c r="L415" s="145"/>
      <c r="M415" s="150"/>
      <c r="T415" s="151"/>
      <c r="AT415" s="147" t="s">
        <v>167</v>
      </c>
      <c r="AU415" s="147" t="s">
        <v>83</v>
      </c>
      <c r="AV415" s="12" t="s">
        <v>81</v>
      </c>
      <c r="AW415" s="12" t="s">
        <v>35</v>
      </c>
      <c r="AX415" s="12" t="s">
        <v>73</v>
      </c>
      <c r="AY415" s="147" t="s">
        <v>156</v>
      </c>
    </row>
    <row r="416" spans="2:65" s="13" customFormat="1" ht="10.199999999999999">
      <c r="B416" s="152"/>
      <c r="D416" s="146" t="s">
        <v>167</v>
      </c>
      <c r="E416" s="153" t="s">
        <v>19</v>
      </c>
      <c r="F416" s="154" t="s">
        <v>531</v>
      </c>
      <c r="H416" s="155">
        <v>4.26</v>
      </c>
      <c r="I416" s="156"/>
      <c r="L416" s="152"/>
      <c r="M416" s="157"/>
      <c r="T416" s="158"/>
      <c r="AT416" s="153" t="s">
        <v>167</v>
      </c>
      <c r="AU416" s="153" t="s">
        <v>83</v>
      </c>
      <c r="AV416" s="13" t="s">
        <v>83</v>
      </c>
      <c r="AW416" s="13" t="s">
        <v>35</v>
      </c>
      <c r="AX416" s="13" t="s">
        <v>73</v>
      </c>
      <c r="AY416" s="153" t="s">
        <v>156</v>
      </c>
    </row>
    <row r="417" spans="2:65" s="12" customFormat="1" ht="10.199999999999999">
      <c r="B417" s="145"/>
      <c r="D417" s="146" t="s">
        <v>167</v>
      </c>
      <c r="E417" s="147" t="s">
        <v>19</v>
      </c>
      <c r="F417" s="148" t="s">
        <v>532</v>
      </c>
      <c r="H417" s="147" t="s">
        <v>19</v>
      </c>
      <c r="I417" s="149"/>
      <c r="L417" s="145"/>
      <c r="M417" s="150"/>
      <c r="T417" s="151"/>
      <c r="AT417" s="147" t="s">
        <v>167</v>
      </c>
      <c r="AU417" s="147" t="s">
        <v>83</v>
      </c>
      <c r="AV417" s="12" t="s">
        <v>81</v>
      </c>
      <c r="AW417" s="12" t="s">
        <v>35</v>
      </c>
      <c r="AX417" s="12" t="s">
        <v>73</v>
      </c>
      <c r="AY417" s="147" t="s">
        <v>156</v>
      </c>
    </row>
    <row r="418" spans="2:65" s="13" customFormat="1" ht="10.199999999999999">
      <c r="B418" s="152"/>
      <c r="D418" s="146" t="s">
        <v>167</v>
      </c>
      <c r="E418" s="153" t="s">
        <v>19</v>
      </c>
      <c r="F418" s="154" t="s">
        <v>533</v>
      </c>
      <c r="H418" s="155">
        <v>2.0070000000000001</v>
      </c>
      <c r="I418" s="156"/>
      <c r="L418" s="152"/>
      <c r="M418" s="157"/>
      <c r="T418" s="158"/>
      <c r="AT418" s="153" t="s">
        <v>167</v>
      </c>
      <c r="AU418" s="153" t="s">
        <v>83</v>
      </c>
      <c r="AV418" s="13" t="s">
        <v>83</v>
      </c>
      <c r="AW418" s="13" t="s">
        <v>35</v>
      </c>
      <c r="AX418" s="13" t="s">
        <v>73</v>
      </c>
      <c r="AY418" s="153" t="s">
        <v>156</v>
      </c>
    </row>
    <row r="419" spans="2:65" s="12" customFormat="1" ht="10.199999999999999">
      <c r="B419" s="145"/>
      <c r="D419" s="146" t="s">
        <v>167</v>
      </c>
      <c r="E419" s="147" t="s">
        <v>19</v>
      </c>
      <c r="F419" s="148" t="s">
        <v>534</v>
      </c>
      <c r="H419" s="147" t="s">
        <v>19</v>
      </c>
      <c r="I419" s="149"/>
      <c r="L419" s="145"/>
      <c r="M419" s="150"/>
      <c r="T419" s="151"/>
      <c r="AT419" s="147" t="s">
        <v>167</v>
      </c>
      <c r="AU419" s="147" t="s">
        <v>83</v>
      </c>
      <c r="AV419" s="12" t="s">
        <v>81</v>
      </c>
      <c r="AW419" s="12" t="s">
        <v>35</v>
      </c>
      <c r="AX419" s="12" t="s">
        <v>73</v>
      </c>
      <c r="AY419" s="147" t="s">
        <v>156</v>
      </c>
    </row>
    <row r="420" spans="2:65" s="13" customFormat="1" ht="10.199999999999999">
      <c r="B420" s="152"/>
      <c r="D420" s="146" t="s">
        <v>167</v>
      </c>
      <c r="E420" s="153" t="s">
        <v>19</v>
      </c>
      <c r="F420" s="154" t="s">
        <v>535</v>
      </c>
      <c r="H420" s="155">
        <v>0.44600000000000001</v>
      </c>
      <c r="I420" s="156"/>
      <c r="L420" s="152"/>
      <c r="M420" s="157"/>
      <c r="T420" s="158"/>
      <c r="AT420" s="153" t="s">
        <v>167</v>
      </c>
      <c r="AU420" s="153" t="s">
        <v>83</v>
      </c>
      <c r="AV420" s="13" t="s">
        <v>83</v>
      </c>
      <c r="AW420" s="13" t="s">
        <v>35</v>
      </c>
      <c r="AX420" s="13" t="s">
        <v>73</v>
      </c>
      <c r="AY420" s="153" t="s">
        <v>156</v>
      </c>
    </row>
    <row r="421" spans="2:65" s="14" customFormat="1" ht="10.199999999999999">
      <c r="B421" s="159"/>
      <c r="D421" s="146" t="s">
        <v>167</v>
      </c>
      <c r="E421" s="160" t="s">
        <v>19</v>
      </c>
      <c r="F421" s="161" t="s">
        <v>174</v>
      </c>
      <c r="H421" s="162">
        <v>25.995000000000005</v>
      </c>
      <c r="I421" s="163"/>
      <c r="L421" s="159"/>
      <c r="M421" s="164"/>
      <c r="T421" s="165"/>
      <c r="AT421" s="160" t="s">
        <v>167</v>
      </c>
      <c r="AU421" s="160" t="s">
        <v>83</v>
      </c>
      <c r="AV421" s="14" t="s">
        <v>163</v>
      </c>
      <c r="AW421" s="14" t="s">
        <v>35</v>
      </c>
      <c r="AX421" s="14" t="s">
        <v>81</v>
      </c>
      <c r="AY421" s="160" t="s">
        <v>156</v>
      </c>
    </row>
    <row r="422" spans="2:65" s="1" customFormat="1" ht="16.5" customHeight="1">
      <c r="B422" s="33"/>
      <c r="C422" s="128" t="s">
        <v>536</v>
      </c>
      <c r="D422" s="128" t="s">
        <v>158</v>
      </c>
      <c r="E422" s="129" t="s">
        <v>537</v>
      </c>
      <c r="F422" s="130" t="s">
        <v>538</v>
      </c>
      <c r="G422" s="131" t="s">
        <v>422</v>
      </c>
      <c r="H422" s="132">
        <v>7.3979999999999997</v>
      </c>
      <c r="I422" s="133"/>
      <c r="J422" s="134">
        <f>ROUND(I422*H422,2)</f>
        <v>0</v>
      </c>
      <c r="K422" s="130" t="s">
        <v>162</v>
      </c>
      <c r="L422" s="33"/>
      <c r="M422" s="135" t="s">
        <v>19</v>
      </c>
      <c r="N422" s="136" t="s">
        <v>44</v>
      </c>
      <c r="P422" s="137">
        <f>O422*H422</f>
        <v>0</v>
      </c>
      <c r="Q422" s="137">
        <v>0</v>
      </c>
      <c r="R422" s="137">
        <f>Q422*H422</f>
        <v>0</v>
      </c>
      <c r="S422" s="137">
        <v>0.11</v>
      </c>
      <c r="T422" s="138">
        <f>S422*H422</f>
        <v>0.81377999999999995</v>
      </c>
      <c r="AR422" s="139" t="s">
        <v>163</v>
      </c>
      <c r="AT422" s="139" t="s">
        <v>158</v>
      </c>
      <c r="AU422" s="139" t="s">
        <v>83</v>
      </c>
      <c r="AY422" s="18" t="s">
        <v>156</v>
      </c>
      <c r="BE422" s="140">
        <f>IF(N422="základní",J422,0)</f>
        <v>0</v>
      </c>
      <c r="BF422" s="140">
        <f>IF(N422="snížená",J422,0)</f>
        <v>0</v>
      </c>
      <c r="BG422" s="140">
        <f>IF(N422="zákl. přenesená",J422,0)</f>
        <v>0</v>
      </c>
      <c r="BH422" s="140">
        <f>IF(N422="sníž. přenesená",J422,0)</f>
        <v>0</v>
      </c>
      <c r="BI422" s="140">
        <f>IF(N422="nulová",J422,0)</f>
        <v>0</v>
      </c>
      <c r="BJ422" s="18" t="s">
        <v>81</v>
      </c>
      <c r="BK422" s="140">
        <f>ROUND(I422*H422,2)</f>
        <v>0</v>
      </c>
      <c r="BL422" s="18" t="s">
        <v>163</v>
      </c>
      <c r="BM422" s="139" t="s">
        <v>539</v>
      </c>
    </row>
    <row r="423" spans="2:65" s="1" customFormat="1" ht="10.199999999999999">
      <c r="B423" s="33"/>
      <c r="D423" s="141" t="s">
        <v>165</v>
      </c>
      <c r="F423" s="142" t="s">
        <v>540</v>
      </c>
      <c r="I423" s="143"/>
      <c r="L423" s="33"/>
      <c r="M423" s="144"/>
      <c r="T423" s="54"/>
      <c r="AT423" s="18" t="s">
        <v>165</v>
      </c>
      <c r="AU423" s="18" t="s">
        <v>83</v>
      </c>
    </row>
    <row r="424" spans="2:65" s="13" customFormat="1" ht="10.199999999999999">
      <c r="B424" s="152"/>
      <c r="D424" s="146" t="s">
        <v>167</v>
      </c>
      <c r="E424" s="153" t="s">
        <v>19</v>
      </c>
      <c r="F424" s="154" t="s">
        <v>541</v>
      </c>
      <c r="H424" s="155">
        <v>7.3979999999999997</v>
      </c>
      <c r="I424" s="156"/>
      <c r="L424" s="152"/>
      <c r="M424" s="157"/>
      <c r="T424" s="158"/>
      <c r="AT424" s="153" t="s">
        <v>167</v>
      </c>
      <c r="AU424" s="153" t="s">
        <v>83</v>
      </c>
      <c r="AV424" s="13" t="s">
        <v>83</v>
      </c>
      <c r="AW424" s="13" t="s">
        <v>35</v>
      </c>
      <c r="AX424" s="13" t="s">
        <v>73</v>
      </c>
      <c r="AY424" s="153" t="s">
        <v>156</v>
      </c>
    </row>
    <row r="425" spans="2:65" s="14" customFormat="1" ht="10.199999999999999">
      <c r="B425" s="159"/>
      <c r="D425" s="146" t="s">
        <v>167</v>
      </c>
      <c r="E425" s="160" t="s">
        <v>19</v>
      </c>
      <c r="F425" s="161" t="s">
        <v>174</v>
      </c>
      <c r="H425" s="162">
        <v>7.3979999999999997</v>
      </c>
      <c r="I425" s="163"/>
      <c r="L425" s="159"/>
      <c r="M425" s="164"/>
      <c r="T425" s="165"/>
      <c r="AT425" s="160" t="s">
        <v>167</v>
      </c>
      <c r="AU425" s="160" t="s">
        <v>83</v>
      </c>
      <c r="AV425" s="14" t="s">
        <v>163</v>
      </c>
      <c r="AW425" s="14" t="s">
        <v>35</v>
      </c>
      <c r="AX425" s="14" t="s">
        <v>81</v>
      </c>
      <c r="AY425" s="160" t="s">
        <v>156</v>
      </c>
    </row>
    <row r="426" spans="2:65" s="1" customFormat="1" ht="24.15" customHeight="1">
      <c r="B426" s="33"/>
      <c r="C426" s="128" t="s">
        <v>542</v>
      </c>
      <c r="D426" s="128" t="s">
        <v>158</v>
      </c>
      <c r="E426" s="129" t="s">
        <v>543</v>
      </c>
      <c r="F426" s="130" t="s">
        <v>544</v>
      </c>
      <c r="G426" s="131" t="s">
        <v>161</v>
      </c>
      <c r="H426" s="132">
        <v>28.501999999999999</v>
      </c>
      <c r="I426" s="133"/>
      <c r="J426" s="134">
        <f>ROUND(I426*H426,2)</f>
        <v>0</v>
      </c>
      <c r="K426" s="130" t="s">
        <v>162</v>
      </c>
      <c r="L426" s="33"/>
      <c r="M426" s="135" t="s">
        <v>19</v>
      </c>
      <c r="N426" s="136" t="s">
        <v>44</v>
      </c>
      <c r="P426" s="137">
        <f>O426*H426</f>
        <v>0</v>
      </c>
      <c r="Q426" s="137">
        <v>0</v>
      </c>
      <c r="R426" s="137">
        <f>Q426*H426</f>
        <v>0</v>
      </c>
      <c r="S426" s="137">
        <v>3.4000000000000002E-2</v>
      </c>
      <c r="T426" s="138">
        <f>S426*H426</f>
        <v>0.96906800000000004</v>
      </c>
      <c r="AR426" s="139" t="s">
        <v>163</v>
      </c>
      <c r="AT426" s="139" t="s">
        <v>158</v>
      </c>
      <c r="AU426" s="139" t="s">
        <v>83</v>
      </c>
      <c r="AY426" s="18" t="s">
        <v>156</v>
      </c>
      <c r="BE426" s="140">
        <f>IF(N426="základní",J426,0)</f>
        <v>0</v>
      </c>
      <c r="BF426" s="140">
        <f>IF(N426="snížená",J426,0)</f>
        <v>0</v>
      </c>
      <c r="BG426" s="140">
        <f>IF(N426="zákl. přenesená",J426,0)</f>
        <v>0</v>
      </c>
      <c r="BH426" s="140">
        <f>IF(N426="sníž. přenesená",J426,0)</f>
        <v>0</v>
      </c>
      <c r="BI426" s="140">
        <f>IF(N426="nulová",J426,0)</f>
        <v>0</v>
      </c>
      <c r="BJ426" s="18" t="s">
        <v>81</v>
      </c>
      <c r="BK426" s="140">
        <f>ROUND(I426*H426,2)</f>
        <v>0</v>
      </c>
      <c r="BL426" s="18" t="s">
        <v>163</v>
      </c>
      <c r="BM426" s="139" t="s">
        <v>545</v>
      </c>
    </row>
    <row r="427" spans="2:65" s="1" customFormat="1" ht="10.199999999999999">
      <c r="B427" s="33"/>
      <c r="D427" s="141" t="s">
        <v>165</v>
      </c>
      <c r="F427" s="142" t="s">
        <v>546</v>
      </c>
      <c r="I427" s="143"/>
      <c r="L427" s="33"/>
      <c r="M427" s="144"/>
      <c r="T427" s="54"/>
      <c r="AT427" s="18" t="s">
        <v>165</v>
      </c>
      <c r="AU427" s="18" t="s">
        <v>83</v>
      </c>
    </row>
    <row r="428" spans="2:65" s="12" customFormat="1" ht="10.199999999999999">
      <c r="B428" s="145"/>
      <c r="D428" s="146" t="s">
        <v>167</v>
      </c>
      <c r="E428" s="147" t="s">
        <v>19</v>
      </c>
      <c r="F428" s="148" t="s">
        <v>168</v>
      </c>
      <c r="H428" s="147" t="s">
        <v>19</v>
      </c>
      <c r="I428" s="149"/>
      <c r="L428" s="145"/>
      <c r="M428" s="150"/>
      <c r="T428" s="151"/>
      <c r="AT428" s="147" t="s">
        <v>167</v>
      </c>
      <c r="AU428" s="147" t="s">
        <v>83</v>
      </c>
      <c r="AV428" s="12" t="s">
        <v>81</v>
      </c>
      <c r="AW428" s="12" t="s">
        <v>35</v>
      </c>
      <c r="AX428" s="12" t="s">
        <v>73</v>
      </c>
      <c r="AY428" s="147" t="s">
        <v>156</v>
      </c>
    </row>
    <row r="429" spans="2:65" s="13" customFormat="1" ht="10.199999999999999">
      <c r="B429" s="152"/>
      <c r="D429" s="146" t="s">
        <v>167</v>
      </c>
      <c r="E429" s="153" t="s">
        <v>19</v>
      </c>
      <c r="F429" s="154" t="s">
        <v>547</v>
      </c>
      <c r="H429" s="155">
        <v>3.8370000000000002</v>
      </c>
      <c r="I429" s="156"/>
      <c r="L429" s="152"/>
      <c r="M429" s="157"/>
      <c r="T429" s="158"/>
      <c r="AT429" s="153" t="s">
        <v>167</v>
      </c>
      <c r="AU429" s="153" t="s">
        <v>83</v>
      </c>
      <c r="AV429" s="13" t="s">
        <v>83</v>
      </c>
      <c r="AW429" s="13" t="s">
        <v>35</v>
      </c>
      <c r="AX429" s="13" t="s">
        <v>73</v>
      </c>
      <c r="AY429" s="153" t="s">
        <v>156</v>
      </c>
    </row>
    <row r="430" spans="2:65" s="13" customFormat="1" ht="10.199999999999999">
      <c r="B430" s="152"/>
      <c r="D430" s="146" t="s">
        <v>167</v>
      </c>
      <c r="E430" s="153" t="s">
        <v>19</v>
      </c>
      <c r="F430" s="154" t="s">
        <v>548</v>
      </c>
      <c r="H430" s="155">
        <v>2.8239999999999998</v>
      </c>
      <c r="I430" s="156"/>
      <c r="L430" s="152"/>
      <c r="M430" s="157"/>
      <c r="T430" s="158"/>
      <c r="AT430" s="153" t="s">
        <v>167</v>
      </c>
      <c r="AU430" s="153" t="s">
        <v>83</v>
      </c>
      <c r="AV430" s="13" t="s">
        <v>83</v>
      </c>
      <c r="AW430" s="13" t="s">
        <v>35</v>
      </c>
      <c r="AX430" s="13" t="s">
        <v>73</v>
      </c>
      <c r="AY430" s="153" t="s">
        <v>156</v>
      </c>
    </row>
    <row r="431" spans="2:65" s="13" customFormat="1" ht="10.199999999999999">
      <c r="B431" s="152"/>
      <c r="D431" s="146" t="s">
        <v>167</v>
      </c>
      <c r="E431" s="153" t="s">
        <v>19</v>
      </c>
      <c r="F431" s="154" t="s">
        <v>549</v>
      </c>
      <c r="H431" s="155">
        <v>2.0720000000000001</v>
      </c>
      <c r="I431" s="156"/>
      <c r="L431" s="152"/>
      <c r="M431" s="157"/>
      <c r="T431" s="158"/>
      <c r="AT431" s="153" t="s">
        <v>167</v>
      </c>
      <c r="AU431" s="153" t="s">
        <v>83</v>
      </c>
      <c r="AV431" s="13" t="s">
        <v>83</v>
      </c>
      <c r="AW431" s="13" t="s">
        <v>35</v>
      </c>
      <c r="AX431" s="13" t="s">
        <v>73</v>
      </c>
      <c r="AY431" s="153" t="s">
        <v>156</v>
      </c>
    </row>
    <row r="432" spans="2:65" s="12" customFormat="1" ht="10.199999999999999">
      <c r="B432" s="145"/>
      <c r="D432" s="146" t="s">
        <v>167</v>
      </c>
      <c r="E432" s="147" t="s">
        <v>19</v>
      </c>
      <c r="F432" s="148" t="s">
        <v>170</v>
      </c>
      <c r="H432" s="147" t="s">
        <v>19</v>
      </c>
      <c r="I432" s="149"/>
      <c r="L432" s="145"/>
      <c r="M432" s="150"/>
      <c r="T432" s="151"/>
      <c r="AT432" s="147" t="s">
        <v>167</v>
      </c>
      <c r="AU432" s="147" t="s">
        <v>83</v>
      </c>
      <c r="AV432" s="12" t="s">
        <v>81</v>
      </c>
      <c r="AW432" s="12" t="s">
        <v>35</v>
      </c>
      <c r="AX432" s="12" t="s">
        <v>73</v>
      </c>
      <c r="AY432" s="147" t="s">
        <v>156</v>
      </c>
    </row>
    <row r="433" spans="2:65" s="13" customFormat="1" ht="10.199999999999999">
      <c r="B433" s="152"/>
      <c r="D433" s="146" t="s">
        <v>167</v>
      </c>
      <c r="E433" s="153" t="s">
        <v>19</v>
      </c>
      <c r="F433" s="154" t="s">
        <v>550</v>
      </c>
      <c r="H433" s="155">
        <v>4.4939999999999998</v>
      </c>
      <c r="I433" s="156"/>
      <c r="L433" s="152"/>
      <c r="M433" s="157"/>
      <c r="T433" s="158"/>
      <c r="AT433" s="153" t="s">
        <v>167</v>
      </c>
      <c r="AU433" s="153" t="s">
        <v>83</v>
      </c>
      <c r="AV433" s="13" t="s">
        <v>83</v>
      </c>
      <c r="AW433" s="13" t="s">
        <v>35</v>
      </c>
      <c r="AX433" s="13" t="s">
        <v>73</v>
      </c>
      <c r="AY433" s="153" t="s">
        <v>156</v>
      </c>
    </row>
    <row r="434" spans="2:65" s="13" customFormat="1" ht="10.199999999999999">
      <c r="B434" s="152"/>
      <c r="D434" s="146" t="s">
        <v>167</v>
      </c>
      <c r="E434" s="153" t="s">
        <v>19</v>
      </c>
      <c r="F434" s="154" t="s">
        <v>551</v>
      </c>
      <c r="H434" s="155">
        <v>1.21</v>
      </c>
      <c r="I434" s="156"/>
      <c r="L434" s="152"/>
      <c r="M434" s="157"/>
      <c r="T434" s="158"/>
      <c r="AT434" s="153" t="s">
        <v>167</v>
      </c>
      <c r="AU434" s="153" t="s">
        <v>83</v>
      </c>
      <c r="AV434" s="13" t="s">
        <v>83</v>
      </c>
      <c r="AW434" s="13" t="s">
        <v>35</v>
      </c>
      <c r="AX434" s="13" t="s">
        <v>73</v>
      </c>
      <c r="AY434" s="153" t="s">
        <v>156</v>
      </c>
    </row>
    <row r="435" spans="2:65" s="13" customFormat="1" ht="10.199999999999999">
      <c r="B435" s="152"/>
      <c r="D435" s="146" t="s">
        <v>167</v>
      </c>
      <c r="E435" s="153" t="s">
        <v>19</v>
      </c>
      <c r="F435" s="154" t="s">
        <v>552</v>
      </c>
      <c r="H435" s="155">
        <v>1.9530000000000001</v>
      </c>
      <c r="I435" s="156"/>
      <c r="L435" s="152"/>
      <c r="M435" s="157"/>
      <c r="T435" s="158"/>
      <c r="AT435" s="153" t="s">
        <v>167</v>
      </c>
      <c r="AU435" s="153" t="s">
        <v>83</v>
      </c>
      <c r="AV435" s="13" t="s">
        <v>83</v>
      </c>
      <c r="AW435" s="13" t="s">
        <v>35</v>
      </c>
      <c r="AX435" s="13" t="s">
        <v>73</v>
      </c>
      <c r="AY435" s="153" t="s">
        <v>156</v>
      </c>
    </row>
    <row r="436" spans="2:65" s="13" customFormat="1" ht="10.199999999999999">
      <c r="B436" s="152"/>
      <c r="D436" s="146" t="s">
        <v>167</v>
      </c>
      <c r="E436" s="153" t="s">
        <v>19</v>
      </c>
      <c r="F436" s="154" t="s">
        <v>553</v>
      </c>
      <c r="H436" s="155">
        <v>1.05</v>
      </c>
      <c r="I436" s="156"/>
      <c r="L436" s="152"/>
      <c r="M436" s="157"/>
      <c r="T436" s="158"/>
      <c r="AT436" s="153" t="s">
        <v>167</v>
      </c>
      <c r="AU436" s="153" t="s">
        <v>83</v>
      </c>
      <c r="AV436" s="13" t="s">
        <v>83</v>
      </c>
      <c r="AW436" s="13" t="s">
        <v>35</v>
      </c>
      <c r="AX436" s="13" t="s">
        <v>73</v>
      </c>
      <c r="AY436" s="153" t="s">
        <v>156</v>
      </c>
    </row>
    <row r="437" spans="2:65" s="12" customFormat="1" ht="10.199999999999999">
      <c r="B437" s="145"/>
      <c r="D437" s="146" t="s">
        <v>167</v>
      </c>
      <c r="E437" s="147" t="s">
        <v>19</v>
      </c>
      <c r="F437" s="148" t="s">
        <v>172</v>
      </c>
      <c r="H437" s="147" t="s">
        <v>19</v>
      </c>
      <c r="I437" s="149"/>
      <c r="L437" s="145"/>
      <c r="M437" s="150"/>
      <c r="T437" s="151"/>
      <c r="AT437" s="147" t="s">
        <v>167</v>
      </c>
      <c r="AU437" s="147" t="s">
        <v>83</v>
      </c>
      <c r="AV437" s="12" t="s">
        <v>81</v>
      </c>
      <c r="AW437" s="12" t="s">
        <v>35</v>
      </c>
      <c r="AX437" s="12" t="s">
        <v>73</v>
      </c>
      <c r="AY437" s="147" t="s">
        <v>156</v>
      </c>
    </row>
    <row r="438" spans="2:65" s="13" customFormat="1" ht="10.199999999999999">
      <c r="B438" s="152"/>
      <c r="D438" s="146" t="s">
        <v>167</v>
      </c>
      <c r="E438" s="153" t="s">
        <v>19</v>
      </c>
      <c r="F438" s="154" t="s">
        <v>554</v>
      </c>
      <c r="H438" s="155">
        <v>4.7060000000000004</v>
      </c>
      <c r="I438" s="156"/>
      <c r="L438" s="152"/>
      <c r="M438" s="157"/>
      <c r="T438" s="158"/>
      <c r="AT438" s="153" t="s">
        <v>167</v>
      </c>
      <c r="AU438" s="153" t="s">
        <v>83</v>
      </c>
      <c r="AV438" s="13" t="s">
        <v>83</v>
      </c>
      <c r="AW438" s="13" t="s">
        <v>35</v>
      </c>
      <c r="AX438" s="13" t="s">
        <v>73</v>
      </c>
      <c r="AY438" s="153" t="s">
        <v>156</v>
      </c>
    </row>
    <row r="439" spans="2:65" s="13" customFormat="1" ht="10.199999999999999">
      <c r="B439" s="152"/>
      <c r="D439" s="146" t="s">
        <v>167</v>
      </c>
      <c r="E439" s="153" t="s">
        <v>19</v>
      </c>
      <c r="F439" s="154" t="s">
        <v>551</v>
      </c>
      <c r="H439" s="155">
        <v>1.21</v>
      </c>
      <c r="I439" s="156"/>
      <c r="L439" s="152"/>
      <c r="M439" s="157"/>
      <c r="T439" s="158"/>
      <c r="AT439" s="153" t="s">
        <v>167</v>
      </c>
      <c r="AU439" s="153" t="s">
        <v>83</v>
      </c>
      <c r="AV439" s="13" t="s">
        <v>83</v>
      </c>
      <c r="AW439" s="13" t="s">
        <v>35</v>
      </c>
      <c r="AX439" s="13" t="s">
        <v>73</v>
      </c>
      <c r="AY439" s="153" t="s">
        <v>156</v>
      </c>
    </row>
    <row r="440" spans="2:65" s="13" customFormat="1" ht="10.199999999999999">
      <c r="B440" s="152"/>
      <c r="D440" s="146" t="s">
        <v>167</v>
      </c>
      <c r="E440" s="153" t="s">
        <v>19</v>
      </c>
      <c r="F440" s="154" t="s">
        <v>555</v>
      </c>
      <c r="H440" s="155">
        <v>1.996</v>
      </c>
      <c r="I440" s="156"/>
      <c r="L440" s="152"/>
      <c r="M440" s="157"/>
      <c r="T440" s="158"/>
      <c r="AT440" s="153" t="s">
        <v>167</v>
      </c>
      <c r="AU440" s="153" t="s">
        <v>83</v>
      </c>
      <c r="AV440" s="13" t="s">
        <v>83</v>
      </c>
      <c r="AW440" s="13" t="s">
        <v>35</v>
      </c>
      <c r="AX440" s="13" t="s">
        <v>73</v>
      </c>
      <c r="AY440" s="153" t="s">
        <v>156</v>
      </c>
    </row>
    <row r="441" spans="2:65" s="13" customFormat="1" ht="10.199999999999999">
      <c r="B441" s="152"/>
      <c r="D441" s="146" t="s">
        <v>167</v>
      </c>
      <c r="E441" s="153" t="s">
        <v>19</v>
      </c>
      <c r="F441" s="154" t="s">
        <v>556</v>
      </c>
      <c r="H441" s="155">
        <v>2.15</v>
      </c>
      <c r="I441" s="156"/>
      <c r="L441" s="152"/>
      <c r="M441" s="157"/>
      <c r="T441" s="158"/>
      <c r="AT441" s="153" t="s">
        <v>167</v>
      </c>
      <c r="AU441" s="153" t="s">
        <v>83</v>
      </c>
      <c r="AV441" s="13" t="s">
        <v>83</v>
      </c>
      <c r="AW441" s="13" t="s">
        <v>35</v>
      </c>
      <c r="AX441" s="13" t="s">
        <v>73</v>
      </c>
      <c r="AY441" s="153" t="s">
        <v>156</v>
      </c>
    </row>
    <row r="442" spans="2:65" s="12" customFormat="1" ht="10.199999999999999">
      <c r="B442" s="145"/>
      <c r="D442" s="146" t="s">
        <v>167</v>
      </c>
      <c r="E442" s="147" t="s">
        <v>19</v>
      </c>
      <c r="F442" s="148" t="s">
        <v>405</v>
      </c>
      <c r="H442" s="147" t="s">
        <v>19</v>
      </c>
      <c r="I442" s="149"/>
      <c r="L442" s="145"/>
      <c r="M442" s="150"/>
      <c r="T442" s="151"/>
      <c r="AT442" s="147" t="s">
        <v>167</v>
      </c>
      <c r="AU442" s="147" t="s">
        <v>83</v>
      </c>
      <c r="AV442" s="12" t="s">
        <v>81</v>
      </c>
      <c r="AW442" s="12" t="s">
        <v>35</v>
      </c>
      <c r="AX442" s="12" t="s">
        <v>73</v>
      </c>
      <c r="AY442" s="147" t="s">
        <v>156</v>
      </c>
    </row>
    <row r="443" spans="2:65" s="13" customFormat="1" ht="10.199999999999999">
      <c r="B443" s="152"/>
      <c r="D443" s="146" t="s">
        <v>167</v>
      </c>
      <c r="E443" s="153" t="s">
        <v>19</v>
      </c>
      <c r="F443" s="154" t="s">
        <v>557</v>
      </c>
      <c r="H443" s="155">
        <v>1</v>
      </c>
      <c r="I443" s="156"/>
      <c r="L443" s="152"/>
      <c r="M443" s="157"/>
      <c r="T443" s="158"/>
      <c r="AT443" s="153" t="s">
        <v>167</v>
      </c>
      <c r="AU443" s="153" t="s">
        <v>83</v>
      </c>
      <c r="AV443" s="13" t="s">
        <v>83</v>
      </c>
      <c r="AW443" s="13" t="s">
        <v>35</v>
      </c>
      <c r="AX443" s="13" t="s">
        <v>73</v>
      </c>
      <c r="AY443" s="153" t="s">
        <v>156</v>
      </c>
    </row>
    <row r="444" spans="2:65" s="14" customFormat="1" ht="10.199999999999999">
      <c r="B444" s="159"/>
      <c r="D444" s="146" t="s">
        <v>167</v>
      </c>
      <c r="E444" s="160" t="s">
        <v>19</v>
      </c>
      <c r="F444" s="161" t="s">
        <v>174</v>
      </c>
      <c r="H444" s="162">
        <v>28.501999999999999</v>
      </c>
      <c r="I444" s="163"/>
      <c r="L444" s="159"/>
      <c r="M444" s="164"/>
      <c r="T444" s="165"/>
      <c r="AT444" s="160" t="s">
        <v>167</v>
      </c>
      <c r="AU444" s="160" t="s">
        <v>83</v>
      </c>
      <c r="AV444" s="14" t="s">
        <v>163</v>
      </c>
      <c r="AW444" s="14" t="s">
        <v>35</v>
      </c>
      <c r="AX444" s="14" t="s">
        <v>81</v>
      </c>
      <c r="AY444" s="160" t="s">
        <v>156</v>
      </c>
    </row>
    <row r="445" spans="2:65" s="1" customFormat="1" ht="24.15" customHeight="1">
      <c r="B445" s="33"/>
      <c r="C445" s="128" t="s">
        <v>558</v>
      </c>
      <c r="D445" s="128" t="s">
        <v>158</v>
      </c>
      <c r="E445" s="129" t="s">
        <v>559</v>
      </c>
      <c r="F445" s="130" t="s">
        <v>560</v>
      </c>
      <c r="G445" s="131" t="s">
        <v>161</v>
      </c>
      <c r="H445" s="132">
        <v>23.154</v>
      </c>
      <c r="I445" s="133"/>
      <c r="J445" s="134">
        <f>ROUND(I445*H445,2)</f>
        <v>0</v>
      </c>
      <c r="K445" s="130" t="s">
        <v>162</v>
      </c>
      <c r="L445" s="33"/>
      <c r="M445" s="135" t="s">
        <v>19</v>
      </c>
      <c r="N445" s="136" t="s">
        <v>44</v>
      </c>
      <c r="P445" s="137">
        <f>O445*H445</f>
        <v>0</v>
      </c>
      <c r="Q445" s="137">
        <v>0</v>
      </c>
      <c r="R445" s="137">
        <f>Q445*H445</f>
        <v>0</v>
      </c>
      <c r="S445" s="137">
        <v>8.7999999999999995E-2</v>
      </c>
      <c r="T445" s="138">
        <f>S445*H445</f>
        <v>2.0375519999999998</v>
      </c>
      <c r="AR445" s="139" t="s">
        <v>163</v>
      </c>
      <c r="AT445" s="139" t="s">
        <v>158</v>
      </c>
      <c r="AU445" s="139" t="s">
        <v>83</v>
      </c>
      <c r="AY445" s="18" t="s">
        <v>156</v>
      </c>
      <c r="BE445" s="140">
        <f>IF(N445="základní",J445,0)</f>
        <v>0</v>
      </c>
      <c r="BF445" s="140">
        <f>IF(N445="snížená",J445,0)</f>
        <v>0</v>
      </c>
      <c r="BG445" s="140">
        <f>IF(N445="zákl. přenesená",J445,0)</f>
        <v>0</v>
      </c>
      <c r="BH445" s="140">
        <f>IF(N445="sníž. přenesená",J445,0)</f>
        <v>0</v>
      </c>
      <c r="BI445" s="140">
        <f>IF(N445="nulová",J445,0)</f>
        <v>0</v>
      </c>
      <c r="BJ445" s="18" t="s">
        <v>81</v>
      </c>
      <c r="BK445" s="140">
        <f>ROUND(I445*H445,2)</f>
        <v>0</v>
      </c>
      <c r="BL445" s="18" t="s">
        <v>163</v>
      </c>
      <c r="BM445" s="139" t="s">
        <v>561</v>
      </c>
    </row>
    <row r="446" spans="2:65" s="1" customFormat="1" ht="10.199999999999999">
      <c r="B446" s="33"/>
      <c r="D446" s="141" t="s">
        <v>165</v>
      </c>
      <c r="F446" s="142" t="s">
        <v>562</v>
      </c>
      <c r="I446" s="143"/>
      <c r="L446" s="33"/>
      <c r="M446" s="144"/>
      <c r="T446" s="54"/>
      <c r="AT446" s="18" t="s">
        <v>165</v>
      </c>
      <c r="AU446" s="18" t="s">
        <v>83</v>
      </c>
    </row>
    <row r="447" spans="2:65" s="12" customFormat="1" ht="10.199999999999999">
      <c r="B447" s="145"/>
      <c r="D447" s="146" t="s">
        <v>167</v>
      </c>
      <c r="E447" s="147" t="s">
        <v>19</v>
      </c>
      <c r="F447" s="148" t="s">
        <v>310</v>
      </c>
      <c r="H447" s="147" t="s">
        <v>19</v>
      </c>
      <c r="I447" s="149"/>
      <c r="L447" s="145"/>
      <c r="M447" s="150"/>
      <c r="T447" s="151"/>
      <c r="AT447" s="147" t="s">
        <v>167</v>
      </c>
      <c r="AU447" s="147" t="s">
        <v>83</v>
      </c>
      <c r="AV447" s="12" t="s">
        <v>81</v>
      </c>
      <c r="AW447" s="12" t="s">
        <v>35</v>
      </c>
      <c r="AX447" s="12" t="s">
        <v>73</v>
      </c>
      <c r="AY447" s="147" t="s">
        <v>156</v>
      </c>
    </row>
    <row r="448" spans="2:65" s="13" customFormat="1" ht="10.199999999999999">
      <c r="B448" s="152"/>
      <c r="D448" s="146" t="s">
        <v>167</v>
      </c>
      <c r="E448" s="153" t="s">
        <v>19</v>
      </c>
      <c r="F448" s="154" t="s">
        <v>563</v>
      </c>
      <c r="H448" s="155">
        <v>1.5760000000000001</v>
      </c>
      <c r="I448" s="156"/>
      <c r="L448" s="152"/>
      <c r="M448" s="157"/>
      <c r="T448" s="158"/>
      <c r="AT448" s="153" t="s">
        <v>167</v>
      </c>
      <c r="AU448" s="153" t="s">
        <v>83</v>
      </c>
      <c r="AV448" s="13" t="s">
        <v>83</v>
      </c>
      <c r="AW448" s="13" t="s">
        <v>35</v>
      </c>
      <c r="AX448" s="13" t="s">
        <v>73</v>
      </c>
      <c r="AY448" s="153" t="s">
        <v>156</v>
      </c>
    </row>
    <row r="449" spans="2:65" s="12" customFormat="1" ht="10.199999999999999">
      <c r="B449" s="145"/>
      <c r="D449" s="146" t="s">
        <v>167</v>
      </c>
      <c r="E449" s="147" t="s">
        <v>19</v>
      </c>
      <c r="F449" s="148" t="s">
        <v>221</v>
      </c>
      <c r="H449" s="147" t="s">
        <v>19</v>
      </c>
      <c r="I449" s="149"/>
      <c r="L449" s="145"/>
      <c r="M449" s="150"/>
      <c r="T449" s="151"/>
      <c r="AT449" s="147" t="s">
        <v>167</v>
      </c>
      <c r="AU449" s="147" t="s">
        <v>83</v>
      </c>
      <c r="AV449" s="12" t="s">
        <v>81</v>
      </c>
      <c r="AW449" s="12" t="s">
        <v>35</v>
      </c>
      <c r="AX449" s="12" t="s">
        <v>73</v>
      </c>
      <c r="AY449" s="147" t="s">
        <v>156</v>
      </c>
    </row>
    <row r="450" spans="2:65" s="13" customFormat="1" ht="10.199999999999999">
      <c r="B450" s="152"/>
      <c r="D450" s="146" t="s">
        <v>167</v>
      </c>
      <c r="E450" s="153" t="s">
        <v>19</v>
      </c>
      <c r="F450" s="154" t="s">
        <v>564</v>
      </c>
      <c r="H450" s="155">
        <v>8.1750000000000007</v>
      </c>
      <c r="I450" s="156"/>
      <c r="L450" s="152"/>
      <c r="M450" s="157"/>
      <c r="T450" s="158"/>
      <c r="AT450" s="153" t="s">
        <v>167</v>
      </c>
      <c r="AU450" s="153" t="s">
        <v>83</v>
      </c>
      <c r="AV450" s="13" t="s">
        <v>83</v>
      </c>
      <c r="AW450" s="13" t="s">
        <v>35</v>
      </c>
      <c r="AX450" s="13" t="s">
        <v>73</v>
      </c>
      <c r="AY450" s="153" t="s">
        <v>156</v>
      </c>
    </row>
    <row r="451" spans="2:65" s="13" customFormat="1" ht="10.199999999999999">
      <c r="B451" s="152"/>
      <c r="D451" s="146" t="s">
        <v>167</v>
      </c>
      <c r="E451" s="153" t="s">
        <v>19</v>
      </c>
      <c r="F451" s="154" t="s">
        <v>565</v>
      </c>
      <c r="H451" s="155">
        <v>1.9350000000000001</v>
      </c>
      <c r="I451" s="156"/>
      <c r="L451" s="152"/>
      <c r="M451" s="157"/>
      <c r="T451" s="158"/>
      <c r="AT451" s="153" t="s">
        <v>167</v>
      </c>
      <c r="AU451" s="153" t="s">
        <v>83</v>
      </c>
      <c r="AV451" s="13" t="s">
        <v>83</v>
      </c>
      <c r="AW451" s="13" t="s">
        <v>35</v>
      </c>
      <c r="AX451" s="13" t="s">
        <v>73</v>
      </c>
      <c r="AY451" s="153" t="s">
        <v>156</v>
      </c>
    </row>
    <row r="452" spans="2:65" s="13" customFormat="1" ht="10.199999999999999">
      <c r="B452" s="152"/>
      <c r="D452" s="146" t="s">
        <v>167</v>
      </c>
      <c r="E452" s="153" t="s">
        <v>19</v>
      </c>
      <c r="F452" s="154" t="s">
        <v>566</v>
      </c>
      <c r="H452" s="155">
        <v>1.5049999999999999</v>
      </c>
      <c r="I452" s="156"/>
      <c r="L452" s="152"/>
      <c r="M452" s="157"/>
      <c r="T452" s="158"/>
      <c r="AT452" s="153" t="s">
        <v>167</v>
      </c>
      <c r="AU452" s="153" t="s">
        <v>83</v>
      </c>
      <c r="AV452" s="13" t="s">
        <v>83</v>
      </c>
      <c r="AW452" s="13" t="s">
        <v>35</v>
      </c>
      <c r="AX452" s="13" t="s">
        <v>73</v>
      </c>
      <c r="AY452" s="153" t="s">
        <v>156</v>
      </c>
    </row>
    <row r="453" spans="2:65" s="12" customFormat="1" ht="10.199999999999999">
      <c r="B453" s="145"/>
      <c r="D453" s="146" t="s">
        <v>167</v>
      </c>
      <c r="E453" s="147" t="s">
        <v>19</v>
      </c>
      <c r="F453" s="148" t="s">
        <v>168</v>
      </c>
      <c r="H453" s="147" t="s">
        <v>19</v>
      </c>
      <c r="I453" s="149"/>
      <c r="L453" s="145"/>
      <c r="M453" s="150"/>
      <c r="T453" s="151"/>
      <c r="AT453" s="147" t="s">
        <v>167</v>
      </c>
      <c r="AU453" s="147" t="s">
        <v>83</v>
      </c>
      <c r="AV453" s="12" t="s">
        <v>81</v>
      </c>
      <c r="AW453" s="12" t="s">
        <v>35</v>
      </c>
      <c r="AX453" s="12" t="s">
        <v>73</v>
      </c>
      <c r="AY453" s="147" t="s">
        <v>156</v>
      </c>
    </row>
    <row r="454" spans="2:65" s="13" customFormat="1" ht="10.199999999999999">
      <c r="B454" s="152"/>
      <c r="D454" s="146" t="s">
        <v>167</v>
      </c>
      <c r="E454" s="153" t="s">
        <v>19</v>
      </c>
      <c r="F454" s="154" t="s">
        <v>566</v>
      </c>
      <c r="H454" s="155">
        <v>1.5049999999999999</v>
      </c>
      <c r="I454" s="156"/>
      <c r="L454" s="152"/>
      <c r="M454" s="157"/>
      <c r="T454" s="158"/>
      <c r="AT454" s="153" t="s">
        <v>167</v>
      </c>
      <c r="AU454" s="153" t="s">
        <v>83</v>
      </c>
      <c r="AV454" s="13" t="s">
        <v>83</v>
      </c>
      <c r="AW454" s="13" t="s">
        <v>35</v>
      </c>
      <c r="AX454" s="13" t="s">
        <v>73</v>
      </c>
      <c r="AY454" s="153" t="s">
        <v>156</v>
      </c>
    </row>
    <row r="455" spans="2:65" s="12" customFormat="1" ht="10.199999999999999">
      <c r="B455" s="145"/>
      <c r="D455" s="146" t="s">
        <v>167</v>
      </c>
      <c r="E455" s="147" t="s">
        <v>19</v>
      </c>
      <c r="F455" s="148" t="s">
        <v>170</v>
      </c>
      <c r="H455" s="147" t="s">
        <v>19</v>
      </c>
      <c r="I455" s="149"/>
      <c r="L455" s="145"/>
      <c r="M455" s="150"/>
      <c r="T455" s="151"/>
      <c r="AT455" s="147" t="s">
        <v>167</v>
      </c>
      <c r="AU455" s="147" t="s">
        <v>83</v>
      </c>
      <c r="AV455" s="12" t="s">
        <v>81</v>
      </c>
      <c r="AW455" s="12" t="s">
        <v>35</v>
      </c>
      <c r="AX455" s="12" t="s">
        <v>73</v>
      </c>
      <c r="AY455" s="147" t="s">
        <v>156</v>
      </c>
    </row>
    <row r="456" spans="2:65" s="13" customFormat="1" ht="10.199999999999999">
      <c r="B456" s="152"/>
      <c r="D456" s="146" t="s">
        <v>167</v>
      </c>
      <c r="E456" s="153" t="s">
        <v>19</v>
      </c>
      <c r="F456" s="154" t="s">
        <v>567</v>
      </c>
      <c r="H456" s="155">
        <v>2.2000000000000002</v>
      </c>
      <c r="I456" s="156"/>
      <c r="L456" s="152"/>
      <c r="M456" s="157"/>
      <c r="T456" s="158"/>
      <c r="AT456" s="153" t="s">
        <v>167</v>
      </c>
      <c r="AU456" s="153" t="s">
        <v>83</v>
      </c>
      <c r="AV456" s="13" t="s">
        <v>83</v>
      </c>
      <c r="AW456" s="13" t="s">
        <v>35</v>
      </c>
      <c r="AX456" s="13" t="s">
        <v>73</v>
      </c>
      <c r="AY456" s="153" t="s">
        <v>156</v>
      </c>
    </row>
    <row r="457" spans="2:65" s="13" customFormat="1" ht="10.199999999999999">
      <c r="B457" s="152"/>
      <c r="D457" s="146" t="s">
        <v>167</v>
      </c>
      <c r="E457" s="153" t="s">
        <v>19</v>
      </c>
      <c r="F457" s="154" t="s">
        <v>566</v>
      </c>
      <c r="H457" s="155">
        <v>1.5049999999999999</v>
      </c>
      <c r="I457" s="156"/>
      <c r="L457" s="152"/>
      <c r="M457" s="157"/>
      <c r="T457" s="158"/>
      <c r="AT457" s="153" t="s">
        <v>167</v>
      </c>
      <c r="AU457" s="153" t="s">
        <v>83</v>
      </c>
      <c r="AV457" s="13" t="s">
        <v>83</v>
      </c>
      <c r="AW457" s="13" t="s">
        <v>35</v>
      </c>
      <c r="AX457" s="13" t="s">
        <v>73</v>
      </c>
      <c r="AY457" s="153" t="s">
        <v>156</v>
      </c>
    </row>
    <row r="458" spans="2:65" s="12" customFormat="1" ht="10.199999999999999">
      <c r="B458" s="145"/>
      <c r="D458" s="146" t="s">
        <v>167</v>
      </c>
      <c r="E458" s="147" t="s">
        <v>19</v>
      </c>
      <c r="F458" s="148" t="s">
        <v>172</v>
      </c>
      <c r="H458" s="147" t="s">
        <v>19</v>
      </c>
      <c r="I458" s="149"/>
      <c r="L458" s="145"/>
      <c r="M458" s="150"/>
      <c r="T458" s="151"/>
      <c r="AT458" s="147" t="s">
        <v>167</v>
      </c>
      <c r="AU458" s="147" t="s">
        <v>83</v>
      </c>
      <c r="AV458" s="12" t="s">
        <v>81</v>
      </c>
      <c r="AW458" s="12" t="s">
        <v>35</v>
      </c>
      <c r="AX458" s="12" t="s">
        <v>73</v>
      </c>
      <c r="AY458" s="147" t="s">
        <v>156</v>
      </c>
    </row>
    <row r="459" spans="2:65" s="13" customFormat="1" ht="10.199999999999999">
      <c r="B459" s="152"/>
      <c r="D459" s="146" t="s">
        <v>167</v>
      </c>
      <c r="E459" s="153" t="s">
        <v>19</v>
      </c>
      <c r="F459" s="154" t="s">
        <v>568</v>
      </c>
      <c r="H459" s="155">
        <v>1.3129999999999999</v>
      </c>
      <c r="I459" s="156"/>
      <c r="L459" s="152"/>
      <c r="M459" s="157"/>
      <c r="T459" s="158"/>
      <c r="AT459" s="153" t="s">
        <v>167</v>
      </c>
      <c r="AU459" s="153" t="s">
        <v>83</v>
      </c>
      <c r="AV459" s="13" t="s">
        <v>83</v>
      </c>
      <c r="AW459" s="13" t="s">
        <v>35</v>
      </c>
      <c r="AX459" s="13" t="s">
        <v>73</v>
      </c>
      <c r="AY459" s="153" t="s">
        <v>156</v>
      </c>
    </row>
    <row r="460" spans="2:65" s="13" customFormat="1" ht="10.199999999999999">
      <c r="B460" s="152"/>
      <c r="D460" s="146" t="s">
        <v>167</v>
      </c>
      <c r="E460" s="153" t="s">
        <v>19</v>
      </c>
      <c r="F460" s="154" t="s">
        <v>569</v>
      </c>
      <c r="H460" s="155">
        <v>1.72</v>
      </c>
      <c r="I460" s="156"/>
      <c r="L460" s="152"/>
      <c r="M460" s="157"/>
      <c r="T460" s="158"/>
      <c r="AT460" s="153" t="s">
        <v>167</v>
      </c>
      <c r="AU460" s="153" t="s">
        <v>83</v>
      </c>
      <c r="AV460" s="13" t="s">
        <v>83</v>
      </c>
      <c r="AW460" s="13" t="s">
        <v>35</v>
      </c>
      <c r="AX460" s="13" t="s">
        <v>73</v>
      </c>
      <c r="AY460" s="153" t="s">
        <v>156</v>
      </c>
    </row>
    <row r="461" spans="2:65" s="12" customFormat="1" ht="10.199999999999999">
      <c r="B461" s="145"/>
      <c r="D461" s="146" t="s">
        <v>167</v>
      </c>
      <c r="E461" s="147" t="s">
        <v>19</v>
      </c>
      <c r="F461" s="148" t="s">
        <v>405</v>
      </c>
      <c r="H461" s="147" t="s">
        <v>19</v>
      </c>
      <c r="I461" s="149"/>
      <c r="L461" s="145"/>
      <c r="M461" s="150"/>
      <c r="T461" s="151"/>
      <c r="AT461" s="147" t="s">
        <v>167</v>
      </c>
      <c r="AU461" s="147" t="s">
        <v>83</v>
      </c>
      <c r="AV461" s="12" t="s">
        <v>81</v>
      </c>
      <c r="AW461" s="12" t="s">
        <v>35</v>
      </c>
      <c r="AX461" s="12" t="s">
        <v>73</v>
      </c>
      <c r="AY461" s="147" t="s">
        <v>156</v>
      </c>
    </row>
    <row r="462" spans="2:65" s="13" customFormat="1" ht="10.199999999999999">
      <c r="B462" s="152"/>
      <c r="D462" s="146" t="s">
        <v>167</v>
      </c>
      <c r="E462" s="153" t="s">
        <v>19</v>
      </c>
      <c r="F462" s="154" t="s">
        <v>569</v>
      </c>
      <c r="H462" s="155">
        <v>1.72</v>
      </c>
      <c r="I462" s="156"/>
      <c r="L462" s="152"/>
      <c r="M462" s="157"/>
      <c r="T462" s="158"/>
      <c r="AT462" s="153" t="s">
        <v>167</v>
      </c>
      <c r="AU462" s="153" t="s">
        <v>83</v>
      </c>
      <c r="AV462" s="13" t="s">
        <v>83</v>
      </c>
      <c r="AW462" s="13" t="s">
        <v>35</v>
      </c>
      <c r="AX462" s="13" t="s">
        <v>73</v>
      </c>
      <c r="AY462" s="153" t="s">
        <v>156</v>
      </c>
    </row>
    <row r="463" spans="2:65" s="14" customFormat="1" ht="10.199999999999999">
      <c r="B463" s="159"/>
      <c r="D463" s="146" t="s">
        <v>167</v>
      </c>
      <c r="E463" s="160" t="s">
        <v>19</v>
      </c>
      <c r="F463" s="161" t="s">
        <v>174</v>
      </c>
      <c r="H463" s="162">
        <v>23.153999999999996</v>
      </c>
      <c r="I463" s="163"/>
      <c r="L463" s="159"/>
      <c r="M463" s="164"/>
      <c r="T463" s="165"/>
      <c r="AT463" s="160" t="s">
        <v>167</v>
      </c>
      <c r="AU463" s="160" t="s">
        <v>83</v>
      </c>
      <c r="AV463" s="14" t="s">
        <v>163</v>
      </c>
      <c r="AW463" s="14" t="s">
        <v>35</v>
      </c>
      <c r="AX463" s="14" t="s">
        <v>81</v>
      </c>
      <c r="AY463" s="160" t="s">
        <v>156</v>
      </c>
    </row>
    <row r="464" spans="2:65" s="1" customFormat="1" ht="24.15" customHeight="1">
      <c r="B464" s="33"/>
      <c r="C464" s="128" t="s">
        <v>570</v>
      </c>
      <c r="D464" s="128" t="s">
        <v>158</v>
      </c>
      <c r="E464" s="129" t="s">
        <v>571</v>
      </c>
      <c r="F464" s="130" t="s">
        <v>572</v>
      </c>
      <c r="G464" s="131" t="s">
        <v>161</v>
      </c>
      <c r="H464" s="132">
        <v>9.3000000000000007</v>
      </c>
      <c r="I464" s="133"/>
      <c r="J464" s="134">
        <f>ROUND(I464*H464,2)</f>
        <v>0</v>
      </c>
      <c r="K464" s="130" t="s">
        <v>19</v>
      </c>
      <c r="L464" s="33"/>
      <c r="M464" s="135" t="s">
        <v>19</v>
      </c>
      <c r="N464" s="136" t="s">
        <v>44</v>
      </c>
      <c r="P464" s="137">
        <f>O464*H464</f>
        <v>0</v>
      </c>
      <c r="Q464" s="137">
        <v>0.1</v>
      </c>
      <c r="R464" s="137">
        <f>Q464*H464</f>
        <v>0.93000000000000016</v>
      </c>
      <c r="S464" s="137">
        <v>0</v>
      </c>
      <c r="T464" s="138">
        <f>S464*H464</f>
        <v>0</v>
      </c>
      <c r="AR464" s="139" t="s">
        <v>163</v>
      </c>
      <c r="AT464" s="139" t="s">
        <v>158</v>
      </c>
      <c r="AU464" s="139" t="s">
        <v>83</v>
      </c>
      <c r="AY464" s="18" t="s">
        <v>156</v>
      </c>
      <c r="BE464" s="140">
        <f>IF(N464="základní",J464,0)</f>
        <v>0</v>
      </c>
      <c r="BF464" s="140">
        <f>IF(N464="snížená",J464,0)</f>
        <v>0</v>
      </c>
      <c r="BG464" s="140">
        <f>IF(N464="zákl. přenesená",J464,0)</f>
        <v>0</v>
      </c>
      <c r="BH464" s="140">
        <f>IF(N464="sníž. přenesená",J464,0)</f>
        <v>0</v>
      </c>
      <c r="BI464" s="140">
        <f>IF(N464="nulová",J464,0)</f>
        <v>0</v>
      </c>
      <c r="BJ464" s="18" t="s">
        <v>81</v>
      </c>
      <c r="BK464" s="140">
        <f>ROUND(I464*H464,2)</f>
        <v>0</v>
      </c>
      <c r="BL464" s="18" t="s">
        <v>163</v>
      </c>
      <c r="BM464" s="139" t="s">
        <v>573</v>
      </c>
    </row>
    <row r="465" spans="2:65" s="13" customFormat="1" ht="10.199999999999999">
      <c r="B465" s="152"/>
      <c r="D465" s="146" t="s">
        <v>167</v>
      </c>
      <c r="E465" s="153" t="s">
        <v>19</v>
      </c>
      <c r="F465" s="154" t="s">
        <v>574</v>
      </c>
      <c r="H465" s="155">
        <v>9.3000000000000007</v>
      </c>
      <c r="I465" s="156"/>
      <c r="L465" s="152"/>
      <c r="M465" s="157"/>
      <c r="T465" s="158"/>
      <c r="AT465" s="153" t="s">
        <v>167</v>
      </c>
      <c r="AU465" s="153" t="s">
        <v>83</v>
      </c>
      <c r="AV465" s="13" t="s">
        <v>83</v>
      </c>
      <c r="AW465" s="13" t="s">
        <v>35</v>
      </c>
      <c r="AX465" s="13" t="s">
        <v>73</v>
      </c>
      <c r="AY465" s="153" t="s">
        <v>156</v>
      </c>
    </row>
    <row r="466" spans="2:65" s="14" customFormat="1" ht="10.199999999999999">
      <c r="B466" s="159"/>
      <c r="D466" s="146" t="s">
        <v>167</v>
      </c>
      <c r="E466" s="160" t="s">
        <v>19</v>
      </c>
      <c r="F466" s="161" t="s">
        <v>174</v>
      </c>
      <c r="H466" s="162">
        <v>9.3000000000000007</v>
      </c>
      <c r="I466" s="163"/>
      <c r="L466" s="159"/>
      <c r="M466" s="164"/>
      <c r="T466" s="165"/>
      <c r="AT466" s="160" t="s">
        <v>167</v>
      </c>
      <c r="AU466" s="160" t="s">
        <v>83</v>
      </c>
      <c r="AV466" s="14" t="s">
        <v>163</v>
      </c>
      <c r="AW466" s="14" t="s">
        <v>35</v>
      </c>
      <c r="AX466" s="14" t="s">
        <v>81</v>
      </c>
      <c r="AY466" s="160" t="s">
        <v>156</v>
      </c>
    </row>
    <row r="467" spans="2:65" s="1" customFormat="1" ht="24.15" customHeight="1">
      <c r="B467" s="33"/>
      <c r="C467" s="128" t="s">
        <v>575</v>
      </c>
      <c r="D467" s="128" t="s">
        <v>158</v>
      </c>
      <c r="E467" s="129" t="s">
        <v>576</v>
      </c>
      <c r="F467" s="130" t="s">
        <v>577</v>
      </c>
      <c r="G467" s="131" t="s">
        <v>578</v>
      </c>
      <c r="H467" s="132">
        <v>1</v>
      </c>
      <c r="I467" s="133"/>
      <c r="J467" s="134">
        <f>ROUND(I467*H467,2)</f>
        <v>0</v>
      </c>
      <c r="K467" s="130" t="s">
        <v>19</v>
      </c>
      <c r="L467" s="33"/>
      <c r="M467" s="135" t="s">
        <v>19</v>
      </c>
      <c r="N467" s="136" t="s">
        <v>44</v>
      </c>
      <c r="P467" s="137">
        <f>O467*H467</f>
        <v>0</v>
      </c>
      <c r="Q467" s="137">
        <v>0</v>
      </c>
      <c r="R467" s="137">
        <f>Q467*H467</f>
        <v>0</v>
      </c>
      <c r="S467" s="137">
        <v>0</v>
      </c>
      <c r="T467" s="138">
        <f>S467*H467</f>
        <v>0</v>
      </c>
      <c r="AR467" s="139" t="s">
        <v>163</v>
      </c>
      <c r="AT467" s="139" t="s">
        <v>158</v>
      </c>
      <c r="AU467" s="139" t="s">
        <v>83</v>
      </c>
      <c r="AY467" s="18" t="s">
        <v>156</v>
      </c>
      <c r="BE467" s="140">
        <f>IF(N467="základní",J467,0)</f>
        <v>0</v>
      </c>
      <c r="BF467" s="140">
        <f>IF(N467="snížená",J467,0)</f>
        <v>0</v>
      </c>
      <c r="BG467" s="140">
        <f>IF(N467="zákl. přenesená",J467,0)</f>
        <v>0</v>
      </c>
      <c r="BH467" s="140">
        <f>IF(N467="sníž. přenesená",J467,0)</f>
        <v>0</v>
      </c>
      <c r="BI467" s="140">
        <f>IF(N467="nulová",J467,0)</f>
        <v>0</v>
      </c>
      <c r="BJ467" s="18" t="s">
        <v>81</v>
      </c>
      <c r="BK467" s="140">
        <f>ROUND(I467*H467,2)</f>
        <v>0</v>
      </c>
      <c r="BL467" s="18" t="s">
        <v>163</v>
      </c>
      <c r="BM467" s="139" t="s">
        <v>579</v>
      </c>
    </row>
    <row r="468" spans="2:65" s="13" customFormat="1" ht="10.199999999999999">
      <c r="B468" s="152"/>
      <c r="D468" s="146" t="s">
        <v>167</v>
      </c>
      <c r="E468" s="153" t="s">
        <v>19</v>
      </c>
      <c r="F468" s="154" t="s">
        <v>81</v>
      </c>
      <c r="H468" s="155">
        <v>1</v>
      </c>
      <c r="I468" s="156"/>
      <c r="L468" s="152"/>
      <c r="M468" s="157"/>
      <c r="T468" s="158"/>
      <c r="AT468" s="153" t="s">
        <v>167</v>
      </c>
      <c r="AU468" s="153" t="s">
        <v>83</v>
      </c>
      <c r="AV468" s="13" t="s">
        <v>83</v>
      </c>
      <c r="AW468" s="13" t="s">
        <v>35</v>
      </c>
      <c r="AX468" s="13" t="s">
        <v>73</v>
      </c>
      <c r="AY468" s="153" t="s">
        <v>156</v>
      </c>
    </row>
    <row r="469" spans="2:65" s="14" customFormat="1" ht="10.199999999999999">
      <c r="B469" s="159"/>
      <c r="D469" s="146" t="s">
        <v>167</v>
      </c>
      <c r="E469" s="160" t="s">
        <v>19</v>
      </c>
      <c r="F469" s="161" t="s">
        <v>174</v>
      </c>
      <c r="H469" s="162">
        <v>1</v>
      </c>
      <c r="I469" s="163"/>
      <c r="L469" s="159"/>
      <c r="M469" s="164"/>
      <c r="T469" s="165"/>
      <c r="AT469" s="160" t="s">
        <v>167</v>
      </c>
      <c r="AU469" s="160" t="s">
        <v>83</v>
      </c>
      <c r="AV469" s="14" t="s">
        <v>163</v>
      </c>
      <c r="AW469" s="14" t="s">
        <v>35</v>
      </c>
      <c r="AX469" s="14" t="s">
        <v>81</v>
      </c>
      <c r="AY469" s="160" t="s">
        <v>156</v>
      </c>
    </row>
    <row r="470" spans="2:65" s="1" customFormat="1" ht="37.799999999999997" customHeight="1">
      <c r="B470" s="33"/>
      <c r="C470" s="128" t="s">
        <v>580</v>
      </c>
      <c r="D470" s="128" t="s">
        <v>158</v>
      </c>
      <c r="E470" s="129" t="s">
        <v>581</v>
      </c>
      <c r="F470" s="130" t="s">
        <v>582</v>
      </c>
      <c r="G470" s="131" t="s">
        <v>422</v>
      </c>
      <c r="H470" s="132">
        <v>7.96</v>
      </c>
      <c r="I470" s="133"/>
      <c r="J470" s="134">
        <f>ROUND(I470*H470,2)</f>
        <v>0</v>
      </c>
      <c r="K470" s="130" t="s">
        <v>19</v>
      </c>
      <c r="L470" s="33"/>
      <c r="M470" s="135" t="s">
        <v>19</v>
      </c>
      <c r="N470" s="136" t="s">
        <v>44</v>
      </c>
      <c r="P470" s="137">
        <f>O470*H470</f>
        <v>0</v>
      </c>
      <c r="Q470" s="137">
        <v>0</v>
      </c>
      <c r="R470" s="137">
        <f>Q470*H470</f>
        <v>0</v>
      </c>
      <c r="S470" s="137">
        <v>0</v>
      </c>
      <c r="T470" s="138">
        <f>S470*H470</f>
        <v>0</v>
      </c>
      <c r="AR470" s="139" t="s">
        <v>163</v>
      </c>
      <c r="AT470" s="139" t="s">
        <v>158</v>
      </c>
      <c r="AU470" s="139" t="s">
        <v>83</v>
      </c>
      <c r="AY470" s="18" t="s">
        <v>156</v>
      </c>
      <c r="BE470" s="140">
        <f>IF(N470="základní",J470,0)</f>
        <v>0</v>
      </c>
      <c r="BF470" s="140">
        <f>IF(N470="snížená",J470,0)</f>
        <v>0</v>
      </c>
      <c r="BG470" s="140">
        <f>IF(N470="zákl. přenesená",J470,0)</f>
        <v>0</v>
      </c>
      <c r="BH470" s="140">
        <f>IF(N470="sníž. přenesená",J470,0)</f>
        <v>0</v>
      </c>
      <c r="BI470" s="140">
        <f>IF(N470="nulová",J470,0)</f>
        <v>0</v>
      </c>
      <c r="BJ470" s="18" t="s">
        <v>81</v>
      </c>
      <c r="BK470" s="140">
        <f>ROUND(I470*H470,2)</f>
        <v>0</v>
      </c>
      <c r="BL470" s="18" t="s">
        <v>163</v>
      </c>
      <c r="BM470" s="139" t="s">
        <v>583</v>
      </c>
    </row>
    <row r="471" spans="2:65" s="1" customFormat="1" ht="24.15" customHeight="1">
      <c r="B471" s="33"/>
      <c r="C471" s="128" t="s">
        <v>584</v>
      </c>
      <c r="D471" s="128" t="s">
        <v>158</v>
      </c>
      <c r="E471" s="129" t="s">
        <v>585</v>
      </c>
      <c r="F471" s="130" t="s">
        <v>586</v>
      </c>
      <c r="G471" s="131" t="s">
        <v>587</v>
      </c>
      <c r="H471" s="132">
        <v>2</v>
      </c>
      <c r="I471" s="133"/>
      <c r="J471" s="134">
        <f>ROUND(I471*H471,2)</f>
        <v>0</v>
      </c>
      <c r="K471" s="130" t="s">
        <v>19</v>
      </c>
      <c r="L471" s="33"/>
      <c r="M471" s="135" t="s">
        <v>19</v>
      </c>
      <c r="N471" s="136" t="s">
        <v>44</v>
      </c>
      <c r="P471" s="137">
        <f>O471*H471</f>
        <v>0</v>
      </c>
      <c r="Q471" s="137">
        <v>0</v>
      </c>
      <c r="R471" s="137">
        <f>Q471*H471</f>
        <v>0</v>
      </c>
      <c r="S471" s="137">
        <v>0</v>
      </c>
      <c r="T471" s="138">
        <f>S471*H471</f>
        <v>0</v>
      </c>
      <c r="AR471" s="139" t="s">
        <v>163</v>
      </c>
      <c r="AT471" s="139" t="s">
        <v>158</v>
      </c>
      <c r="AU471" s="139" t="s">
        <v>83</v>
      </c>
      <c r="AY471" s="18" t="s">
        <v>156</v>
      </c>
      <c r="BE471" s="140">
        <f>IF(N471="základní",J471,0)</f>
        <v>0</v>
      </c>
      <c r="BF471" s="140">
        <f>IF(N471="snížená",J471,0)</f>
        <v>0</v>
      </c>
      <c r="BG471" s="140">
        <f>IF(N471="zákl. přenesená",J471,0)</f>
        <v>0</v>
      </c>
      <c r="BH471" s="140">
        <f>IF(N471="sníž. přenesená",J471,0)</f>
        <v>0</v>
      </c>
      <c r="BI471" s="140">
        <f>IF(N471="nulová",J471,0)</f>
        <v>0</v>
      </c>
      <c r="BJ471" s="18" t="s">
        <v>81</v>
      </c>
      <c r="BK471" s="140">
        <f>ROUND(I471*H471,2)</f>
        <v>0</v>
      </c>
      <c r="BL471" s="18" t="s">
        <v>163</v>
      </c>
      <c r="BM471" s="139" t="s">
        <v>588</v>
      </c>
    </row>
    <row r="472" spans="2:65" s="12" customFormat="1" ht="10.199999999999999">
      <c r="B472" s="145"/>
      <c r="D472" s="146" t="s">
        <v>167</v>
      </c>
      <c r="E472" s="147" t="s">
        <v>19</v>
      </c>
      <c r="F472" s="148" t="s">
        <v>589</v>
      </c>
      <c r="H472" s="147" t="s">
        <v>19</v>
      </c>
      <c r="I472" s="149"/>
      <c r="L472" s="145"/>
      <c r="M472" s="150"/>
      <c r="T472" s="151"/>
      <c r="AT472" s="147" t="s">
        <v>167</v>
      </c>
      <c r="AU472" s="147" t="s">
        <v>83</v>
      </c>
      <c r="AV472" s="12" t="s">
        <v>81</v>
      </c>
      <c r="AW472" s="12" t="s">
        <v>35</v>
      </c>
      <c r="AX472" s="12" t="s">
        <v>73</v>
      </c>
      <c r="AY472" s="147" t="s">
        <v>156</v>
      </c>
    </row>
    <row r="473" spans="2:65" s="13" customFormat="1" ht="10.199999999999999">
      <c r="B473" s="152"/>
      <c r="D473" s="146" t="s">
        <v>167</v>
      </c>
      <c r="E473" s="153" t="s">
        <v>19</v>
      </c>
      <c r="F473" s="154" t="s">
        <v>81</v>
      </c>
      <c r="H473" s="155">
        <v>1</v>
      </c>
      <c r="I473" s="156"/>
      <c r="L473" s="152"/>
      <c r="M473" s="157"/>
      <c r="T473" s="158"/>
      <c r="AT473" s="153" t="s">
        <v>167</v>
      </c>
      <c r="AU473" s="153" t="s">
        <v>83</v>
      </c>
      <c r="AV473" s="13" t="s">
        <v>83</v>
      </c>
      <c r="AW473" s="13" t="s">
        <v>35</v>
      </c>
      <c r="AX473" s="13" t="s">
        <v>73</v>
      </c>
      <c r="AY473" s="153" t="s">
        <v>156</v>
      </c>
    </row>
    <row r="474" spans="2:65" s="12" customFormat="1" ht="10.199999999999999">
      <c r="B474" s="145"/>
      <c r="D474" s="146" t="s">
        <v>167</v>
      </c>
      <c r="E474" s="147" t="s">
        <v>19</v>
      </c>
      <c r="F474" s="148" t="s">
        <v>590</v>
      </c>
      <c r="H474" s="147" t="s">
        <v>19</v>
      </c>
      <c r="I474" s="149"/>
      <c r="L474" s="145"/>
      <c r="M474" s="150"/>
      <c r="T474" s="151"/>
      <c r="AT474" s="147" t="s">
        <v>167</v>
      </c>
      <c r="AU474" s="147" t="s">
        <v>83</v>
      </c>
      <c r="AV474" s="12" t="s">
        <v>81</v>
      </c>
      <c r="AW474" s="12" t="s">
        <v>35</v>
      </c>
      <c r="AX474" s="12" t="s">
        <v>73</v>
      </c>
      <c r="AY474" s="147" t="s">
        <v>156</v>
      </c>
    </row>
    <row r="475" spans="2:65" s="13" customFormat="1" ht="10.199999999999999">
      <c r="B475" s="152"/>
      <c r="D475" s="146" t="s">
        <v>167</v>
      </c>
      <c r="E475" s="153" t="s">
        <v>19</v>
      </c>
      <c r="F475" s="154" t="s">
        <v>81</v>
      </c>
      <c r="H475" s="155">
        <v>1</v>
      </c>
      <c r="I475" s="156"/>
      <c r="L475" s="152"/>
      <c r="M475" s="157"/>
      <c r="T475" s="158"/>
      <c r="AT475" s="153" t="s">
        <v>167</v>
      </c>
      <c r="AU475" s="153" t="s">
        <v>83</v>
      </c>
      <c r="AV475" s="13" t="s">
        <v>83</v>
      </c>
      <c r="AW475" s="13" t="s">
        <v>35</v>
      </c>
      <c r="AX475" s="13" t="s">
        <v>73</v>
      </c>
      <c r="AY475" s="153" t="s">
        <v>156</v>
      </c>
    </row>
    <row r="476" spans="2:65" s="14" customFormat="1" ht="10.199999999999999">
      <c r="B476" s="159"/>
      <c r="D476" s="146" t="s">
        <v>167</v>
      </c>
      <c r="E476" s="160" t="s">
        <v>19</v>
      </c>
      <c r="F476" s="161" t="s">
        <v>174</v>
      </c>
      <c r="H476" s="162">
        <v>2</v>
      </c>
      <c r="I476" s="163"/>
      <c r="L476" s="159"/>
      <c r="M476" s="164"/>
      <c r="T476" s="165"/>
      <c r="AT476" s="160" t="s">
        <v>167</v>
      </c>
      <c r="AU476" s="160" t="s">
        <v>83</v>
      </c>
      <c r="AV476" s="14" t="s">
        <v>163</v>
      </c>
      <c r="AW476" s="14" t="s">
        <v>35</v>
      </c>
      <c r="AX476" s="14" t="s">
        <v>81</v>
      </c>
      <c r="AY476" s="160" t="s">
        <v>156</v>
      </c>
    </row>
    <row r="477" spans="2:65" s="1" customFormat="1" ht="24.15" customHeight="1">
      <c r="B477" s="33"/>
      <c r="C477" s="128" t="s">
        <v>591</v>
      </c>
      <c r="D477" s="128" t="s">
        <v>158</v>
      </c>
      <c r="E477" s="129" t="s">
        <v>592</v>
      </c>
      <c r="F477" s="130" t="s">
        <v>593</v>
      </c>
      <c r="G477" s="131" t="s">
        <v>161</v>
      </c>
      <c r="H477" s="132">
        <v>0.872</v>
      </c>
      <c r="I477" s="133"/>
      <c r="J477" s="134">
        <f>ROUND(I477*H477,2)</f>
        <v>0</v>
      </c>
      <c r="K477" s="130" t="s">
        <v>19</v>
      </c>
      <c r="L477" s="33"/>
      <c r="M477" s="135" t="s">
        <v>19</v>
      </c>
      <c r="N477" s="136" t="s">
        <v>44</v>
      </c>
      <c r="P477" s="137">
        <f>O477*H477</f>
        <v>0</v>
      </c>
      <c r="Q477" s="137">
        <v>0</v>
      </c>
      <c r="R477" s="137">
        <f>Q477*H477</f>
        <v>0</v>
      </c>
      <c r="S477" s="137">
        <v>0</v>
      </c>
      <c r="T477" s="138">
        <f>S477*H477</f>
        <v>0</v>
      </c>
      <c r="AR477" s="139" t="s">
        <v>163</v>
      </c>
      <c r="AT477" s="139" t="s">
        <v>158</v>
      </c>
      <c r="AU477" s="139" t="s">
        <v>83</v>
      </c>
      <c r="AY477" s="18" t="s">
        <v>156</v>
      </c>
      <c r="BE477" s="140">
        <f>IF(N477="základní",J477,0)</f>
        <v>0</v>
      </c>
      <c r="BF477" s="140">
        <f>IF(N477="snížená",J477,0)</f>
        <v>0</v>
      </c>
      <c r="BG477" s="140">
        <f>IF(N477="zákl. přenesená",J477,0)</f>
        <v>0</v>
      </c>
      <c r="BH477" s="140">
        <f>IF(N477="sníž. přenesená",J477,0)</f>
        <v>0</v>
      </c>
      <c r="BI477" s="140">
        <f>IF(N477="nulová",J477,0)</f>
        <v>0</v>
      </c>
      <c r="BJ477" s="18" t="s">
        <v>81</v>
      </c>
      <c r="BK477" s="140">
        <f>ROUND(I477*H477,2)</f>
        <v>0</v>
      </c>
      <c r="BL477" s="18" t="s">
        <v>163</v>
      </c>
      <c r="BM477" s="139" t="s">
        <v>594</v>
      </c>
    </row>
    <row r="478" spans="2:65" s="12" customFormat="1" ht="10.199999999999999">
      <c r="B478" s="145"/>
      <c r="D478" s="146" t="s">
        <v>167</v>
      </c>
      <c r="E478" s="147" t="s">
        <v>19</v>
      </c>
      <c r="F478" s="148" t="s">
        <v>595</v>
      </c>
      <c r="H478" s="147" t="s">
        <v>19</v>
      </c>
      <c r="I478" s="149"/>
      <c r="L478" s="145"/>
      <c r="M478" s="150"/>
      <c r="T478" s="151"/>
      <c r="AT478" s="147" t="s">
        <v>167</v>
      </c>
      <c r="AU478" s="147" t="s">
        <v>83</v>
      </c>
      <c r="AV478" s="12" t="s">
        <v>81</v>
      </c>
      <c r="AW478" s="12" t="s">
        <v>35</v>
      </c>
      <c r="AX478" s="12" t="s">
        <v>73</v>
      </c>
      <c r="AY478" s="147" t="s">
        <v>156</v>
      </c>
    </row>
    <row r="479" spans="2:65" s="13" customFormat="1" ht="10.199999999999999">
      <c r="B479" s="152"/>
      <c r="D479" s="146" t="s">
        <v>167</v>
      </c>
      <c r="E479" s="153" t="s">
        <v>19</v>
      </c>
      <c r="F479" s="154" t="s">
        <v>596</v>
      </c>
      <c r="H479" s="155">
        <v>0.872</v>
      </c>
      <c r="I479" s="156"/>
      <c r="L479" s="152"/>
      <c r="M479" s="157"/>
      <c r="T479" s="158"/>
      <c r="AT479" s="153" t="s">
        <v>167</v>
      </c>
      <c r="AU479" s="153" t="s">
        <v>83</v>
      </c>
      <c r="AV479" s="13" t="s">
        <v>83</v>
      </c>
      <c r="AW479" s="13" t="s">
        <v>35</v>
      </c>
      <c r="AX479" s="13" t="s">
        <v>73</v>
      </c>
      <c r="AY479" s="153" t="s">
        <v>156</v>
      </c>
    </row>
    <row r="480" spans="2:65" s="14" customFormat="1" ht="10.199999999999999">
      <c r="B480" s="159"/>
      <c r="D480" s="146" t="s">
        <v>167</v>
      </c>
      <c r="E480" s="160" t="s">
        <v>19</v>
      </c>
      <c r="F480" s="161" t="s">
        <v>174</v>
      </c>
      <c r="H480" s="162">
        <v>0.872</v>
      </c>
      <c r="I480" s="163"/>
      <c r="L480" s="159"/>
      <c r="M480" s="164"/>
      <c r="T480" s="165"/>
      <c r="AT480" s="160" t="s">
        <v>167</v>
      </c>
      <c r="AU480" s="160" t="s">
        <v>83</v>
      </c>
      <c r="AV480" s="14" t="s">
        <v>163</v>
      </c>
      <c r="AW480" s="14" t="s">
        <v>35</v>
      </c>
      <c r="AX480" s="14" t="s">
        <v>81</v>
      </c>
      <c r="AY480" s="160" t="s">
        <v>156</v>
      </c>
    </row>
    <row r="481" spans="2:65" s="1" customFormat="1" ht="16.5" customHeight="1">
      <c r="B481" s="33"/>
      <c r="C481" s="128" t="s">
        <v>597</v>
      </c>
      <c r="D481" s="128" t="s">
        <v>158</v>
      </c>
      <c r="E481" s="129" t="s">
        <v>598</v>
      </c>
      <c r="F481" s="130" t="s">
        <v>599</v>
      </c>
      <c r="G481" s="131" t="s">
        <v>235</v>
      </c>
      <c r="H481" s="132">
        <v>20</v>
      </c>
      <c r="I481" s="133"/>
      <c r="J481" s="134">
        <f>ROUND(I481*H481,2)</f>
        <v>0</v>
      </c>
      <c r="K481" s="130" t="s">
        <v>162</v>
      </c>
      <c r="L481" s="33"/>
      <c r="M481" s="135" t="s">
        <v>19</v>
      </c>
      <c r="N481" s="136" t="s">
        <v>44</v>
      </c>
      <c r="P481" s="137">
        <f>O481*H481</f>
        <v>0</v>
      </c>
      <c r="Q481" s="137">
        <v>0</v>
      </c>
      <c r="R481" s="137">
        <f>Q481*H481</f>
        <v>0</v>
      </c>
      <c r="S481" s="137">
        <v>0.184</v>
      </c>
      <c r="T481" s="138">
        <f>S481*H481</f>
        <v>3.6799999999999997</v>
      </c>
      <c r="AR481" s="139" t="s">
        <v>163</v>
      </c>
      <c r="AT481" s="139" t="s">
        <v>158</v>
      </c>
      <c r="AU481" s="139" t="s">
        <v>83</v>
      </c>
      <c r="AY481" s="18" t="s">
        <v>156</v>
      </c>
      <c r="BE481" s="140">
        <f>IF(N481="základní",J481,0)</f>
        <v>0</v>
      </c>
      <c r="BF481" s="140">
        <f>IF(N481="snížená",J481,0)</f>
        <v>0</v>
      </c>
      <c r="BG481" s="140">
        <f>IF(N481="zákl. přenesená",J481,0)</f>
        <v>0</v>
      </c>
      <c r="BH481" s="140">
        <f>IF(N481="sníž. přenesená",J481,0)</f>
        <v>0</v>
      </c>
      <c r="BI481" s="140">
        <f>IF(N481="nulová",J481,0)</f>
        <v>0</v>
      </c>
      <c r="BJ481" s="18" t="s">
        <v>81</v>
      </c>
      <c r="BK481" s="140">
        <f>ROUND(I481*H481,2)</f>
        <v>0</v>
      </c>
      <c r="BL481" s="18" t="s">
        <v>163</v>
      </c>
      <c r="BM481" s="139" t="s">
        <v>600</v>
      </c>
    </row>
    <row r="482" spans="2:65" s="1" customFormat="1" ht="10.199999999999999">
      <c r="B482" s="33"/>
      <c r="D482" s="141" t="s">
        <v>165</v>
      </c>
      <c r="F482" s="142" t="s">
        <v>601</v>
      </c>
      <c r="I482" s="143"/>
      <c r="L482" s="33"/>
      <c r="M482" s="144"/>
      <c r="T482" s="54"/>
      <c r="AT482" s="18" t="s">
        <v>165</v>
      </c>
      <c r="AU482" s="18" t="s">
        <v>83</v>
      </c>
    </row>
    <row r="483" spans="2:65" s="13" customFormat="1" ht="10.199999999999999">
      <c r="B483" s="152"/>
      <c r="D483" s="146" t="s">
        <v>167</v>
      </c>
      <c r="E483" s="153" t="s">
        <v>19</v>
      </c>
      <c r="F483" s="154" t="s">
        <v>238</v>
      </c>
      <c r="H483" s="155">
        <v>20</v>
      </c>
      <c r="I483" s="156"/>
      <c r="L483" s="152"/>
      <c r="M483" s="157"/>
      <c r="T483" s="158"/>
      <c r="AT483" s="153" t="s">
        <v>167</v>
      </c>
      <c r="AU483" s="153" t="s">
        <v>83</v>
      </c>
      <c r="AV483" s="13" t="s">
        <v>83</v>
      </c>
      <c r="AW483" s="13" t="s">
        <v>35</v>
      </c>
      <c r="AX483" s="13" t="s">
        <v>73</v>
      </c>
      <c r="AY483" s="153" t="s">
        <v>156</v>
      </c>
    </row>
    <row r="484" spans="2:65" s="14" customFormat="1" ht="10.199999999999999">
      <c r="B484" s="159"/>
      <c r="D484" s="146" t="s">
        <v>167</v>
      </c>
      <c r="E484" s="160" t="s">
        <v>19</v>
      </c>
      <c r="F484" s="161" t="s">
        <v>174</v>
      </c>
      <c r="H484" s="162">
        <v>20</v>
      </c>
      <c r="I484" s="163"/>
      <c r="L484" s="159"/>
      <c r="M484" s="164"/>
      <c r="T484" s="165"/>
      <c r="AT484" s="160" t="s">
        <v>167</v>
      </c>
      <c r="AU484" s="160" t="s">
        <v>83</v>
      </c>
      <c r="AV484" s="14" t="s">
        <v>163</v>
      </c>
      <c r="AW484" s="14" t="s">
        <v>35</v>
      </c>
      <c r="AX484" s="14" t="s">
        <v>81</v>
      </c>
      <c r="AY484" s="160" t="s">
        <v>156</v>
      </c>
    </row>
    <row r="485" spans="2:65" s="1" customFormat="1" ht="24.15" customHeight="1">
      <c r="B485" s="33"/>
      <c r="C485" s="128" t="s">
        <v>602</v>
      </c>
      <c r="D485" s="128" t="s">
        <v>158</v>
      </c>
      <c r="E485" s="129" t="s">
        <v>603</v>
      </c>
      <c r="F485" s="130" t="s">
        <v>604</v>
      </c>
      <c r="G485" s="131" t="s">
        <v>178</v>
      </c>
      <c r="H485" s="132">
        <v>2.1000000000000001E-2</v>
      </c>
      <c r="I485" s="133"/>
      <c r="J485" s="134">
        <f>ROUND(I485*H485,2)</f>
        <v>0</v>
      </c>
      <c r="K485" s="130" t="s">
        <v>162</v>
      </c>
      <c r="L485" s="33"/>
      <c r="M485" s="135" t="s">
        <v>19</v>
      </c>
      <c r="N485" s="136" t="s">
        <v>44</v>
      </c>
      <c r="P485" s="137">
        <f>O485*H485</f>
        <v>0</v>
      </c>
      <c r="Q485" s="137">
        <v>0</v>
      </c>
      <c r="R485" s="137">
        <f>Q485*H485</f>
        <v>0</v>
      </c>
      <c r="S485" s="137">
        <v>1.8</v>
      </c>
      <c r="T485" s="138">
        <f>S485*H485</f>
        <v>3.78E-2</v>
      </c>
      <c r="AR485" s="139" t="s">
        <v>163</v>
      </c>
      <c r="AT485" s="139" t="s">
        <v>158</v>
      </c>
      <c r="AU485" s="139" t="s">
        <v>83</v>
      </c>
      <c r="AY485" s="18" t="s">
        <v>156</v>
      </c>
      <c r="BE485" s="140">
        <f>IF(N485="základní",J485,0)</f>
        <v>0</v>
      </c>
      <c r="BF485" s="140">
        <f>IF(N485="snížená",J485,0)</f>
        <v>0</v>
      </c>
      <c r="BG485" s="140">
        <f>IF(N485="zákl. přenesená",J485,0)</f>
        <v>0</v>
      </c>
      <c r="BH485" s="140">
        <f>IF(N485="sníž. přenesená",J485,0)</f>
        <v>0</v>
      </c>
      <c r="BI485" s="140">
        <f>IF(N485="nulová",J485,0)</f>
        <v>0</v>
      </c>
      <c r="BJ485" s="18" t="s">
        <v>81</v>
      </c>
      <c r="BK485" s="140">
        <f>ROUND(I485*H485,2)</f>
        <v>0</v>
      </c>
      <c r="BL485" s="18" t="s">
        <v>163</v>
      </c>
      <c r="BM485" s="139" t="s">
        <v>605</v>
      </c>
    </row>
    <row r="486" spans="2:65" s="1" customFormat="1" ht="10.199999999999999">
      <c r="B486" s="33"/>
      <c r="D486" s="141" t="s">
        <v>165</v>
      </c>
      <c r="F486" s="142" t="s">
        <v>606</v>
      </c>
      <c r="I486" s="143"/>
      <c r="L486" s="33"/>
      <c r="M486" s="144"/>
      <c r="T486" s="54"/>
      <c r="AT486" s="18" t="s">
        <v>165</v>
      </c>
      <c r="AU486" s="18" t="s">
        <v>83</v>
      </c>
    </row>
    <row r="487" spans="2:65" s="12" customFormat="1" ht="10.199999999999999">
      <c r="B487" s="145"/>
      <c r="D487" s="146" t="s">
        <v>167</v>
      </c>
      <c r="E487" s="147" t="s">
        <v>19</v>
      </c>
      <c r="F487" s="148" t="s">
        <v>607</v>
      </c>
      <c r="H487" s="147" t="s">
        <v>19</v>
      </c>
      <c r="I487" s="149"/>
      <c r="L487" s="145"/>
      <c r="M487" s="150"/>
      <c r="T487" s="151"/>
      <c r="AT487" s="147" t="s">
        <v>167</v>
      </c>
      <c r="AU487" s="147" t="s">
        <v>83</v>
      </c>
      <c r="AV487" s="12" t="s">
        <v>81</v>
      </c>
      <c r="AW487" s="12" t="s">
        <v>35</v>
      </c>
      <c r="AX487" s="12" t="s">
        <v>73</v>
      </c>
      <c r="AY487" s="147" t="s">
        <v>156</v>
      </c>
    </row>
    <row r="488" spans="2:65" s="13" customFormat="1" ht="10.199999999999999">
      <c r="B488" s="152"/>
      <c r="D488" s="146" t="s">
        <v>167</v>
      </c>
      <c r="E488" s="153" t="s">
        <v>19</v>
      </c>
      <c r="F488" s="154" t="s">
        <v>608</v>
      </c>
      <c r="H488" s="155">
        <v>2.1000000000000001E-2</v>
      </c>
      <c r="I488" s="156"/>
      <c r="L488" s="152"/>
      <c r="M488" s="157"/>
      <c r="T488" s="158"/>
      <c r="AT488" s="153" t="s">
        <v>167</v>
      </c>
      <c r="AU488" s="153" t="s">
        <v>83</v>
      </c>
      <c r="AV488" s="13" t="s">
        <v>83</v>
      </c>
      <c r="AW488" s="13" t="s">
        <v>35</v>
      </c>
      <c r="AX488" s="13" t="s">
        <v>73</v>
      </c>
      <c r="AY488" s="153" t="s">
        <v>156</v>
      </c>
    </row>
    <row r="489" spans="2:65" s="14" customFormat="1" ht="10.199999999999999">
      <c r="B489" s="159"/>
      <c r="D489" s="146" t="s">
        <v>167</v>
      </c>
      <c r="E489" s="160" t="s">
        <v>19</v>
      </c>
      <c r="F489" s="161" t="s">
        <v>174</v>
      </c>
      <c r="H489" s="162">
        <v>2.1000000000000001E-2</v>
      </c>
      <c r="I489" s="163"/>
      <c r="L489" s="159"/>
      <c r="M489" s="164"/>
      <c r="T489" s="165"/>
      <c r="AT489" s="160" t="s">
        <v>167</v>
      </c>
      <c r="AU489" s="160" t="s">
        <v>83</v>
      </c>
      <c r="AV489" s="14" t="s">
        <v>163</v>
      </c>
      <c r="AW489" s="14" t="s">
        <v>35</v>
      </c>
      <c r="AX489" s="14" t="s">
        <v>81</v>
      </c>
      <c r="AY489" s="160" t="s">
        <v>156</v>
      </c>
    </row>
    <row r="490" spans="2:65" s="1" customFormat="1" ht="24.15" customHeight="1">
      <c r="B490" s="33"/>
      <c r="C490" s="128" t="s">
        <v>609</v>
      </c>
      <c r="D490" s="128" t="s">
        <v>158</v>
      </c>
      <c r="E490" s="129" t="s">
        <v>610</v>
      </c>
      <c r="F490" s="130" t="s">
        <v>611</v>
      </c>
      <c r="G490" s="131" t="s">
        <v>422</v>
      </c>
      <c r="H490" s="132">
        <v>0.77400000000000002</v>
      </c>
      <c r="I490" s="133"/>
      <c r="J490" s="134">
        <f>ROUND(I490*H490,2)</f>
        <v>0</v>
      </c>
      <c r="K490" s="130" t="s">
        <v>162</v>
      </c>
      <c r="L490" s="33"/>
      <c r="M490" s="135" t="s">
        <v>19</v>
      </c>
      <c r="N490" s="136" t="s">
        <v>44</v>
      </c>
      <c r="P490" s="137">
        <f>O490*H490</f>
        <v>0</v>
      </c>
      <c r="Q490" s="137">
        <v>2.4399999999999999E-3</v>
      </c>
      <c r="R490" s="137">
        <f>Q490*H490</f>
        <v>1.8885600000000001E-3</v>
      </c>
      <c r="S490" s="137">
        <v>5.6000000000000001E-2</v>
      </c>
      <c r="T490" s="138">
        <f>S490*H490</f>
        <v>4.3344000000000001E-2</v>
      </c>
      <c r="AR490" s="139" t="s">
        <v>163</v>
      </c>
      <c r="AT490" s="139" t="s">
        <v>158</v>
      </c>
      <c r="AU490" s="139" t="s">
        <v>83</v>
      </c>
      <c r="AY490" s="18" t="s">
        <v>156</v>
      </c>
      <c r="BE490" s="140">
        <f>IF(N490="základní",J490,0)</f>
        <v>0</v>
      </c>
      <c r="BF490" s="140">
        <f>IF(N490="snížená",J490,0)</f>
        <v>0</v>
      </c>
      <c r="BG490" s="140">
        <f>IF(N490="zákl. přenesená",J490,0)</f>
        <v>0</v>
      </c>
      <c r="BH490" s="140">
        <f>IF(N490="sníž. přenesená",J490,0)</f>
        <v>0</v>
      </c>
      <c r="BI490" s="140">
        <f>IF(N490="nulová",J490,0)</f>
        <v>0</v>
      </c>
      <c r="BJ490" s="18" t="s">
        <v>81</v>
      </c>
      <c r="BK490" s="140">
        <f>ROUND(I490*H490,2)</f>
        <v>0</v>
      </c>
      <c r="BL490" s="18" t="s">
        <v>163</v>
      </c>
      <c r="BM490" s="139" t="s">
        <v>612</v>
      </c>
    </row>
    <row r="491" spans="2:65" s="1" customFormat="1" ht="10.199999999999999">
      <c r="B491" s="33"/>
      <c r="D491" s="141" t="s">
        <v>165</v>
      </c>
      <c r="F491" s="142" t="s">
        <v>613</v>
      </c>
      <c r="I491" s="143"/>
      <c r="L491" s="33"/>
      <c r="M491" s="144"/>
      <c r="T491" s="54"/>
      <c r="AT491" s="18" t="s">
        <v>165</v>
      </c>
      <c r="AU491" s="18" t="s">
        <v>83</v>
      </c>
    </row>
    <row r="492" spans="2:65" s="12" customFormat="1" ht="10.199999999999999">
      <c r="B492" s="145"/>
      <c r="D492" s="146" t="s">
        <v>167</v>
      </c>
      <c r="E492" s="147" t="s">
        <v>19</v>
      </c>
      <c r="F492" s="148" t="s">
        <v>614</v>
      </c>
      <c r="H492" s="147" t="s">
        <v>19</v>
      </c>
      <c r="I492" s="149"/>
      <c r="L492" s="145"/>
      <c r="M492" s="150"/>
      <c r="T492" s="151"/>
      <c r="AT492" s="147" t="s">
        <v>167</v>
      </c>
      <c r="AU492" s="147" t="s">
        <v>83</v>
      </c>
      <c r="AV492" s="12" t="s">
        <v>81</v>
      </c>
      <c r="AW492" s="12" t="s">
        <v>35</v>
      </c>
      <c r="AX492" s="12" t="s">
        <v>73</v>
      </c>
      <c r="AY492" s="147" t="s">
        <v>156</v>
      </c>
    </row>
    <row r="493" spans="2:65" s="13" customFormat="1" ht="10.199999999999999">
      <c r="B493" s="152"/>
      <c r="D493" s="146" t="s">
        <v>167</v>
      </c>
      <c r="E493" s="153" t="s">
        <v>19</v>
      </c>
      <c r="F493" s="154" t="s">
        <v>615</v>
      </c>
      <c r="H493" s="155">
        <v>0.77400000000000002</v>
      </c>
      <c r="I493" s="156"/>
      <c r="L493" s="152"/>
      <c r="M493" s="157"/>
      <c r="T493" s="158"/>
      <c r="AT493" s="153" t="s">
        <v>167</v>
      </c>
      <c r="AU493" s="153" t="s">
        <v>83</v>
      </c>
      <c r="AV493" s="13" t="s">
        <v>83</v>
      </c>
      <c r="AW493" s="13" t="s">
        <v>35</v>
      </c>
      <c r="AX493" s="13" t="s">
        <v>73</v>
      </c>
      <c r="AY493" s="153" t="s">
        <v>156</v>
      </c>
    </row>
    <row r="494" spans="2:65" s="14" customFormat="1" ht="10.199999999999999">
      <c r="B494" s="159"/>
      <c r="D494" s="146" t="s">
        <v>167</v>
      </c>
      <c r="E494" s="160" t="s">
        <v>19</v>
      </c>
      <c r="F494" s="161" t="s">
        <v>174</v>
      </c>
      <c r="H494" s="162">
        <v>0.77400000000000002</v>
      </c>
      <c r="I494" s="163"/>
      <c r="L494" s="159"/>
      <c r="M494" s="164"/>
      <c r="T494" s="165"/>
      <c r="AT494" s="160" t="s">
        <v>167</v>
      </c>
      <c r="AU494" s="160" t="s">
        <v>83</v>
      </c>
      <c r="AV494" s="14" t="s">
        <v>163</v>
      </c>
      <c r="AW494" s="14" t="s">
        <v>35</v>
      </c>
      <c r="AX494" s="14" t="s">
        <v>81</v>
      </c>
      <c r="AY494" s="160" t="s">
        <v>156</v>
      </c>
    </row>
    <row r="495" spans="2:65" s="1" customFormat="1" ht="24.15" customHeight="1">
      <c r="B495" s="33"/>
      <c r="C495" s="128" t="s">
        <v>616</v>
      </c>
      <c r="D495" s="128" t="s">
        <v>158</v>
      </c>
      <c r="E495" s="129" t="s">
        <v>617</v>
      </c>
      <c r="F495" s="130" t="s">
        <v>618</v>
      </c>
      <c r="G495" s="131" t="s">
        <v>422</v>
      </c>
      <c r="H495" s="132">
        <v>23.2</v>
      </c>
      <c r="I495" s="133"/>
      <c r="J495" s="134">
        <f>ROUND(I495*H495,2)</f>
        <v>0</v>
      </c>
      <c r="K495" s="130" t="s">
        <v>162</v>
      </c>
      <c r="L495" s="33"/>
      <c r="M495" s="135" t="s">
        <v>19</v>
      </c>
      <c r="N495" s="136" t="s">
        <v>44</v>
      </c>
      <c r="P495" s="137">
        <f>O495*H495</f>
        <v>0</v>
      </c>
      <c r="Q495" s="137">
        <v>0</v>
      </c>
      <c r="R495" s="137">
        <f>Q495*H495</f>
        <v>0</v>
      </c>
      <c r="S495" s="137">
        <v>4.8000000000000001E-2</v>
      </c>
      <c r="T495" s="138">
        <f>S495*H495</f>
        <v>1.1135999999999999</v>
      </c>
      <c r="AR495" s="139" t="s">
        <v>163</v>
      </c>
      <c r="AT495" s="139" t="s">
        <v>158</v>
      </c>
      <c r="AU495" s="139" t="s">
        <v>83</v>
      </c>
      <c r="AY495" s="18" t="s">
        <v>156</v>
      </c>
      <c r="BE495" s="140">
        <f>IF(N495="základní",J495,0)</f>
        <v>0</v>
      </c>
      <c r="BF495" s="140">
        <f>IF(N495="snížená",J495,0)</f>
        <v>0</v>
      </c>
      <c r="BG495" s="140">
        <f>IF(N495="zákl. přenesená",J495,0)</f>
        <v>0</v>
      </c>
      <c r="BH495" s="140">
        <f>IF(N495="sníž. přenesená",J495,0)</f>
        <v>0</v>
      </c>
      <c r="BI495" s="140">
        <f>IF(N495="nulová",J495,0)</f>
        <v>0</v>
      </c>
      <c r="BJ495" s="18" t="s">
        <v>81</v>
      </c>
      <c r="BK495" s="140">
        <f>ROUND(I495*H495,2)</f>
        <v>0</v>
      </c>
      <c r="BL495" s="18" t="s">
        <v>163</v>
      </c>
      <c r="BM495" s="139" t="s">
        <v>619</v>
      </c>
    </row>
    <row r="496" spans="2:65" s="1" customFormat="1" ht="10.199999999999999">
      <c r="B496" s="33"/>
      <c r="D496" s="141" t="s">
        <v>165</v>
      </c>
      <c r="F496" s="142" t="s">
        <v>620</v>
      </c>
      <c r="I496" s="143"/>
      <c r="L496" s="33"/>
      <c r="M496" s="144"/>
      <c r="T496" s="54"/>
      <c r="AT496" s="18" t="s">
        <v>165</v>
      </c>
      <c r="AU496" s="18" t="s">
        <v>83</v>
      </c>
    </row>
    <row r="497" spans="2:65" s="13" customFormat="1" ht="10.199999999999999">
      <c r="B497" s="152"/>
      <c r="D497" s="146" t="s">
        <v>167</v>
      </c>
      <c r="E497" s="153" t="s">
        <v>19</v>
      </c>
      <c r="F497" s="154" t="s">
        <v>621</v>
      </c>
      <c r="H497" s="155">
        <v>23.2</v>
      </c>
      <c r="I497" s="156"/>
      <c r="L497" s="152"/>
      <c r="M497" s="157"/>
      <c r="T497" s="158"/>
      <c r="AT497" s="153" t="s">
        <v>167</v>
      </c>
      <c r="AU497" s="153" t="s">
        <v>83</v>
      </c>
      <c r="AV497" s="13" t="s">
        <v>83</v>
      </c>
      <c r="AW497" s="13" t="s">
        <v>35</v>
      </c>
      <c r="AX497" s="13" t="s">
        <v>73</v>
      </c>
      <c r="AY497" s="153" t="s">
        <v>156</v>
      </c>
    </row>
    <row r="498" spans="2:65" s="14" customFormat="1" ht="10.199999999999999">
      <c r="B498" s="159"/>
      <c r="D498" s="146" t="s">
        <v>167</v>
      </c>
      <c r="E498" s="160" t="s">
        <v>19</v>
      </c>
      <c r="F498" s="161" t="s">
        <v>174</v>
      </c>
      <c r="H498" s="162">
        <v>23.2</v>
      </c>
      <c r="I498" s="163"/>
      <c r="L498" s="159"/>
      <c r="M498" s="164"/>
      <c r="T498" s="165"/>
      <c r="AT498" s="160" t="s">
        <v>167</v>
      </c>
      <c r="AU498" s="160" t="s">
        <v>83</v>
      </c>
      <c r="AV498" s="14" t="s">
        <v>163</v>
      </c>
      <c r="AW498" s="14" t="s">
        <v>35</v>
      </c>
      <c r="AX498" s="14" t="s">
        <v>81</v>
      </c>
      <c r="AY498" s="160" t="s">
        <v>156</v>
      </c>
    </row>
    <row r="499" spans="2:65" s="1" customFormat="1" ht="24.15" customHeight="1">
      <c r="B499" s="33"/>
      <c r="C499" s="128" t="s">
        <v>622</v>
      </c>
      <c r="D499" s="128" t="s">
        <v>158</v>
      </c>
      <c r="E499" s="129" t="s">
        <v>623</v>
      </c>
      <c r="F499" s="130" t="s">
        <v>624</v>
      </c>
      <c r="G499" s="131" t="s">
        <v>161</v>
      </c>
      <c r="H499" s="132">
        <v>457.262</v>
      </c>
      <c r="I499" s="133"/>
      <c r="J499" s="134">
        <f>ROUND(I499*H499,2)</f>
        <v>0</v>
      </c>
      <c r="K499" s="130" t="s">
        <v>162</v>
      </c>
      <c r="L499" s="33"/>
      <c r="M499" s="135" t="s">
        <v>19</v>
      </c>
      <c r="N499" s="136" t="s">
        <v>44</v>
      </c>
      <c r="P499" s="137">
        <f>O499*H499</f>
        <v>0</v>
      </c>
      <c r="Q499" s="137">
        <v>0</v>
      </c>
      <c r="R499" s="137">
        <f>Q499*H499</f>
        <v>0</v>
      </c>
      <c r="S499" s="137">
        <v>4.5999999999999999E-2</v>
      </c>
      <c r="T499" s="138">
        <f>S499*H499</f>
        <v>21.034051999999999</v>
      </c>
      <c r="AR499" s="139" t="s">
        <v>163</v>
      </c>
      <c r="AT499" s="139" t="s">
        <v>158</v>
      </c>
      <c r="AU499" s="139" t="s">
        <v>83</v>
      </c>
      <c r="AY499" s="18" t="s">
        <v>156</v>
      </c>
      <c r="BE499" s="140">
        <f>IF(N499="základní",J499,0)</f>
        <v>0</v>
      </c>
      <c r="BF499" s="140">
        <f>IF(N499="snížená",J499,0)</f>
        <v>0</v>
      </c>
      <c r="BG499" s="140">
        <f>IF(N499="zákl. přenesená",J499,0)</f>
        <v>0</v>
      </c>
      <c r="BH499" s="140">
        <f>IF(N499="sníž. přenesená",J499,0)</f>
        <v>0</v>
      </c>
      <c r="BI499" s="140">
        <f>IF(N499="nulová",J499,0)</f>
        <v>0</v>
      </c>
      <c r="BJ499" s="18" t="s">
        <v>81</v>
      </c>
      <c r="BK499" s="140">
        <f>ROUND(I499*H499,2)</f>
        <v>0</v>
      </c>
      <c r="BL499" s="18" t="s">
        <v>163</v>
      </c>
      <c r="BM499" s="139" t="s">
        <v>625</v>
      </c>
    </row>
    <row r="500" spans="2:65" s="1" customFormat="1" ht="10.199999999999999">
      <c r="B500" s="33"/>
      <c r="D500" s="141" t="s">
        <v>165</v>
      </c>
      <c r="F500" s="142" t="s">
        <v>626</v>
      </c>
      <c r="I500" s="143"/>
      <c r="L500" s="33"/>
      <c r="M500" s="144"/>
      <c r="T500" s="54"/>
      <c r="AT500" s="18" t="s">
        <v>165</v>
      </c>
      <c r="AU500" s="18" t="s">
        <v>83</v>
      </c>
    </row>
    <row r="501" spans="2:65" s="12" customFormat="1" ht="10.199999999999999">
      <c r="B501" s="145"/>
      <c r="D501" s="146" t="s">
        <v>167</v>
      </c>
      <c r="E501" s="147" t="s">
        <v>19</v>
      </c>
      <c r="F501" s="148" t="s">
        <v>310</v>
      </c>
      <c r="H501" s="147" t="s">
        <v>19</v>
      </c>
      <c r="I501" s="149"/>
      <c r="L501" s="145"/>
      <c r="M501" s="150"/>
      <c r="T501" s="151"/>
      <c r="AT501" s="147" t="s">
        <v>167</v>
      </c>
      <c r="AU501" s="147" t="s">
        <v>83</v>
      </c>
      <c r="AV501" s="12" t="s">
        <v>81</v>
      </c>
      <c r="AW501" s="12" t="s">
        <v>35</v>
      </c>
      <c r="AX501" s="12" t="s">
        <v>73</v>
      </c>
      <c r="AY501" s="147" t="s">
        <v>156</v>
      </c>
    </row>
    <row r="502" spans="2:65" s="13" customFormat="1" ht="10.199999999999999">
      <c r="B502" s="152"/>
      <c r="D502" s="146" t="s">
        <v>167</v>
      </c>
      <c r="E502" s="153" t="s">
        <v>19</v>
      </c>
      <c r="F502" s="154" t="s">
        <v>311</v>
      </c>
      <c r="H502" s="155">
        <v>62.503999999999998</v>
      </c>
      <c r="I502" s="156"/>
      <c r="L502" s="152"/>
      <c r="M502" s="157"/>
      <c r="T502" s="158"/>
      <c r="AT502" s="153" t="s">
        <v>167</v>
      </c>
      <c r="AU502" s="153" t="s">
        <v>83</v>
      </c>
      <c r="AV502" s="13" t="s">
        <v>83</v>
      </c>
      <c r="AW502" s="13" t="s">
        <v>35</v>
      </c>
      <c r="AX502" s="13" t="s">
        <v>73</v>
      </c>
      <c r="AY502" s="153" t="s">
        <v>156</v>
      </c>
    </row>
    <row r="503" spans="2:65" s="13" customFormat="1" ht="10.199999999999999">
      <c r="B503" s="152"/>
      <c r="D503" s="146" t="s">
        <v>167</v>
      </c>
      <c r="E503" s="153" t="s">
        <v>19</v>
      </c>
      <c r="F503" s="154" t="s">
        <v>312</v>
      </c>
      <c r="H503" s="155">
        <v>36.012</v>
      </c>
      <c r="I503" s="156"/>
      <c r="L503" s="152"/>
      <c r="M503" s="157"/>
      <c r="T503" s="158"/>
      <c r="AT503" s="153" t="s">
        <v>167</v>
      </c>
      <c r="AU503" s="153" t="s">
        <v>83</v>
      </c>
      <c r="AV503" s="13" t="s">
        <v>83</v>
      </c>
      <c r="AW503" s="13" t="s">
        <v>35</v>
      </c>
      <c r="AX503" s="13" t="s">
        <v>73</v>
      </c>
      <c r="AY503" s="153" t="s">
        <v>156</v>
      </c>
    </row>
    <row r="504" spans="2:65" s="15" customFormat="1" ht="10.199999999999999">
      <c r="B504" s="176"/>
      <c r="D504" s="146" t="s">
        <v>167</v>
      </c>
      <c r="E504" s="177" t="s">
        <v>19</v>
      </c>
      <c r="F504" s="178" t="s">
        <v>313</v>
      </c>
      <c r="H504" s="179">
        <v>98.515999999999991</v>
      </c>
      <c r="I504" s="180"/>
      <c r="L504" s="176"/>
      <c r="M504" s="181"/>
      <c r="T504" s="182"/>
      <c r="AT504" s="177" t="s">
        <v>167</v>
      </c>
      <c r="AU504" s="177" t="s">
        <v>83</v>
      </c>
      <c r="AV504" s="15" t="s">
        <v>182</v>
      </c>
      <c r="AW504" s="15" t="s">
        <v>35</v>
      </c>
      <c r="AX504" s="15" t="s">
        <v>73</v>
      </c>
      <c r="AY504" s="177" t="s">
        <v>156</v>
      </c>
    </row>
    <row r="505" spans="2:65" s="12" customFormat="1" ht="10.199999999999999">
      <c r="B505" s="145"/>
      <c r="D505" s="146" t="s">
        <v>167</v>
      </c>
      <c r="E505" s="147" t="s">
        <v>19</v>
      </c>
      <c r="F505" s="148" t="s">
        <v>168</v>
      </c>
      <c r="H505" s="147" t="s">
        <v>19</v>
      </c>
      <c r="I505" s="149"/>
      <c r="L505" s="145"/>
      <c r="M505" s="150"/>
      <c r="T505" s="151"/>
      <c r="AT505" s="147" t="s">
        <v>167</v>
      </c>
      <c r="AU505" s="147" t="s">
        <v>83</v>
      </c>
      <c r="AV505" s="12" t="s">
        <v>81</v>
      </c>
      <c r="AW505" s="12" t="s">
        <v>35</v>
      </c>
      <c r="AX505" s="12" t="s">
        <v>73</v>
      </c>
      <c r="AY505" s="147" t="s">
        <v>156</v>
      </c>
    </row>
    <row r="506" spans="2:65" s="13" customFormat="1" ht="10.199999999999999">
      <c r="B506" s="152"/>
      <c r="D506" s="146" t="s">
        <v>167</v>
      </c>
      <c r="E506" s="153" t="s">
        <v>19</v>
      </c>
      <c r="F506" s="154" t="s">
        <v>314</v>
      </c>
      <c r="H506" s="155">
        <v>93.481999999999999</v>
      </c>
      <c r="I506" s="156"/>
      <c r="L506" s="152"/>
      <c r="M506" s="157"/>
      <c r="T506" s="158"/>
      <c r="AT506" s="153" t="s">
        <v>167</v>
      </c>
      <c r="AU506" s="153" t="s">
        <v>83</v>
      </c>
      <c r="AV506" s="13" t="s">
        <v>83</v>
      </c>
      <c r="AW506" s="13" t="s">
        <v>35</v>
      </c>
      <c r="AX506" s="13" t="s">
        <v>73</v>
      </c>
      <c r="AY506" s="153" t="s">
        <v>156</v>
      </c>
    </row>
    <row r="507" spans="2:65" s="15" customFormat="1" ht="10.199999999999999">
      <c r="B507" s="176"/>
      <c r="D507" s="146" t="s">
        <v>167</v>
      </c>
      <c r="E507" s="177" t="s">
        <v>19</v>
      </c>
      <c r="F507" s="178" t="s">
        <v>313</v>
      </c>
      <c r="H507" s="179">
        <v>93.481999999999999</v>
      </c>
      <c r="I507" s="180"/>
      <c r="L507" s="176"/>
      <c r="M507" s="181"/>
      <c r="T507" s="182"/>
      <c r="AT507" s="177" t="s">
        <v>167</v>
      </c>
      <c r="AU507" s="177" t="s">
        <v>83</v>
      </c>
      <c r="AV507" s="15" t="s">
        <v>182</v>
      </c>
      <c r="AW507" s="15" t="s">
        <v>35</v>
      </c>
      <c r="AX507" s="15" t="s">
        <v>73</v>
      </c>
      <c r="AY507" s="177" t="s">
        <v>156</v>
      </c>
    </row>
    <row r="508" spans="2:65" s="12" customFormat="1" ht="10.199999999999999">
      <c r="B508" s="145"/>
      <c r="D508" s="146" t="s">
        <v>167</v>
      </c>
      <c r="E508" s="147" t="s">
        <v>19</v>
      </c>
      <c r="F508" s="148" t="s">
        <v>170</v>
      </c>
      <c r="H508" s="147" t="s">
        <v>19</v>
      </c>
      <c r="I508" s="149"/>
      <c r="L508" s="145"/>
      <c r="M508" s="150"/>
      <c r="T508" s="151"/>
      <c r="AT508" s="147" t="s">
        <v>167</v>
      </c>
      <c r="AU508" s="147" t="s">
        <v>83</v>
      </c>
      <c r="AV508" s="12" t="s">
        <v>81</v>
      </c>
      <c r="AW508" s="12" t="s">
        <v>35</v>
      </c>
      <c r="AX508" s="12" t="s">
        <v>73</v>
      </c>
      <c r="AY508" s="147" t="s">
        <v>156</v>
      </c>
    </row>
    <row r="509" spans="2:65" s="13" customFormat="1" ht="10.199999999999999">
      <c r="B509" s="152"/>
      <c r="D509" s="146" t="s">
        <v>167</v>
      </c>
      <c r="E509" s="153" t="s">
        <v>19</v>
      </c>
      <c r="F509" s="154" t="s">
        <v>315</v>
      </c>
      <c r="H509" s="155">
        <v>133.541</v>
      </c>
      <c r="I509" s="156"/>
      <c r="L509" s="152"/>
      <c r="M509" s="157"/>
      <c r="T509" s="158"/>
      <c r="AT509" s="153" t="s">
        <v>167</v>
      </c>
      <c r="AU509" s="153" t="s">
        <v>83</v>
      </c>
      <c r="AV509" s="13" t="s">
        <v>83</v>
      </c>
      <c r="AW509" s="13" t="s">
        <v>35</v>
      </c>
      <c r="AX509" s="13" t="s">
        <v>73</v>
      </c>
      <c r="AY509" s="153" t="s">
        <v>156</v>
      </c>
    </row>
    <row r="510" spans="2:65" s="15" customFormat="1" ht="10.199999999999999">
      <c r="B510" s="176"/>
      <c r="D510" s="146" t="s">
        <v>167</v>
      </c>
      <c r="E510" s="177" t="s">
        <v>19</v>
      </c>
      <c r="F510" s="178" t="s">
        <v>313</v>
      </c>
      <c r="H510" s="179">
        <v>133.541</v>
      </c>
      <c r="I510" s="180"/>
      <c r="L510" s="176"/>
      <c r="M510" s="181"/>
      <c r="T510" s="182"/>
      <c r="AT510" s="177" t="s">
        <v>167</v>
      </c>
      <c r="AU510" s="177" t="s">
        <v>83</v>
      </c>
      <c r="AV510" s="15" t="s">
        <v>182</v>
      </c>
      <c r="AW510" s="15" t="s">
        <v>35</v>
      </c>
      <c r="AX510" s="15" t="s">
        <v>73</v>
      </c>
      <c r="AY510" s="177" t="s">
        <v>156</v>
      </c>
    </row>
    <row r="511" spans="2:65" s="12" customFormat="1" ht="10.199999999999999">
      <c r="B511" s="145"/>
      <c r="D511" s="146" t="s">
        <v>167</v>
      </c>
      <c r="E511" s="147" t="s">
        <v>19</v>
      </c>
      <c r="F511" s="148" t="s">
        <v>172</v>
      </c>
      <c r="H511" s="147" t="s">
        <v>19</v>
      </c>
      <c r="I511" s="149"/>
      <c r="L511" s="145"/>
      <c r="M511" s="150"/>
      <c r="T511" s="151"/>
      <c r="AT511" s="147" t="s">
        <v>167</v>
      </c>
      <c r="AU511" s="147" t="s">
        <v>83</v>
      </c>
      <c r="AV511" s="12" t="s">
        <v>81</v>
      </c>
      <c r="AW511" s="12" t="s">
        <v>35</v>
      </c>
      <c r="AX511" s="12" t="s">
        <v>73</v>
      </c>
      <c r="AY511" s="147" t="s">
        <v>156</v>
      </c>
    </row>
    <row r="512" spans="2:65" s="13" customFormat="1" ht="10.199999999999999">
      <c r="B512" s="152"/>
      <c r="D512" s="146" t="s">
        <v>167</v>
      </c>
      <c r="E512" s="153" t="s">
        <v>19</v>
      </c>
      <c r="F512" s="154" t="s">
        <v>316</v>
      </c>
      <c r="H512" s="155">
        <v>131.72300000000001</v>
      </c>
      <c r="I512" s="156"/>
      <c r="L512" s="152"/>
      <c r="M512" s="157"/>
      <c r="T512" s="158"/>
      <c r="AT512" s="153" t="s">
        <v>167</v>
      </c>
      <c r="AU512" s="153" t="s">
        <v>83</v>
      </c>
      <c r="AV512" s="13" t="s">
        <v>83</v>
      </c>
      <c r="AW512" s="13" t="s">
        <v>35</v>
      </c>
      <c r="AX512" s="13" t="s">
        <v>73</v>
      </c>
      <c r="AY512" s="153" t="s">
        <v>156</v>
      </c>
    </row>
    <row r="513" spans="2:65" s="15" customFormat="1" ht="10.199999999999999">
      <c r="B513" s="176"/>
      <c r="D513" s="146" t="s">
        <v>167</v>
      </c>
      <c r="E513" s="177" t="s">
        <v>19</v>
      </c>
      <c r="F513" s="178" t="s">
        <v>313</v>
      </c>
      <c r="H513" s="179">
        <v>131.72300000000001</v>
      </c>
      <c r="I513" s="180"/>
      <c r="L513" s="176"/>
      <c r="M513" s="181"/>
      <c r="T513" s="182"/>
      <c r="AT513" s="177" t="s">
        <v>167</v>
      </c>
      <c r="AU513" s="177" t="s">
        <v>83</v>
      </c>
      <c r="AV513" s="15" t="s">
        <v>182</v>
      </c>
      <c r="AW513" s="15" t="s">
        <v>35</v>
      </c>
      <c r="AX513" s="15" t="s">
        <v>73</v>
      </c>
      <c r="AY513" s="177" t="s">
        <v>156</v>
      </c>
    </row>
    <row r="514" spans="2:65" s="14" customFormat="1" ht="10.199999999999999">
      <c r="B514" s="159"/>
      <c r="D514" s="146" t="s">
        <v>167</v>
      </c>
      <c r="E514" s="160" t="s">
        <v>19</v>
      </c>
      <c r="F514" s="161" t="s">
        <v>174</v>
      </c>
      <c r="H514" s="162">
        <v>457.262</v>
      </c>
      <c r="I514" s="163"/>
      <c r="L514" s="159"/>
      <c r="M514" s="164"/>
      <c r="T514" s="165"/>
      <c r="AT514" s="160" t="s">
        <v>167</v>
      </c>
      <c r="AU514" s="160" t="s">
        <v>83</v>
      </c>
      <c r="AV514" s="14" t="s">
        <v>163</v>
      </c>
      <c r="AW514" s="14" t="s">
        <v>35</v>
      </c>
      <c r="AX514" s="14" t="s">
        <v>81</v>
      </c>
      <c r="AY514" s="160" t="s">
        <v>156</v>
      </c>
    </row>
    <row r="515" spans="2:65" s="1" customFormat="1" ht="24.15" customHeight="1">
      <c r="B515" s="33"/>
      <c r="C515" s="128" t="s">
        <v>627</v>
      </c>
      <c r="D515" s="128" t="s">
        <v>158</v>
      </c>
      <c r="E515" s="129" t="s">
        <v>628</v>
      </c>
      <c r="F515" s="130" t="s">
        <v>629</v>
      </c>
      <c r="G515" s="131" t="s">
        <v>161</v>
      </c>
      <c r="H515" s="132">
        <v>228</v>
      </c>
      <c r="I515" s="133"/>
      <c r="J515" s="134">
        <f>ROUND(I515*H515,2)</f>
        <v>0</v>
      </c>
      <c r="K515" s="130" t="s">
        <v>162</v>
      </c>
      <c r="L515" s="33"/>
      <c r="M515" s="135" t="s">
        <v>19</v>
      </c>
      <c r="N515" s="136" t="s">
        <v>44</v>
      </c>
      <c r="P515" s="137">
        <f>O515*H515</f>
        <v>0</v>
      </c>
      <c r="Q515" s="137">
        <v>4.0000000000000003E-5</v>
      </c>
      <c r="R515" s="137">
        <f>Q515*H515</f>
        <v>9.1200000000000014E-3</v>
      </c>
      <c r="S515" s="137">
        <v>0</v>
      </c>
      <c r="T515" s="138">
        <f>S515*H515</f>
        <v>0</v>
      </c>
      <c r="AR515" s="139" t="s">
        <v>163</v>
      </c>
      <c r="AT515" s="139" t="s">
        <v>158</v>
      </c>
      <c r="AU515" s="139" t="s">
        <v>83</v>
      </c>
      <c r="AY515" s="18" t="s">
        <v>156</v>
      </c>
      <c r="BE515" s="140">
        <f>IF(N515="základní",J515,0)</f>
        <v>0</v>
      </c>
      <c r="BF515" s="140">
        <f>IF(N515="snížená",J515,0)</f>
        <v>0</v>
      </c>
      <c r="BG515" s="140">
        <f>IF(N515="zákl. přenesená",J515,0)</f>
        <v>0</v>
      </c>
      <c r="BH515" s="140">
        <f>IF(N515="sníž. přenesená",J515,0)</f>
        <v>0</v>
      </c>
      <c r="BI515" s="140">
        <f>IF(N515="nulová",J515,0)</f>
        <v>0</v>
      </c>
      <c r="BJ515" s="18" t="s">
        <v>81</v>
      </c>
      <c r="BK515" s="140">
        <f>ROUND(I515*H515,2)</f>
        <v>0</v>
      </c>
      <c r="BL515" s="18" t="s">
        <v>163</v>
      </c>
      <c r="BM515" s="139" t="s">
        <v>630</v>
      </c>
    </row>
    <row r="516" spans="2:65" s="1" customFormat="1" ht="10.199999999999999">
      <c r="B516" s="33"/>
      <c r="D516" s="141" t="s">
        <v>165</v>
      </c>
      <c r="F516" s="142" t="s">
        <v>631</v>
      </c>
      <c r="I516" s="143"/>
      <c r="L516" s="33"/>
      <c r="M516" s="144"/>
      <c r="T516" s="54"/>
      <c r="AT516" s="18" t="s">
        <v>165</v>
      </c>
      <c r="AU516" s="18" t="s">
        <v>83</v>
      </c>
    </row>
    <row r="517" spans="2:65" s="13" customFormat="1" ht="10.199999999999999">
      <c r="B517" s="152"/>
      <c r="D517" s="146" t="s">
        <v>167</v>
      </c>
      <c r="E517" s="153" t="s">
        <v>19</v>
      </c>
      <c r="F517" s="154" t="s">
        <v>632</v>
      </c>
      <c r="H517" s="155">
        <v>228</v>
      </c>
      <c r="I517" s="156"/>
      <c r="L517" s="152"/>
      <c r="M517" s="157"/>
      <c r="T517" s="158"/>
      <c r="AT517" s="153" t="s">
        <v>167</v>
      </c>
      <c r="AU517" s="153" t="s">
        <v>83</v>
      </c>
      <c r="AV517" s="13" t="s">
        <v>83</v>
      </c>
      <c r="AW517" s="13" t="s">
        <v>35</v>
      </c>
      <c r="AX517" s="13" t="s">
        <v>73</v>
      </c>
      <c r="AY517" s="153" t="s">
        <v>156</v>
      </c>
    </row>
    <row r="518" spans="2:65" s="14" customFormat="1" ht="10.199999999999999">
      <c r="B518" s="159"/>
      <c r="D518" s="146" t="s">
        <v>167</v>
      </c>
      <c r="E518" s="160" t="s">
        <v>19</v>
      </c>
      <c r="F518" s="161" t="s">
        <v>174</v>
      </c>
      <c r="H518" s="162">
        <v>228</v>
      </c>
      <c r="I518" s="163"/>
      <c r="L518" s="159"/>
      <c r="M518" s="164"/>
      <c r="T518" s="165"/>
      <c r="AT518" s="160" t="s">
        <v>167</v>
      </c>
      <c r="AU518" s="160" t="s">
        <v>83</v>
      </c>
      <c r="AV518" s="14" t="s">
        <v>163</v>
      </c>
      <c r="AW518" s="14" t="s">
        <v>35</v>
      </c>
      <c r="AX518" s="14" t="s">
        <v>81</v>
      </c>
      <c r="AY518" s="160" t="s">
        <v>156</v>
      </c>
    </row>
    <row r="519" spans="2:65" s="11" customFormat="1" ht="22.8" customHeight="1">
      <c r="B519" s="116"/>
      <c r="D519" s="117" t="s">
        <v>72</v>
      </c>
      <c r="E519" s="126" t="s">
        <v>633</v>
      </c>
      <c r="F519" s="126" t="s">
        <v>634</v>
      </c>
      <c r="I519" s="119"/>
      <c r="J519" s="127">
        <f>BK519</f>
        <v>0</v>
      </c>
      <c r="L519" s="116"/>
      <c r="M519" s="121"/>
      <c r="P519" s="122">
        <f>SUM(P520:P528)</f>
        <v>0</v>
      </c>
      <c r="R519" s="122">
        <f>SUM(R520:R528)</f>
        <v>0</v>
      </c>
      <c r="T519" s="123">
        <f>SUM(T520:T528)</f>
        <v>0</v>
      </c>
      <c r="AR519" s="117" t="s">
        <v>81</v>
      </c>
      <c r="AT519" s="124" t="s">
        <v>72</v>
      </c>
      <c r="AU519" s="124" t="s">
        <v>81</v>
      </c>
      <c r="AY519" s="117" t="s">
        <v>156</v>
      </c>
      <c r="BK519" s="125">
        <f>SUM(BK520:BK528)</f>
        <v>0</v>
      </c>
    </row>
    <row r="520" spans="2:65" s="1" customFormat="1" ht="24.15" customHeight="1">
      <c r="B520" s="33"/>
      <c r="C520" s="128" t="s">
        <v>635</v>
      </c>
      <c r="D520" s="128" t="s">
        <v>158</v>
      </c>
      <c r="E520" s="129" t="s">
        <v>636</v>
      </c>
      <c r="F520" s="130" t="s">
        <v>637</v>
      </c>
      <c r="G520" s="131" t="s">
        <v>185</v>
      </c>
      <c r="H520" s="132">
        <v>99.028000000000006</v>
      </c>
      <c r="I520" s="133"/>
      <c r="J520" s="134">
        <f>ROUND(I520*H520,2)</f>
        <v>0</v>
      </c>
      <c r="K520" s="130" t="s">
        <v>162</v>
      </c>
      <c r="L520" s="33"/>
      <c r="M520" s="135" t="s">
        <v>19</v>
      </c>
      <c r="N520" s="136" t="s">
        <v>44</v>
      </c>
      <c r="P520" s="137">
        <f>O520*H520</f>
        <v>0</v>
      </c>
      <c r="Q520" s="137">
        <v>0</v>
      </c>
      <c r="R520" s="137">
        <f>Q520*H520</f>
        <v>0</v>
      </c>
      <c r="S520" s="137">
        <v>0</v>
      </c>
      <c r="T520" s="138">
        <f>S520*H520</f>
        <v>0</v>
      </c>
      <c r="AR520" s="139" t="s">
        <v>163</v>
      </c>
      <c r="AT520" s="139" t="s">
        <v>158</v>
      </c>
      <c r="AU520" s="139" t="s">
        <v>83</v>
      </c>
      <c r="AY520" s="18" t="s">
        <v>156</v>
      </c>
      <c r="BE520" s="140">
        <f>IF(N520="základní",J520,0)</f>
        <v>0</v>
      </c>
      <c r="BF520" s="140">
        <f>IF(N520="snížená",J520,0)</f>
        <v>0</v>
      </c>
      <c r="BG520" s="140">
        <f>IF(N520="zákl. přenesená",J520,0)</f>
        <v>0</v>
      </c>
      <c r="BH520" s="140">
        <f>IF(N520="sníž. přenesená",J520,0)</f>
        <v>0</v>
      </c>
      <c r="BI520" s="140">
        <f>IF(N520="nulová",J520,0)</f>
        <v>0</v>
      </c>
      <c r="BJ520" s="18" t="s">
        <v>81</v>
      </c>
      <c r="BK520" s="140">
        <f>ROUND(I520*H520,2)</f>
        <v>0</v>
      </c>
      <c r="BL520" s="18" t="s">
        <v>163</v>
      </c>
      <c r="BM520" s="139" t="s">
        <v>638</v>
      </c>
    </row>
    <row r="521" spans="2:65" s="1" customFormat="1" ht="10.199999999999999">
      <c r="B521" s="33"/>
      <c r="D521" s="141" t="s">
        <v>165</v>
      </c>
      <c r="F521" s="142" t="s">
        <v>639</v>
      </c>
      <c r="I521" s="143"/>
      <c r="L521" s="33"/>
      <c r="M521" s="144"/>
      <c r="T521" s="54"/>
      <c r="AT521" s="18" t="s">
        <v>165</v>
      </c>
      <c r="AU521" s="18" t="s">
        <v>83</v>
      </c>
    </row>
    <row r="522" spans="2:65" s="1" customFormat="1" ht="21.75" customHeight="1">
      <c r="B522" s="33"/>
      <c r="C522" s="128" t="s">
        <v>640</v>
      </c>
      <c r="D522" s="128" t="s">
        <v>158</v>
      </c>
      <c r="E522" s="129" t="s">
        <v>641</v>
      </c>
      <c r="F522" s="130" t="s">
        <v>642</v>
      </c>
      <c r="G522" s="131" t="s">
        <v>185</v>
      </c>
      <c r="H522" s="132">
        <v>99.028000000000006</v>
      </c>
      <c r="I522" s="133"/>
      <c r="J522" s="134">
        <f>ROUND(I522*H522,2)</f>
        <v>0</v>
      </c>
      <c r="K522" s="130" t="s">
        <v>162</v>
      </c>
      <c r="L522" s="33"/>
      <c r="M522" s="135" t="s">
        <v>19</v>
      </c>
      <c r="N522" s="136" t="s">
        <v>44</v>
      </c>
      <c r="P522" s="137">
        <f>O522*H522</f>
        <v>0</v>
      </c>
      <c r="Q522" s="137">
        <v>0</v>
      </c>
      <c r="R522" s="137">
        <f>Q522*H522</f>
        <v>0</v>
      </c>
      <c r="S522" s="137">
        <v>0</v>
      </c>
      <c r="T522" s="138">
        <f>S522*H522</f>
        <v>0</v>
      </c>
      <c r="AR522" s="139" t="s">
        <v>163</v>
      </c>
      <c r="AT522" s="139" t="s">
        <v>158</v>
      </c>
      <c r="AU522" s="139" t="s">
        <v>83</v>
      </c>
      <c r="AY522" s="18" t="s">
        <v>156</v>
      </c>
      <c r="BE522" s="140">
        <f>IF(N522="základní",J522,0)</f>
        <v>0</v>
      </c>
      <c r="BF522" s="140">
        <f>IF(N522="snížená",J522,0)</f>
        <v>0</v>
      </c>
      <c r="BG522" s="140">
        <f>IF(N522="zákl. přenesená",J522,0)</f>
        <v>0</v>
      </c>
      <c r="BH522" s="140">
        <f>IF(N522="sníž. přenesená",J522,0)</f>
        <v>0</v>
      </c>
      <c r="BI522" s="140">
        <f>IF(N522="nulová",J522,0)</f>
        <v>0</v>
      </c>
      <c r="BJ522" s="18" t="s">
        <v>81</v>
      </c>
      <c r="BK522" s="140">
        <f>ROUND(I522*H522,2)</f>
        <v>0</v>
      </c>
      <c r="BL522" s="18" t="s">
        <v>163</v>
      </c>
      <c r="BM522" s="139" t="s">
        <v>643</v>
      </c>
    </row>
    <row r="523" spans="2:65" s="1" customFormat="1" ht="10.199999999999999">
      <c r="B523" s="33"/>
      <c r="D523" s="141" t="s">
        <v>165</v>
      </c>
      <c r="F523" s="142" t="s">
        <v>644</v>
      </c>
      <c r="I523" s="143"/>
      <c r="L523" s="33"/>
      <c r="M523" s="144"/>
      <c r="T523" s="54"/>
      <c r="AT523" s="18" t="s">
        <v>165</v>
      </c>
      <c r="AU523" s="18" t="s">
        <v>83</v>
      </c>
    </row>
    <row r="524" spans="2:65" s="1" customFormat="1" ht="24.15" customHeight="1">
      <c r="B524" s="33"/>
      <c r="C524" s="128" t="s">
        <v>645</v>
      </c>
      <c r="D524" s="128" t="s">
        <v>158</v>
      </c>
      <c r="E524" s="129" t="s">
        <v>646</v>
      </c>
      <c r="F524" s="130" t="s">
        <v>647</v>
      </c>
      <c r="G524" s="131" t="s">
        <v>185</v>
      </c>
      <c r="H524" s="132">
        <v>2970.84</v>
      </c>
      <c r="I524" s="133"/>
      <c r="J524" s="134">
        <f>ROUND(I524*H524,2)</f>
        <v>0</v>
      </c>
      <c r="K524" s="130" t="s">
        <v>162</v>
      </c>
      <c r="L524" s="33"/>
      <c r="M524" s="135" t="s">
        <v>19</v>
      </c>
      <c r="N524" s="136" t="s">
        <v>44</v>
      </c>
      <c r="P524" s="137">
        <f>O524*H524</f>
        <v>0</v>
      </c>
      <c r="Q524" s="137">
        <v>0</v>
      </c>
      <c r="R524" s="137">
        <f>Q524*H524</f>
        <v>0</v>
      </c>
      <c r="S524" s="137">
        <v>0</v>
      </c>
      <c r="T524" s="138">
        <f>S524*H524</f>
        <v>0</v>
      </c>
      <c r="AR524" s="139" t="s">
        <v>163</v>
      </c>
      <c r="AT524" s="139" t="s">
        <v>158</v>
      </c>
      <c r="AU524" s="139" t="s">
        <v>83</v>
      </c>
      <c r="AY524" s="18" t="s">
        <v>156</v>
      </c>
      <c r="BE524" s="140">
        <f>IF(N524="základní",J524,0)</f>
        <v>0</v>
      </c>
      <c r="BF524" s="140">
        <f>IF(N524="snížená",J524,0)</f>
        <v>0</v>
      </c>
      <c r="BG524" s="140">
        <f>IF(N524="zákl. přenesená",J524,0)</f>
        <v>0</v>
      </c>
      <c r="BH524" s="140">
        <f>IF(N524="sníž. přenesená",J524,0)</f>
        <v>0</v>
      </c>
      <c r="BI524" s="140">
        <f>IF(N524="nulová",J524,0)</f>
        <v>0</v>
      </c>
      <c r="BJ524" s="18" t="s">
        <v>81</v>
      </c>
      <c r="BK524" s="140">
        <f>ROUND(I524*H524,2)</f>
        <v>0</v>
      </c>
      <c r="BL524" s="18" t="s">
        <v>163</v>
      </c>
      <c r="BM524" s="139" t="s">
        <v>648</v>
      </c>
    </row>
    <row r="525" spans="2:65" s="1" customFormat="1" ht="10.199999999999999">
      <c r="B525" s="33"/>
      <c r="D525" s="141" t="s">
        <v>165</v>
      </c>
      <c r="F525" s="142" t="s">
        <v>649</v>
      </c>
      <c r="I525" s="143"/>
      <c r="L525" s="33"/>
      <c r="M525" s="144"/>
      <c r="T525" s="54"/>
      <c r="AT525" s="18" t="s">
        <v>165</v>
      </c>
      <c r="AU525" s="18" t="s">
        <v>83</v>
      </c>
    </row>
    <row r="526" spans="2:65" s="13" customFormat="1" ht="10.199999999999999">
      <c r="B526" s="152"/>
      <c r="D526" s="146" t="s">
        <v>167</v>
      </c>
      <c r="E526" s="153" t="s">
        <v>19</v>
      </c>
      <c r="F526" s="154" t="s">
        <v>650</v>
      </c>
      <c r="H526" s="155">
        <v>2970.84</v>
      </c>
      <c r="I526" s="156"/>
      <c r="L526" s="152"/>
      <c r="M526" s="157"/>
      <c r="T526" s="158"/>
      <c r="AT526" s="153" t="s">
        <v>167</v>
      </c>
      <c r="AU526" s="153" t="s">
        <v>83</v>
      </c>
      <c r="AV526" s="13" t="s">
        <v>83</v>
      </c>
      <c r="AW526" s="13" t="s">
        <v>35</v>
      </c>
      <c r="AX526" s="13" t="s">
        <v>81</v>
      </c>
      <c r="AY526" s="153" t="s">
        <v>156</v>
      </c>
    </row>
    <row r="527" spans="2:65" s="1" customFormat="1" ht="24.15" customHeight="1">
      <c r="B527" s="33"/>
      <c r="C527" s="128" t="s">
        <v>651</v>
      </c>
      <c r="D527" s="128" t="s">
        <v>158</v>
      </c>
      <c r="E527" s="129" t="s">
        <v>652</v>
      </c>
      <c r="F527" s="130" t="s">
        <v>653</v>
      </c>
      <c r="G527" s="131" t="s">
        <v>185</v>
      </c>
      <c r="H527" s="132">
        <v>99.028000000000006</v>
      </c>
      <c r="I527" s="133"/>
      <c r="J527" s="134">
        <f>ROUND(I527*H527,2)</f>
        <v>0</v>
      </c>
      <c r="K527" s="130" t="s">
        <v>162</v>
      </c>
      <c r="L527" s="33"/>
      <c r="M527" s="135" t="s">
        <v>19</v>
      </c>
      <c r="N527" s="136" t="s">
        <v>44</v>
      </c>
      <c r="P527" s="137">
        <f>O527*H527</f>
        <v>0</v>
      </c>
      <c r="Q527" s="137">
        <v>0</v>
      </c>
      <c r="R527" s="137">
        <f>Q527*H527</f>
        <v>0</v>
      </c>
      <c r="S527" s="137">
        <v>0</v>
      </c>
      <c r="T527" s="138">
        <f>S527*H527</f>
        <v>0</v>
      </c>
      <c r="AR527" s="139" t="s">
        <v>163</v>
      </c>
      <c r="AT527" s="139" t="s">
        <v>158</v>
      </c>
      <c r="AU527" s="139" t="s">
        <v>83</v>
      </c>
      <c r="AY527" s="18" t="s">
        <v>156</v>
      </c>
      <c r="BE527" s="140">
        <f>IF(N527="základní",J527,0)</f>
        <v>0</v>
      </c>
      <c r="BF527" s="140">
        <f>IF(N527="snížená",J527,0)</f>
        <v>0</v>
      </c>
      <c r="BG527" s="140">
        <f>IF(N527="zákl. přenesená",J527,0)</f>
        <v>0</v>
      </c>
      <c r="BH527" s="140">
        <f>IF(N527="sníž. přenesená",J527,0)</f>
        <v>0</v>
      </c>
      <c r="BI527" s="140">
        <f>IF(N527="nulová",J527,0)</f>
        <v>0</v>
      </c>
      <c r="BJ527" s="18" t="s">
        <v>81</v>
      </c>
      <c r="BK527" s="140">
        <f>ROUND(I527*H527,2)</f>
        <v>0</v>
      </c>
      <c r="BL527" s="18" t="s">
        <v>163</v>
      </c>
      <c r="BM527" s="139" t="s">
        <v>654</v>
      </c>
    </row>
    <row r="528" spans="2:65" s="1" customFormat="1" ht="10.199999999999999">
      <c r="B528" s="33"/>
      <c r="D528" s="141" t="s">
        <v>165</v>
      </c>
      <c r="F528" s="142" t="s">
        <v>655</v>
      </c>
      <c r="I528" s="143"/>
      <c r="L528" s="33"/>
      <c r="M528" s="144"/>
      <c r="T528" s="54"/>
      <c r="AT528" s="18" t="s">
        <v>165</v>
      </c>
      <c r="AU528" s="18" t="s">
        <v>83</v>
      </c>
    </row>
    <row r="529" spans="2:65" s="11" customFormat="1" ht="22.8" customHeight="1">
      <c r="B529" s="116"/>
      <c r="D529" s="117" t="s">
        <v>72</v>
      </c>
      <c r="E529" s="126" t="s">
        <v>656</v>
      </c>
      <c r="F529" s="126" t="s">
        <v>657</v>
      </c>
      <c r="I529" s="119"/>
      <c r="J529" s="127">
        <f>BK529</f>
        <v>0</v>
      </c>
      <c r="L529" s="116"/>
      <c r="M529" s="121"/>
      <c r="P529" s="122">
        <f>SUM(P530:P531)</f>
        <v>0</v>
      </c>
      <c r="R529" s="122">
        <f>SUM(R530:R531)</f>
        <v>0</v>
      </c>
      <c r="T529" s="123">
        <f>SUM(T530:T531)</f>
        <v>0</v>
      </c>
      <c r="AR529" s="117" t="s">
        <v>81</v>
      </c>
      <c r="AT529" s="124" t="s">
        <v>72</v>
      </c>
      <c r="AU529" s="124" t="s">
        <v>81</v>
      </c>
      <c r="AY529" s="117" t="s">
        <v>156</v>
      </c>
      <c r="BK529" s="125">
        <f>SUM(BK530:BK531)</f>
        <v>0</v>
      </c>
    </row>
    <row r="530" spans="2:65" s="1" customFormat="1" ht="37.799999999999997" customHeight="1">
      <c r="B530" s="33"/>
      <c r="C530" s="128" t="s">
        <v>658</v>
      </c>
      <c r="D530" s="128" t="s">
        <v>158</v>
      </c>
      <c r="E530" s="129" t="s">
        <v>659</v>
      </c>
      <c r="F530" s="130" t="s">
        <v>660</v>
      </c>
      <c r="G530" s="131" t="s">
        <v>185</v>
      </c>
      <c r="H530" s="132">
        <v>55.234999999999999</v>
      </c>
      <c r="I530" s="133"/>
      <c r="J530" s="134">
        <f>ROUND(I530*H530,2)</f>
        <v>0</v>
      </c>
      <c r="K530" s="130" t="s">
        <v>162</v>
      </c>
      <c r="L530" s="33"/>
      <c r="M530" s="135" t="s">
        <v>19</v>
      </c>
      <c r="N530" s="136" t="s">
        <v>44</v>
      </c>
      <c r="P530" s="137">
        <f>O530*H530</f>
        <v>0</v>
      </c>
      <c r="Q530" s="137">
        <v>0</v>
      </c>
      <c r="R530" s="137">
        <f>Q530*H530</f>
        <v>0</v>
      </c>
      <c r="S530" s="137">
        <v>0</v>
      </c>
      <c r="T530" s="138">
        <f>S530*H530</f>
        <v>0</v>
      </c>
      <c r="AR530" s="139" t="s">
        <v>163</v>
      </c>
      <c r="AT530" s="139" t="s">
        <v>158</v>
      </c>
      <c r="AU530" s="139" t="s">
        <v>83</v>
      </c>
      <c r="AY530" s="18" t="s">
        <v>156</v>
      </c>
      <c r="BE530" s="140">
        <f>IF(N530="základní",J530,0)</f>
        <v>0</v>
      </c>
      <c r="BF530" s="140">
        <f>IF(N530="snížená",J530,0)</f>
        <v>0</v>
      </c>
      <c r="BG530" s="140">
        <f>IF(N530="zákl. přenesená",J530,0)</f>
        <v>0</v>
      </c>
      <c r="BH530" s="140">
        <f>IF(N530="sníž. přenesená",J530,0)</f>
        <v>0</v>
      </c>
      <c r="BI530" s="140">
        <f>IF(N530="nulová",J530,0)</f>
        <v>0</v>
      </c>
      <c r="BJ530" s="18" t="s">
        <v>81</v>
      </c>
      <c r="BK530" s="140">
        <f>ROUND(I530*H530,2)</f>
        <v>0</v>
      </c>
      <c r="BL530" s="18" t="s">
        <v>163</v>
      </c>
      <c r="BM530" s="139" t="s">
        <v>661</v>
      </c>
    </row>
    <row r="531" spans="2:65" s="1" customFormat="1" ht="10.199999999999999">
      <c r="B531" s="33"/>
      <c r="D531" s="141" t="s">
        <v>165</v>
      </c>
      <c r="F531" s="142" t="s">
        <v>662</v>
      </c>
      <c r="I531" s="143"/>
      <c r="L531" s="33"/>
      <c r="M531" s="144"/>
      <c r="T531" s="54"/>
      <c r="AT531" s="18" t="s">
        <v>165</v>
      </c>
      <c r="AU531" s="18" t="s">
        <v>83</v>
      </c>
    </row>
    <row r="532" spans="2:65" s="11" customFormat="1" ht="25.95" customHeight="1">
      <c r="B532" s="116"/>
      <c r="D532" s="117" t="s">
        <v>72</v>
      </c>
      <c r="E532" s="118" t="s">
        <v>663</v>
      </c>
      <c r="F532" s="118" t="s">
        <v>664</v>
      </c>
      <c r="I532" s="119"/>
      <c r="J532" s="120">
        <f>BK532</f>
        <v>0</v>
      </c>
      <c r="L532" s="116"/>
      <c r="M532" s="121"/>
      <c r="P532" s="122">
        <f>P533+P562+P572+P621+P651+P717+P808+P927+P934+P1045+P1142+P1211+P1217+P1230+P1288+P1312+P1351+P1360+P1415</f>
        <v>0</v>
      </c>
      <c r="R532" s="122">
        <f>R533+R562+R572+R621+R651+R717+R808+R927+R934+R1045+R1142+R1211+R1217+R1230+R1288+R1312+R1351+R1360+R1415</f>
        <v>38.403699959999997</v>
      </c>
      <c r="T532" s="123">
        <f>T533+T562+T572+T621+T651+T717+T808+T927+T934+T1045+T1142+T1211+T1217+T1230+T1288+T1312+T1351+T1360+T1415</f>
        <v>15.394422070000001</v>
      </c>
      <c r="AR532" s="117" t="s">
        <v>83</v>
      </c>
      <c r="AT532" s="124" t="s">
        <v>72</v>
      </c>
      <c r="AU532" s="124" t="s">
        <v>73</v>
      </c>
      <c r="AY532" s="117" t="s">
        <v>156</v>
      </c>
      <c r="BK532" s="125">
        <f>BK533+BK562+BK572+BK621+BK651+BK717+BK808+BK927+BK934+BK1045+BK1142+BK1211+BK1217+BK1230+BK1288+BK1312+BK1351+BK1360+BK1415</f>
        <v>0</v>
      </c>
    </row>
    <row r="533" spans="2:65" s="11" customFormat="1" ht="22.8" customHeight="1">
      <c r="B533" s="116"/>
      <c r="D533" s="117" t="s">
        <v>72</v>
      </c>
      <c r="E533" s="126" t="s">
        <v>665</v>
      </c>
      <c r="F533" s="126" t="s">
        <v>666</v>
      </c>
      <c r="I533" s="119"/>
      <c r="J533" s="127">
        <f>BK533</f>
        <v>0</v>
      </c>
      <c r="L533" s="116"/>
      <c r="M533" s="121"/>
      <c r="P533" s="122">
        <f>SUM(P534:P561)</f>
        <v>0</v>
      </c>
      <c r="R533" s="122">
        <f>SUM(R534:R561)</f>
        <v>0.44211640000000008</v>
      </c>
      <c r="T533" s="123">
        <f>SUM(T534:T561)</f>
        <v>6.1489999999999996E-2</v>
      </c>
      <c r="AR533" s="117" t="s">
        <v>83</v>
      </c>
      <c r="AT533" s="124" t="s">
        <v>72</v>
      </c>
      <c r="AU533" s="124" t="s">
        <v>81</v>
      </c>
      <c r="AY533" s="117" t="s">
        <v>156</v>
      </c>
      <c r="BK533" s="125">
        <f>SUM(BK534:BK561)</f>
        <v>0</v>
      </c>
    </row>
    <row r="534" spans="2:65" s="1" customFormat="1" ht="21.75" customHeight="1">
      <c r="B534" s="33"/>
      <c r="C534" s="128" t="s">
        <v>667</v>
      </c>
      <c r="D534" s="128" t="s">
        <v>158</v>
      </c>
      <c r="E534" s="129" t="s">
        <v>668</v>
      </c>
      <c r="F534" s="130" t="s">
        <v>669</v>
      </c>
      <c r="G534" s="131" t="s">
        <v>161</v>
      </c>
      <c r="H534" s="132">
        <v>37.5</v>
      </c>
      <c r="I534" s="133"/>
      <c r="J534" s="134">
        <f>ROUND(I534*H534,2)</f>
        <v>0</v>
      </c>
      <c r="K534" s="130" t="s">
        <v>162</v>
      </c>
      <c r="L534" s="33"/>
      <c r="M534" s="135" t="s">
        <v>19</v>
      </c>
      <c r="N534" s="136" t="s">
        <v>44</v>
      </c>
      <c r="P534" s="137">
        <f>O534*H534</f>
        <v>0</v>
      </c>
      <c r="Q534" s="137">
        <v>0</v>
      </c>
      <c r="R534" s="137">
        <f>Q534*H534</f>
        <v>0</v>
      </c>
      <c r="S534" s="137">
        <v>0</v>
      </c>
      <c r="T534" s="138">
        <f>S534*H534</f>
        <v>0</v>
      </c>
      <c r="AR534" s="139" t="s">
        <v>278</v>
      </c>
      <c r="AT534" s="139" t="s">
        <v>158</v>
      </c>
      <c r="AU534" s="139" t="s">
        <v>83</v>
      </c>
      <c r="AY534" s="18" t="s">
        <v>156</v>
      </c>
      <c r="BE534" s="140">
        <f>IF(N534="základní",J534,0)</f>
        <v>0</v>
      </c>
      <c r="BF534" s="140">
        <f>IF(N534="snížená",J534,0)</f>
        <v>0</v>
      </c>
      <c r="BG534" s="140">
        <f>IF(N534="zákl. přenesená",J534,0)</f>
        <v>0</v>
      </c>
      <c r="BH534" s="140">
        <f>IF(N534="sníž. přenesená",J534,0)</f>
        <v>0</v>
      </c>
      <c r="BI534" s="140">
        <f>IF(N534="nulová",J534,0)</f>
        <v>0</v>
      </c>
      <c r="BJ534" s="18" t="s">
        <v>81</v>
      </c>
      <c r="BK534" s="140">
        <f>ROUND(I534*H534,2)</f>
        <v>0</v>
      </c>
      <c r="BL534" s="18" t="s">
        <v>278</v>
      </c>
      <c r="BM534" s="139" t="s">
        <v>670</v>
      </c>
    </row>
    <row r="535" spans="2:65" s="1" customFormat="1" ht="10.199999999999999">
      <c r="B535" s="33"/>
      <c r="D535" s="141" t="s">
        <v>165</v>
      </c>
      <c r="F535" s="142" t="s">
        <v>671</v>
      </c>
      <c r="I535" s="143"/>
      <c r="L535" s="33"/>
      <c r="M535" s="144"/>
      <c r="T535" s="54"/>
      <c r="AT535" s="18" t="s">
        <v>165</v>
      </c>
      <c r="AU535" s="18" t="s">
        <v>83</v>
      </c>
    </row>
    <row r="536" spans="2:65" s="13" customFormat="1" ht="10.199999999999999">
      <c r="B536" s="152"/>
      <c r="D536" s="146" t="s">
        <v>167</v>
      </c>
      <c r="E536" s="153" t="s">
        <v>19</v>
      </c>
      <c r="F536" s="154" t="s">
        <v>672</v>
      </c>
      <c r="H536" s="155">
        <v>37.5</v>
      </c>
      <c r="I536" s="156"/>
      <c r="L536" s="152"/>
      <c r="M536" s="157"/>
      <c r="T536" s="158"/>
      <c r="AT536" s="153" t="s">
        <v>167</v>
      </c>
      <c r="AU536" s="153" t="s">
        <v>83</v>
      </c>
      <c r="AV536" s="13" t="s">
        <v>83</v>
      </c>
      <c r="AW536" s="13" t="s">
        <v>35</v>
      </c>
      <c r="AX536" s="13" t="s">
        <v>73</v>
      </c>
      <c r="AY536" s="153" t="s">
        <v>156</v>
      </c>
    </row>
    <row r="537" spans="2:65" s="14" customFormat="1" ht="10.199999999999999">
      <c r="B537" s="159"/>
      <c r="D537" s="146" t="s">
        <v>167</v>
      </c>
      <c r="E537" s="160" t="s">
        <v>19</v>
      </c>
      <c r="F537" s="161" t="s">
        <v>174</v>
      </c>
      <c r="H537" s="162">
        <v>37.5</v>
      </c>
      <c r="I537" s="163"/>
      <c r="L537" s="159"/>
      <c r="M537" s="164"/>
      <c r="T537" s="165"/>
      <c r="AT537" s="160" t="s">
        <v>167</v>
      </c>
      <c r="AU537" s="160" t="s">
        <v>83</v>
      </c>
      <c r="AV537" s="14" t="s">
        <v>163</v>
      </c>
      <c r="AW537" s="14" t="s">
        <v>35</v>
      </c>
      <c r="AX537" s="14" t="s">
        <v>81</v>
      </c>
      <c r="AY537" s="160" t="s">
        <v>156</v>
      </c>
    </row>
    <row r="538" spans="2:65" s="1" customFormat="1" ht="16.5" customHeight="1">
      <c r="B538" s="33"/>
      <c r="C538" s="166" t="s">
        <v>673</v>
      </c>
      <c r="D538" s="166" t="s">
        <v>291</v>
      </c>
      <c r="E538" s="167" t="s">
        <v>674</v>
      </c>
      <c r="F538" s="168" t="s">
        <v>675</v>
      </c>
      <c r="G538" s="169" t="s">
        <v>185</v>
      </c>
      <c r="H538" s="170">
        <v>1.0999999999999999E-2</v>
      </c>
      <c r="I538" s="171"/>
      <c r="J538" s="172">
        <f>ROUND(I538*H538,2)</f>
        <v>0</v>
      </c>
      <c r="K538" s="168" t="s">
        <v>162</v>
      </c>
      <c r="L538" s="173"/>
      <c r="M538" s="174" t="s">
        <v>19</v>
      </c>
      <c r="N538" s="175" t="s">
        <v>44</v>
      </c>
      <c r="P538" s="137">
        <f>O538*H538</f>
        <v>0</v>
      </c>
      <c r="Q538" s="137">
        <v>1</v>
      </c>
      <c r="R538" s="137">
        <f>Q538*H538</f>
        <v>1.0999999999999999E-2</v>
      </c>
      <c r="S538" s="137">
        <v>0</v>
      </c>
      <c r="T538" s="138">
        <f>S538*H538</f>
        <v>0</v>
      </c>
      <c r="AR538" s="139" t="s">
        <v>379</v>
      </c>
      <c r="AT538" s="139" t="s">
        <v>291</v>
      </c>
      <c r="AU538" s="139" t="s">
        <v>83</v>
      </c>
      <c r="AY538" s="18" t="s">
        <v>156</v>
      </c>
      <c r="BE538" s="140">
        <f>IF(N538="základní",J538,0)</f>
        <v>0</v>
      </c>
      <c r="BF538" s="140">
        <f>IF(N538="snížená",J538,0)</f>
        <v>0</v>
      </c>
      <c r="BG538" s="140">
        <f>IF(N538="zákl. přenesená",J538,0)</f>
        <v>0</v>
      </c>
      <c r="BH538" s="140">
        <f>IF(N538="sníž. přenesená",J538,0)</f>
        <v>0</v>
      </c>
      <c r="BI538" s="140">
        <f>IF(N538="nulová",J538,0)</f>
        <v>0</v>
      </c>
      <c r="BJ538" s="18" t="s">
        <v>81</v>
      </c>
      <c r="BK538" s="140">
        <f>ROUND(I538*H538,2)</f>
        <v>0</v>
      </c>
      <c r="BL538" s="18" t="s">
        <v>278</v>
      </c>
      <c r="BM538" s="139" t="s">
        <v>676</v>
      </c>
    </row>
    <row r="539" spans="2:65" s="13" customFormat="1" ht="10.199999999999999">
      <c r="B539" s="152"/>
      <c r="D539" s="146" t="s">
        <v>167</v>
      </c>
      <c r="E539" s="153" t="s">
        <v>19</v>
      </c>
      <c r="F539" s="154" t="s">
        <v>677</v>
      </c>
      <c r="H539" s="155">
        <v>1.0999999999999999E-2</v>
      </c>
      <c r="I539" s="156"/>
      <c r="L539" s="152"/>
      <c r="M539" s="157"/>
      <c r="T539" s="158"/>
      <c r="AT539" s="153" t="s">
        <v>167</v>
      </c>
      <c r="AU539" s="153" t="s">
        <v>83</v>
      </c>
      <c r="AV539" s="13" t="s">
        <v>83</v>
      </c>
      <c r="AW539" s="13" t="s">
        <v>35</v>
      </c>
      <c r="AX539" s="13" t="s">
        <v>81</v>
      </c>
      <c r="AY539" s="153" t="s">
        <v>156</v>
      </c>
    </row>
    <row r="540" spans="2:65" s="1" customFormat="1" ht="21.75" customHeight="1">
      <c r="B540" s="33"/>
      <c r="C540" s="128" t="s">
        <v>678</v>
      </c>
      <c r="D540" s="128" t="s">
        <v>158</v>
      </c>
      <c r="E540" s="129" t="s">
        <v>679</v>
      </c>
      <c r="F540" s="130" t="s">
        <v>680</v>
      </c>
      <c r="G540" s="131" t="s">
        <v>161</v>
      </c>
      <c r="H540" s="132">
        <v>37.32</v>
      </c>
      <c r="I540" s="133"/>
      <c r="J540" s="134">
        <f>ROUND(I540*H540,2)</f>
        <v>0</v>
      </c>
      <c r="K540" s="130" t="s">
        <v>162</v>
      </c>
      <c r="L540" s="33"/>
      <c r="M540" s="135" t="s">
        <v>19</v>
      </c>
      <c r="N540" s="136" t="s">
        <v>44</v>
      </c>
      <c r="P540" s="137">
        <f>O540*H540</f>
        <v>0</v>
      </c>
      <c r="Q540" s="137">
        <v>0</v>
      </c>
      <c r="R540" s="137">
        <f>Q540*H540</f>
        <v>0</v>
      </c>
      <c r="S540" s="137">
        <v>0</v>
      </c>
      <c r="T540" s="138">
        <f>S540*H540</f>
        <v>0</v>
      </c>
      <c r="AR540" s="139" t="s">
        <v>278</v>
      </c>
      <c r="AT540" s="139" t="s">
        <v>158</v>
      </c>
      <c r="AU540" s="139" t="s">
        <v>83</v>
      </c>
      <c r="AY540" s="18" t="s">
        <v>156</v>
      </c>
      <c r="BE540" s="140">
        <f>IF(N540="základní",J540,0)</f>
        <v>0</v>
      </c>
      <c r="BF540" s="140">
        <f>IF(N540="snížená",J540,0)</f>
        <v>0</v>
      </c>
      <c r="BG540" s="140">
        <f>IF(N540="zákl. přenesená",J540,0)</f>
        <v>0</v>
      </c>
      <c r="BH540" s="140">
        <f>IF(N540="sníž. přenesená",J540,0)</f>
        <v>0</v>
      </c>
      <c r="BI540" s="140">
        <f>IF(N540="nulová",J540,0)</f>
        <v>0</v>
      </c>
      <c r="BJ540" s="18" t="s">
        <v>81</v>
      </c>
      <c r="BK540" s="140">
        <f>ROUND(I540*H540,2)</f>
        <v>0</v>
      </c>
      <c r="BL540" s="18" t="s">
        <v>278</v>
      </c>
      <c r="BM540" s="139" t="s">
        <v>681</v>
      </c>
    </row>
    <row r="541" spans="2:65" s="1" customFormat="1" ht="10.199999999999999">
      <c r="B541" s="33"/>
      <c r="D541" s="141" t="s">
        <v>165</v>
      </c>
      <c r="F541" s="142" t="s">
        <v>682</v>
      </c>
      <c r="I541" s="143"/>
      <c r="L541" s="33"/>
      <c r="M541" s="144"/>
      <c r="T541" s="54"/>
      <c r="AT541" s="18" t="s">
        <v>165</v>
      </c>
      <c r="AU541" s="18" t="s">
        <v>83</v>
      </c>
    </row>
    <row r="542" spans="2:65" s="13" customFormat="1" ht="10.199999999999999">
      <c r="B542" s="152"/>
      <c r="D542" s="146" t="s">
        <v>167</v>
      </c>
      <c r="E542" s="153" t="s">
        <v>19</v>
      </c>
      <c r="F542" s="154" t="s">
        <v>683</v>
      </c>
      <c r="H542" s="155">
        <v>30.72</v>
      </c>
      <c r="I542" s="156"/>
      <c r="L542" s="152"/>
      <c r="M542" s="157"/>
      <c r="T542" s="158"/>
      <c r="AT542" s="153" t="s">
        <v>167</v>
      </c>
      <c r="AU542" s="153" t="s">
        <v>83</v>
      </c>
      <c r="AV542" s="13" t="s">
        <v>83</v>
      </c>
      <c r="AW542" s="13" t="s">
        <v>35</v>
      </c>
      <c r="AX542" s="13" t="s">
        <v>73</v>
      </c>
      <c r="AY542" s="153" t="s">
        <v>156</v>
      </c>
    </row>
    <row r="543" spans="2:65" s="13" customFormat="1" ht="10.199999999999999">
      <c r="B543" s="152"/>
      <c r="D543" s="146" t="s">
        <v>167</v>
      </c>
      <c r="E543" s="153" t="s">
        <v>19</v>
      </c>
      <c r="F543" s="154" t="s">
        <v>684</v>
      </c>
      <c r="H543" s="155">
        <v>6.6</v>
      </c>
      <c r="I543" s="156"/>
      <c r="L543" s="152"/>
      <c r="M543" s="157"/>
      <c r="T543" s="158"/>
      <c r="AT543" s="153" t="s">
        <v>167</v>
      </c>
      <c r="AU543" s="153" t="s">
        <v>83</v>
      </c>
      <c r="AV543" s="13" t="s">
        <v>83</v>
      </c>
      <c r="AW543" s="13" t="s">
        <v>35</v>
      </c>
      <c r="AX543" s="13" t="s">
        <v>73</v>
      </c>
      <c r="AY543" s="153" t="s">
        <v>156</v>
      </c>
    </row>
    <row r="544" spans="2:65" s="14" customFormat="1" ht="10.199999999999999">
      <c r="B544" s="159"/>
      <c r="D544" s="146" t="s">
        <v>167</v>
      </c>
      <c r="E544" s="160" t="s">
        <v>19</v>
      </c>
      <c r="F544" s="161" t="s">
        <v>174</v>
      </c>
      <c r="H544" s="162">
        <v>37.32</v>
      </c>
      <c r="I544" s="163"/>
      <c r="L544" s="159"/>
      <c r="M544" s="164"/>
      <c r="T544" s="165"/>
      <c r="AT544" s="160" t="s">
        <v>167</v>
      </c>
      <c r="AU544" s="160" t="s">
        <v>83</v>
      </c>
      <c r="AV544" s="14" t="s">
        <v>163</v>
      </c>
      <c r="AW544" s="14" t="s">
        <v>35</v>
      </c>
      <c r="AX544" s="14" t="s">
        <v>81</v>
      </c>
      <c r="AY544" s="160" t="s">
        <v>156</v>
      </c>
    </row>
    <row r="545" spans="2:65" s="1" customFormat="1" ht="24.15" customHeight="1">
      <c r="B545" s="33"/>
      <c r="C545" s="166" t="s">
        <v>685</v>
      </c>
      <c r="D545" s="166" t="s">
        <v>291</v>
      </c>
      <c r="E545" s="167" t="s">
        <v>686</v>
      </c>
      <c r="F545" s="168" t="s">
        <v>687</v>
      </c>
      <c r="G545" s="169" t="s">
        <v>161</v>
      </c>
      <c r="H545" s="170">
        <v>43.496000000000002</v>
      </c>
      <c r="I545" s="171"/>
      <c r="J545" s="172">
        <f>ROUND(I545*H545,2)</f>
        <v>0</v>
      </c>
      <c r="K545" s="168" t="s">
        <v>162</v>
      </c>
      <c r="L545" s="173"/>
      <c r="M545" s="174" t="s">
        <v>19</v>
      </c>
      <c r="N545" s="175" t="s">
        <v>44</v>
      </c>
      <c r="P545" s="137">
        <f>O545*H545</f>
        <v>0</v>
      </c>
      <c r="Q545" s="137">
        <v>4.0000000000000001E-3</v>
      </c>
      <c r="R545" s="137">
        <f>Q545*H545</f>
        <v>0.173984</v>
      </c>
      <c r="S545" s="137">
        <v>0</v>
      </c>
      <c r="T545" s="138">
        <f>S545*H545</f>
        <v>0</v>
      </c>
      <c r="AR545" s="139" t="s">
        <v>379</v>
      </c>
      <c r="AT545" s="139" t="s">
        <v>291</v>
      </c>
      <c r="AU545" s="139" t="s">
        <v>83</v>
      </c>
      <c r="AY545" s="18" t="s">
        <v>156</v>
      </c>
      <c r="BE545" s="140">
        <f>IF(N545="základní",J545,0)</f>
        <v>0</v>
      </c>
      <c r="BF545" s="140">
        <f>IF(N545="snížená",J545,0)</f>
        <v>0</v>
      </c>
      <c r="BG545" s="140">
        <f>IF(N545="zákl. přenesená",J545,0)</f>
        <v>0</v>
      </c>
      <c r="BH545" s="140">
        <f>IF(N545="sníž. přenesená",J545,0)</f>
        <v>0</v>
      </c>
      <c r="BI545" s="140">
        <f>IF(N545="nulová",J545,0)</f>
        <v>0</v>
      </c>
      <c r="BJ545" s="18" t="s">
        <v>81</v>
      </c>
      <c r="BK545" s="140">
        <f>ROUND(I545*H545,2)</f>
        <v>0</v>
      </c>
      <c r="BL545" s="18" t="s">
        <v>278</v>
      </c>
      <c r="BM545" s="139" t="s">
        <v>688</v>
      </c>
    </row>
    <row r="546" spans="2:65" s="13" customFormat="1" ht="10.199999999999999">
      <c r="B546" s="152"/>
      <c r="D546" s="146" t="s">
        <v>167</v>
      </c>
      <c r="E546" s="153" t="s">
        <v>19</v>
      </c>
      <c r="F546" s="154" t="s">
        <v>689</v>
      </c>
      <c r="H546" s="155">
        <v>43.496000000000002</v>
      </c>
      <c r="I546" s="156"/>
      <c r="L546" s="152"/>
      <c r="M546" s="157"/>
      <c r="T546" s="158"/>
      <c r="AT546" s="153" t="s">
        <v>167</v>
      </c>
      <c r="AU546" s="153" t="s">
        <v>83</v>
      </c>
      <c r="AV546" s="13" t="s">
        <v>83</v>
      </c>
      <c r="AW546" s="13" t="s">
        <v>35</v>
      </c>
      <c r="AX546" s="13" t="s">
        <v>81</v>
      </c>
      <c r="AY546" s="153" t="s">
        <v>156</v>
      </c>
    </row>
    <row r="547" spans="2:65" s="1" customFormat="1" ht="16.5" customHeight="1">
      <c r="B547" s="33"/>
      <c r="C547" s="128" t="s">
        <v>690</v>
      </c>
      <c r="D547" s="128" t="s">
        <v>158</v>
      </c>
      <c r="E547" s="129" t="s">
        <v>691</v>
      </c>
      <c r="F547" s="130" t="s">
        <v>692</v>
      </c>
      <c r="G547" s="131" t="s">
        <v>161</v>
      </c>
      <c r="H547" s="132">
        <v>37.5</v>
      </c>
      <c r="I547" s="133"/>
      <c r="J547" s="134">
        <f>ROUND(I547*H547,2)</f>
        <v>0</v>
      </c>
      <c r="K547" s="130" t="s">
        <v>162</v>
      </c>
      <c r="L547" s="33"/>
      <c r="M547" s="135" t="s">
        <v>19</v>
      </c>
      <c r="N547" s="136" t="s">
        <v>44</v>
      </c>
      <c r="P547" s="137">
        <f>O547*H547</f>
        <v>0</v>
      </c>
      <c r="Q547" s="137">
        <v>4.0000000000000002E-4</v>
      </c>
      <c r="R547" s="137">
        <f>Q547*H547</f>
        <v>1.5000000000000001E-2</v>
      </c>
      <c r="S547" s="137">
        <v>0</v>
      </c>
      <c r="T547" s="138">
        <f>S547*H547</f>
        <v>0</v>
      </c>
      <c r="AR547" s="139" t="s">
        <v>278</v>
      </c>
      <c r="AT547" s="139" t="s">
        <v>158</v>
      </c>
      <c r="AU547" s="139" t="s">
        <v>83</v>
      </c>
      <c r="AY547" s="18" t="s">
        <v>156</v>
      </c>
      <c r="BE547" s="140">
        <f>IF(N547="základní",J547,0)</f>
        <v>0</v>
      </c>
      <c r="BF547" s="140">
        <f>IF(N547="snížená",J547,0)</f>
        <v>0</v>
      </c>
      <c r="BG547" s="140">
        <f>IF(N547="zákl. přenesená",J547,0)</f>
        <v>0</v>
      </c>
      <c r="BH547" s="140">
        <f>IF(N547="sníž. přenesená",J547,0)</f>
        <v>0</v>
      </c>
      <c r="BI547" s="140">
        <f>IF(N547="nulová",J547,0)</f>
        <v>0</v>
      </c>
      <c r="BJ547" s="18" t="s">
        <v>81</v>
      </c>
      <c r="BK547" s="140">
        <f>ROUND(I547*H547,2)</f>
        <v>0</v>
      </c>
      <c r="BL547" s="18" t="s">
        <v>278</v>
      </c>
      <c r="BM547" s="139" t="s">
        <v>693</v>
      </c>
    </row>
    <row r="548" spans="2:65" s="1" customFormat="1" ht="10.199999999999999">
      <c r="B548" s="33"/>
      <c r="D548" s="141" t="s">
        <v>165</v>
      </c>
      <c r="F548" s="142" t="s">
        <v>694</v>
      </c>
      <c r="I548" s="143"/>
      <c r="L548" s="33"/>
      <c r="M548" s="144"/>
      <c r="T548" s="54"/>
      <c r="AT548" s="18" t="s">
        <v>165</v>
      </c>
      <c r="AU548" s="18" t="s">
        <v>83</v>
      </c>
    </row>
    <row r="549" spans="2:65" s="1" customFormat="1" ht="24.15" customHeight="1">
      <c r="B549" s="33"/>
      <c r="C549" s="166" t="s">
        <v>695</v>
      </c>
      <c r="D549" s="166" t="s">
        <v>291</v>
      </c>
      <c r="E549" s="167" t="s">
        <v>696</v>
      </c>
      <c r="F549" s="168" t="s">
        <v>697</v>
      </c>
      <c r="G549" s="169" t="s">
        <v>161</v>
      </c>
      <c r="H549" s="170">
        <v>43.706000000000003</v>
      </c>
      <c r="I549" s="171"/>
      <c r="J549" s="172">
        <f>ROUND(I549*H549,2)</f>
        <v>0</v>
      </c>
      <c r="K549" s="168" t="s">
        <v>162</v>
      </c>
      <c r="L549" s="173"/>
      <c r="M549" s="174" t="s">
        <v>19</v>
      </c>
      <c r="N549" s="175" t="s">
        <v>44</v>
      </c>
      <c r="P549" s="137">
        <f>O549*H549</f>
        <v>0</v>
      </c>
      <c r="Q549" s="137">
        <v>5.4000000000000003E-3</v>
      </c>
      <c r="R549" s="137">
        <f>Q549*H549</f>
        <v>0.23601240000000004</v>
      </c>
      <c r="S549" s="137">
        <v>0</v>
      </c>
      <c r="T549" s="138">
        <f>S549*H549</f>
        <v>0</v>
      </c>
      <c r="AR549" s="139" t="s">
        <v>379</v>
      </c>
      <c r="AT549" s="139" t="s">
        <v>291</v>
      </c>
      <c r="AU549" s="139" t="s">
        <v>83</v>
      </c>
      <c r="AY549" s="18" t="s">
        <v>156</v>
      </c>
      <c r="BE549" s="140">
        <f>IF(N549="základní",J549,0)</f>
        <v>0</v>
      </c>
      <c r="BF549" s="140">
        <f>IF(N549="snížená",J549,0)</f>
        <v>0</v>
      </c>
      <c r="BG549" s="140">
        <f>IF(N549="zákl. přenesená",J549,0)</f>
        <v>0</v>
      </c>
      <c r="BH549" s="140">
        <f>IF(N549="sníž. přenesená",J549,0)</f>
        <v>0</v>
      </c>
      <c r="BI549" s="140">
        <f>IF(N549="nulová",J549,0)</f>
        <v>0</v>
      </c>
      <c r="BJ549" s="18" t="s">
        <v>81</v>
      </c>
      <c r="BK549" s="140">
        <f>ROUND(I549*H549,2)</f>
        <v>0</v>
      </c>
      <c r="BL549" s="18" t="s">
        <v>278</v>
      </c>
      <c r="BM549" s="139" t="s">
        <v>698</v>
      </c>
    </row>
    <row r="550" spans="2:65" s="13" customFormat="1" ht="10.199999999999999">
      <c r="B550" s="152"/>
      <c r="D550" s="146" t="s">
        <v>167</v>
      </c>
      <c r="E550" s="153" t="s">
        <v>19</v>
      </c>
      <c r="F550" s="154" t="s">
        <v>699</v>
      </c>
      <c r="H550" s="155">
        <v>43.706000000000003</v>
      </c>
      <c r="I550" s="156"/>
      <c r="L550" s="152"/>
      <c r="M550" s="157"/>
      <c r="T550" s="158"/>
      <c r="AT550" s="153" t="s">
        <v>167</v>
      </c>
      <c r="AU550" s="153" t="s">
        <v>83</v>
      </c>
      <c r="AV550" s="13" t="s">
        <v>83</v>
      </c>
      <c r="AW550" s="13" t="s">
        <v>35</v>
      </c>
      <c r="AX550" s="13" t="s">
        <v>81</v>
      </c>
      <c r="AY550" s="153" t="s">
        <v>156</v>
      </c>
    </row>
    <row r="551" spans="2:65" s="1" customFormat="1" ht="21.75" customHeight="1">
      <c r="B551" s="33"/>
      <c r="C551" s="128" t="s">
        <v>700</v>
      </c>
      <c r="D551" s="128" t="s">
        <v>158</v>
      </c>
      <c r="E551" s="129" t="s">
        <v>701</v>
      </c>
      <c r="F551" s="130" t="s">
        <v>702</v>
      </c>
      <c r="G551" s="131" t="s">
        <v>161</v>
      </c>
      <c r="H551" s="132">
        <v>11.18</v>
      </c>
      <c r="I551" s="133"/>
      <c r="J551" s="134">
        <f>ROUND(I551*H551,2)</f>
        <v>0</v>
      </c>
      <c r="K551" s="130" t="s">
        <v>162</v>
      </c>
      <c r="L551" s="33"/>
      <c r="M551" s="135" t="s">
        <v>19</v>
      </c>
      <c r="N551" s="136" t="s">
        <v>44</v>
      </c>
      <c r="P551" s="137">
        <f>O551*H551</f>
        <v>0</v>
      </c>
      <c r="Q551" s="137">
        <v>0</v>
      </c>
      <c r="R551" s="137">
        <f>Q551*H551</f>
        <v>0</v>
      </c>
      <c r="S551" s="137">
        <v>5.4999999999999997E-3</v>
      </c>
      <c r="T551" s="138">
        <f>S551*H551</f>
        <v>6.1489999999999996E-2</v>
      </c>
      <c r="AR551" s="139" t="s">
        <v>278</v>
      </c>
      <c r="AT551" s="139" t="s">
        <v>158</v>
      </c>
      <c r="AU551" s="139" t="s">
        <v>83</v>
      </c>
      <c r="AY551" s="18" t="s">
        <v>156</v>
      </c>
      <c r="BE551" s="140">
        <f>IF(N551="základní",J551,0)</f>
        <v>0</v>
      </c>
      <c r="BF551" s="140">
        <f>IF(N551="snížená",J551,0)</f>
        <v>0</v>
      </c>
      <c r="BG551" s="140">
        <f>IF(N551="zákl. přenesená",J551,0)</f>
        <v>0</v>
      </c>
      <c r="BH551" s="140">
        <f>IF(N551="sníž. přenesená",J551,0)</f>
        <v>0</v>
      </c>
      <c r="BI551" s="140">
        <f>IF(N551="nulová",J551,0)</f>
        <v>0</v>
      </c>
      <c r="BJ551" s="18" t="s">
        <v>81</v>
      </c>
      <c r="BK551" s="140">
        <f>ROUND(I551*H551,2)</f>
        <v>0</v>
      </c>
      <c r="BL551" s="18" t="s">
        <v>278</v>
      </c>
      <c r="BM551" s="139" t="s">
        <v>703</v>
      </c>
    </row>
    <row r="552" spans="2:65" s="1" customFormat="1" ht="10.199999999999999">
      <c r="B552" s="33"/>
      <c r="D552" s="141" t="s">
        <v>165</v>
      </c>
      <c r="F552" s="142" t="s">
        <v>704</v>
      </c>
      <c r="I552" s="143"/>
      <c r="L552" s="33"/>
      <c r="M552" s="144"/>
      <c r="T552" s="54"/>
      <c r="AT552" s="18" t="s">
        <v>165</v>
      </c>
      <c r="AU552" s="18" t="s">
        <v>83</v>
      </c>
    </row>
    <row r="553" spans="2:65" s="12" customFormat="1" ht="10.199999999999999">
      <c r="B553" s="145"/>
      <c r="D553" s="146" t="s">
        <v>167</v>
      </c>
      <c r="E553" s="147" t="s">
        <v>19</v>
      </c>
      <c r="F553" s="148" t="s">
        <v>170</v>
      </c>
      <c r="H553" s="147" t="s">
        <v>19</v>
      </c>
      <c r="I553" s="149"/>
      <c r="L553" s="145"/>
      <c r="M553" s="150"/>
      <c r="T553" s="151"/>
      <c r="AT553" s="147" t="s">
        <v>167</v>
      </c>
      <c r="AU553" s="147" t="s">
        <v>83</v>
      </c>
      <c r="AV553" s="12" t="s">
        <v>81</v>
      </c>
      <c r="AW553" s="12" t="s">
        <v>35</v>
      </c>
      <c r="AX553" s="12" t="s">
        <v>73</v>
      </c>
      <c r="AY553" s="147" t="s">
        <v>156</v>
      </c>
    </row>
    <row r="554" spans="2:65" s="13" customFormat="1" ht="10.199999999999999">
      <c r="B554" s="152"/>
      <c r="D554" s="146" t="s">
        <v>167</v>
      </c>
      <c r="E554" s="153" t="s">
        <v>19</v>
      </c>
      <c r="F554" s="154" t="s">
        <v>705</v>
      </c>
      <c r="H554" s="155">
        <v>11.18</v>
      </c>
      <c r="I554" s="156"/>
      <c r="L554" s="152"/>
      <c r="M554" s="157"/>
      <c r="T554" s="158"/>
      <c r="AT554" s="153" t="s">
        <v>167</v>
      </c>
      <c r="AU554" s="153" t="s">
        <v>83</v>
      </c>
      <c r="AV554" s="13" t="s">
        <v>83</v>
      </c>
      <c r="AW554" s="13" t="s">
        <v>35</v>
      </c>
      <c r="AX554" s="13" t="s">
        <v>73</v>
      </c>
      <c r="AY554" s="153" t="s">
        <v>156</v>
      </c>
    </row>
    <row r="555" spans="2:65" s="14" customFormat="1" ht="10.199999999999999">
      <c r="B555" s="159"/>
      <c r="D555" s="146" t="s">
        <v>167</v>
      </c>
      <c r="E555" s="160" t="s">
        <v>19</v>
      </c>
      <c r="F555" s="161" t="s">
        <v>174</v>
      </c>
      <c r="H555" s="162">
        <v>11.18</v>
      </c>
      <c r="I555" s="163"/>
      <c r="L555" s="159"/>
      <c r="M555" s="164"/>
      <c r="T555" s="165"/>
      <c r="AT555" s="160" t="s">
        <v>167</v>
      </c>
      <c r="AU555" s="160" t="s">
        <v>83</v>
      </c>
      <c r="AV555" s="14" t="s">
        <v>163</v>
      </c>
      <c r="AW555" s="14" t="s">
        <v>35</v>
      </c>
      <c r="AX555" s="14" t="s">
        <v>81</v>
      </c>
      <c r="AY555" s="160" t="s">
        <v>156</v>
      </c>
    </row>
    <row r="556" spans="2:65" s="1" customFormat="1" ht="24.15" customHeight="1">
      <c r="B556" s="33"/>
      <c r="C556" s="128" t="s">
        <v>706</v>
      </c>
      <c r="D556" s="128" t="s">
        <v>158</v>
      </c>
      <c r="E556" s="129" t="s">
        <v>707</v>
      </c>
      <c r="F556" s="130" t="s">
        <v>708</v>
      </c>
      <c r="G556" s="131" t="s">
        <v>161</v>
      </c>
      <c r="H556" s="132">
        <v>4.08</v>
      </c>
      <c r="I556" s="133"/>
      <c r="J556" s="134">
        <f>ROUND(I556*H556,2)</f>
        <v>0</v>
      </c>
      <c r="K556" s="130" t="s">
        <v>162</v>
      </c>
      <c r="L556" s="33"/>
      <c r="M556" s="135" t="s">
        <v>19</v>
      </c>
      <c r="N556" s="136" t="s">
        <v>44</v>
      </c>
      <c r="P556" s="137">
        <f>O556*H556</f>
        <v>0</v>
      </c>
      <c r="Q556" s="137">
        <v>1.5E-3</v>
      </c>
      <c r="R556" s="137">
        <f>Q556*H556</f>
        <v>6.1200000000000004E-3</v>
      </c>
      <c r="S556" s="137">
        <v>0</v>
      </c>
      <c r="T556" s="138">
        <f>S556*H556</f>
        <v>0</v>
      </c>
      <c r="AR556" s="139" t="s">
        <v>278</v>
      </c>
      <c r="AT556" s="139" t="s">
        <v>158</v>
      </c>
      <c r="AU556" s="139" t="s">
        <v>83</v>
      </c>
      <c r="AY556" s="18" t="s">
        <v>156</v>
      </c>
      <c r="BE556" s="140">
        <f>IF(N556="základní",J556,0)</f>
        <v>0</v>
      </c>
      <c r="BF556" s="140">
        <f>IF(N556="snížená",J556,0)</f>
        <v>0</v>
      </c>
      <c r="BG556" s="140">
        <f>IF(N556="zákl. přenesená",J556,0)</f>
        <v>0</v>
      </c>
      <c r="BH556" s="140">
        <f>IF(N556="sníž. přenesená",J556,0)</f>
        <v>0</v>
      </c>
      <c r="BI556" s="140">
        <f>IF(N556="nulová",J556,0)</f>
        <v>0</v>
      </c>
      <c r="BJ556" s="18" t="s">
        <v>81</v>
      </c>
      <c r="BK556" s="140">
        <f>ROUND(I556*H556,2)</f>
        <v>0</v>
      </c>
      <c r="BL556" s="18" t="s">
        <v>278</v>
      </c>
      <c r="BM556" s="139" t="s">
        <v>709</v>
      </c>
    </row>
    <row r="557" spans="2:65" s="1" customFormat="1" ht="10.199999999999999">
      <c r="B557" s="33"/>
      <c r="D557" s="141" t="s">
        <v>165</v>
      </c>
      <c r="F557" s="142" t="s">
        <v>710</v>
      </c>
      <c r="I557" s="143"/>
      <c r="L557" s="33"/>
      <c r="M557" s="144"/>
      <c r="T557" s="54"/>
      <c r="AT557" s="18" t="s">
        <v>165</v>
      </c>
      <c r="AU557" s="18" t="s">
        <v>83</v>
      </c>
    </row>
    <row r="558" spans="2:65" s="13" customFormat="1" ht="10.199999999999999">
      <c r="B558" s="152"/>
      <c r="D558" s="146" t="s">
        <v>167</v>
      </c>
      <c r="E558" s="153" t="s">
        <v>19</v>
      </c>
      <c r="F558" s="154" t="s">
        <v>711</v>
      </c>
      <c r="H558" s="155">
        <v>4.08</v>
      </c>
      <c r="I558" s="156"/>
      <c r="L558" s="152"/>
      <c r="M558" s="157"/>
      <c r="T558" s="158"/>
      <c r="AT558" s="153" t="s">
        <v>167</v>
      </c>
      <c r="AU558" s="153" t="s">
        <v>83</v>
      </c>
      <c r="AV558" s="13" t="s">
        <v>83</v>
      </c>
      <c r="AW558" s="13" t="s">
        <v>35</v>
      </c>
      <c r="AX558" s="13" t="s">
        <v>73</v>
      </c>
      <c r="AY558" s="153" t="s">
        <v>156</v>
      </c>
    </row>
    <row r="559" spans="2:65" s="14" customFormat="1" ht="10.199999999999999">
      <c r="B559" s="159"/>
      <c r="D559" s="146" t="s">
        <v>167</v>
      </c>
      <c r="E559" s="160" t="s">
        <v>19</v>
      </c>
      <c r="F559" s="161" t="s">
        <v>174</v>
      </c>
      <c r="H559" s="162">
        <v>4.08</v>
      </c>
      <c r="I559" s="163"/>
      <c r="L559" s="159"/>
      <c r="M559" s="164"/>
      <c r="T559" s="165"/>
      <c r="AT559" s="160" t="s">
        <v>167</v>
      </c>
      <c r="AU559" s="160" t="s">
        <v>83</v>
      </c>
      <c r="AV559" s="14" t="s">
        <v>163</v>
      </c>
      <c r="AW559" s="14" t="s">
        <v>35</v>
      </c>
      <c r="AX559" s="14" t="s">
        <v>81</v>
      </c>
      <c r="AY559" s="160" t="s">
        <v>156</v>
      </c>
    </row>
    <row r="560" spans="2:65" s="1" customFormat="1" ht="33" customHeight="1">
      <c r="B560" s="33"/>
      <c r="C560" s="128" t="s">
        <v>712</v>
      </c>
      <c r="D560" s="128" t="s">
        <v>158</v>
      </c>
      <c r="E560" s="129" t="s">
        <v>713</v>
      </c>
      <c r="F560" s="130" t="s">
        <v>714</v>
      </c>
      <c r="G560" s="131" t="s">
        <v>185</v>
      </c>
      <c r="H560" s="132">
        <v>0.442</v>
      </c>
      <c r="I560" s="133"/>
      <c r="J560" s="134">
        <f>ROUND(I560*H560,2)</f>
        <v>0</v>
      </c>
      <c r="K560" s="130" t="s">
        <v>162</v>
      </c>
      <c r="L560" s="33"/>
      <c r="M560" s="135" t="s">
        <v>19</v>
      </c>
      <c r="N560" s="136" t="s">
        <v>44</v>
      </c>
      <c r="P560" s="137">
        <f>O560*H560</f>
        <v>0</v>
      </c>
      <c r="Q560" s="137">
        <v>0</v>
      </c>
      <c r="R560" s="137">
        <f>Q560*H560</f>
        <v>0</v>
      </c>
      <c r="S560" s="137">
        <v>0</v>
      </c>
      <c r="T560" s="138">
        <f>S560*H560</f>
        <v>0</v>
      </c>
      <c r="AR560" s="139" t="s">
        <v>278</v>
      </c>
      <c r="AT560" s="139" t="s">
        <v>158</v>
      </c>
      <c r="AU560" s="139" t="s">
        <v>83</v>
      </c>
      <c r="AY560" s="18" t="s">
        <v>156</v>
      </c>
      <c r="BE560" s="140">
        <f>IF(N560="základní",J560,0)</f>
        <v>0</v>
      </c>
      <c r="BF560" s="140">
        <f>IF(N560="snížená",J560,0)</f>
        <v>0</v>
      </c>
      <c r="BG560" s="140">
        <f>IF(N560="zákl. přenesená",J560,0)</f>
        <v>0</v>
      </c>
      <c r="BH560" s="140">
        <f>IF(N560="sníž. přenesená",J560,0)</f>
        <v>0</v>
      </c>
      <c r="BI560" s="140">
        <f>IF(N560="nulová",J560,0)</f>
        <v>0</v>
      </c>
      <c r="BJ560" s="18" t="s">
        <v>81</v>
      </c>
      <c r="BK560" s="140">
        <f>ROUND(I560*H560,2)</f>
        <v>0</v>
      </c>
      <c r="BL560" s="18" t="s">
        <v>278</v>
      </c>
      <c r="BM560" s="139" t="s">
        <v>715</v>
      </c>
    </row>
    <row r="561" spans="2:65" s="1" customFormat="1" ht="10.199999999999999">
      <c r="B561" s="33"/>
      <c r="D561" s="141" t="s">
        <v>165</v>
      </c>
      <c r="F561" s="142" t="s">
        <v>716</v>
      </c>
      <c r="I561" s="143"/>
      <c r="L561" s="33"/>
      <c r="M561" s="144"/>
      <c r="T561" s="54"/>
      <c r="AT561" s="18" t="s">
        <v>165</v>
      </c>
      <c r="AU561" s="18" t="s">
        <v>83</v>
      </c>
    </row>
    <row r="562" spans="2:65" s="11" customFormat="1" ht="22.8" customHeight="1">
      <c r="B562" s="116"/>
      <c r="D562" s="117" t="s">
        <v>72</v>
      </c>
      <c r="E562" s="126" t="s">
        <v>717</v>
      </c>
      <c r="F562" s="126" t="s">
        <v>718</v>
      </c>
      <c r="I562" s="119"/>
      <c r="J562" s="127">
        <f>BK562</f>
        <v>0</v>
      </c>
      <c r="L562" s="116"/>
      <c r="M562" s="121"/>
      <c r="P562" s="122">
        <f>SUM(P563:P571)</f>
        <v>0</v>
      </c>
      <c r="R562" s="122">
        <f>SUM(R563:R571)</f>
        <v>9.1341599999999995E-2</v>
      </c>
      <c r="T562" s="123">
        <f>SUM(T563:T571)</f>
        <v>0</v>
      </c>
      <c r="AR562" s="117" t="s">
        <v>83</v>
      </c>
      <c r="AT562" s="124" t="s">
        <v>72</v>
      </c>
      <c r="AU562" s="124" t="s">
        <v>81</v>
      </c>
      <c r="AY562" s="117" t="s">
        <v>156</v>
      </c>
      <c r="BK562" s="125">
        <f>SUM(BK563:BK571)</f>
        <v>0</v>
      </c>
    </row>
    <row r="563" spans="2:65" s="1" customFormat="1" ht="24.15" customHeight="1">
      <c r="B563" s="33"/>
      <c r="C563" s="128" t="s">
        <v>719</v>
      </c>
      <c r="D563" s="128" t="s">
        <v>158</v>
      </c>
      <c r="E563" s="129" t="s">
        <v>720</v>
      </c>
      <c r="F563" s="130" t="s">
        <v>721</v>
      </c>
      <c r="G563" s="131" t="s">
        <v>161</v>
      </c>
      <c r="H563" s="132">
        <v>37.32</v>
      </c>
      <c r="I563" s="133"/>
      <c r="J563" s="134">
        <f>ROUND(I563*H563,2)</f>
        <v>0</v>
      </c>
      <c r="K563" s="130" t="s">
        <v>162</v>
      </c>
      <c r="L563" s="33"/>
      <c r="M563" s="135" t="s">
        <v>19</v>
      </c>
      <c r="N563" s="136" t="s">
        <v>44</v>
      </c>
      <c r="P563" s="137">
        <f>O563*H563</f>
        <v>0</v>
      </c>
      <c r="Q563" s="137">
        <v>0</v>
      </c>
      <c r="R563" s="137">
        <f>Q563*H563</f>
        <v>0</v>
      </c>
      <c r="S563" s="137">
        <v>0</v>
      </c>
      <c r="T563" s="138">
        <f>S563*H563</f>
        <v>0</v>
      </c>
      <c r="AR563" s="139" t="s">
        <v>278</v>
      </c>
      <c r="AT563" s="139" t="s">
        <v>158</v>
      </c>
      <c r="AU563" s="139" t="s">
        <v>83</v>
      </c>
      <c r="AY563" s="18" t="s">
        <v>156</v>
      </c>
      <c r="BE563" s="140">
        <f>IF(N563="základní",J563,0)</f>
        <v>0</v>
      </c>
      <c r="BF563" s="140">
        <f>IF(N563="snížená",J563,0)</f>
        <v>0</v>
      </c>
      <c r="BG563" s="140">
        <f>IF(N563="zákl. přenesená",J563,0)</f>
        <v>0</v>
      </c>
      <c r="BH563" s="140">
        <f>IF(N563="sníž. přenesená",J563,0)</f>
        <v>0</v>
      </c>
      <c r="BI563" s="140">
        <f>IF(N563="nulová",J563,0)</f>
        <v>0</v>
      </c>
      <c r="BJ563" s="18" t="s">
        <v>81</v>
      </c>
      <c r="BK563" s="140">
        <f>ROUND(I563*H563,2)</f>
        <v>0</v>
      </c>
      <c r="BL563" s="18" t="s">
        <v>278</v>
      </c>
      <c r="BM563" s="139" t="s">
        <v>722</v>
      </c>
    </row>
    <row r="564" spans="2:65" s="1" customFormat="1" ht="10.199999999999999">
      <c r="B564" s="33"/>
      <c r="D564" s="141" t="s">
        <v>165</v>
      </c>
      <c r="F564" s="142" t="s">
        <v>723</v>
      </c>
      <c r="I564" s="143"/>
      <c r="L564" s="33"/>
      <c r="M564" s="144"/>
      <c r="T564" s="54"/>
      <c r="AT564" s="18" t="s">
        <v>165</v>
      </c>
      <c r="AU564" s="18" t="s">
        <v>83</v>
      </c>
    </row>
    <row r="565" spans="2:65" s="13" customFormat="1" ht="10.199999999999999">
      <c r="B565" s="152"/>
      <c r="D565" s="146" t="s">
        <v>167</v>
      </c>
      <c r="E565" s="153" t="s">
        <v>19</v>
      </c>
      <c r="F565" s="154" t="s">
        <v>683</v>
      </c>
      <c r="H565" s="155">
        <v>30.72</v>
      </c>
      <c r="I565" s="156"/>
      <c r="L565" s="152"/>
      <c r="M565" s="157"/>
      <c r="T565" s="158"/>
      <c r="AT565" s="153" t="s">
        <v>167</v>
      </c>
      <c r="AU565" s="153" t="s">
        <v>83</v>
      </c>
      <c r="AV565" s="13" t="s">
        <v>83</v>
      </c>
      <c r="AW565" s="13" t="s">
        <v>35</v>
      </c>
      <c r="AX565" s="13" t="s">
        <v>73</v>
      </c>
      <c r="AY565" s="153" t="s">
        <v>156</v>
      </c>
    </row>
    <row r="566" spans="2:65" s="13" customFormat="1" ht="10.199999999999999">
      <c r="B566" s="152"/>
      <c r="D566" s="146" t="s">
        <v>167</v>
      </c>
      <c r="E566" s="153" t="s">
        <v>19</v>
      </c>
      <c r="F566" s="154" t="s">
        <v>684</v>
      </c>
      <c r="H566" s="155">
        <v>6.6</v>
      </c>
      <c r="I566" s="156"/>
      <c r="L566" s="152"/>
      <c r="M566" s="157"/>
      <c r="T566" s="158"/>
      <c r="AT566" s="153" t="s">
        <v>167</v>
      </c>
      <c r="AU566" s="153" t="s">
        <v>83</v>
      </c>
      <c r="AV566" s="13" t="s">
        <v>83</v>
      </c>
      <c r="AW566" s="13" t="s">
        <v>35</v>
      </c>
      <c r="AX566" s="13" t="s">
        <v>73</v>
      </c>
      <c r="AY566" s="153" t="s">
        <v>156</v>
      </c>
    </row>
    <row r="567" spans="2:65" s="14" customFormat="1" ht="10.199999999999999">
      <c r="B567" s="159"/>
      <c r="D567" s="146" t="s">
        <v>167</v>
      </c>
      <c r="E567" s="160" t="s">
        <v>19</v>
      </c>
      <c r="F567" s="161" t="s">
        <v>174</v>
      </c>
      <c r="H567" s="162">
        <v>37.32</v>
      </c>
      <c r="I567" s="163"/>
      <c r="L567" s="159"/>
      <c r="M567" s="164"/>
      <c r="T567" s="165"/>
      <c r="AT567" s="160" t="s">
        <v>167</v>
      </c>
      <c r="AU567" s="160" t="s">
        <v>83</v>
      </c>
      <c r="AV567" s="14" t="s">
        <v>163</v>
      </c>
      <c r="AW567" s="14" t="s">
        <v>35</v>
      </c>
      <c r="AX567" s="14" t="s">
        <v>81</v>
      </c>
      <c r="AY567" s="160" t="s">
        <v>156</v>
      </c>
    </row>
    <row r="568" spans="2:65" s="1" customFormat="1" ht="16.5" customHeight="1">
      <c r="B568" s="33"/>
      <c r="C568" s="166" t="s">
        <v>724</v>
      </c>
      <c r="D568" s="166" t="s">
        <v>291</v>
      </c>
      <c r="E568" s="167" t="s">
        <v>725</v>
      </c>
      <c r="F568" s="168" t="s">
        <v>726</v>
      </c>
      <c r="G568" s="169" t="s">
        <v>161</v>
      </c>
      <c r="H568" s="170">
        <v>43.496000000000002</v>
      </c>
      <c r="I568" s="171"/>
      <c r="J568" s="172">
        <f>ROUND(I568*H568,2)</f>
        <v>0</v>
      </c>
      <c r="K568" s="168" t="s">
        <v>162</v>
      </c>
      <c r="L568" s="173"/>
      <c r="M568" s="174" t="s">
        <v>19</v>
      </c>
      <c r="N568" s="175" t="s">
        <v>44</v>
      </c>
      <c r="P568" s="137">
        <f>O568*H568</f>
        <v>0</v>
      </c>
      <c r="Q568" s="137">
        <v>2.0999999999999999E-3</v>
      </c>
      <c r="R568" s="137">
        <f>Q568*H568</f>
        <v>9.1341599999999995E-2</v>
      </c>
      <c r="S568" s="137">
        <v>0</v>
      </c>
      <c r="T568" s="138">
        <f>S568*H568</f>
        <v>0</v>
      </c>
      <c r="AR568" s="139" t="s">
        <v>379</v>
      </c>
      <c r="AT568" s="139" t="s">
        <v>291</v>
      </c>
      <c r="AU568" s="139" t="s">
        <v>83</v>
      </c>
      <c r="AY568" s="18" t="s">
        <v>156</v>
      </c>
      <c r="BE568" s="140">
        <f>IF(N568="základní",J568,0)</f>
        <v>0</v>
      </c>
      <c r="BF568" s="140">
        <f>IF(N568="snížená",J568,0)</f>
        <v>0</v>
      </c>
      <c r="BG568" s="140">
        <f>IF(N568="zákl. přenesená",J568,0)</f>
        <v>0</v>
      </c>
      <c r="BH568" s="140">
        <f>IF(N568="sníž. přenesená",J568,0)</f>
        <v>0</v>
      </c>
      <c r="BI568" s="140">
        <f>IF(N568="nulová",J568,0)</f>
        <v>0</v>
      </c>
      <c r="BJ568" s="18" t="s">
        <v>81</v>
      </c>
      <c r="BK568" s="140">
        <f>ROUND(I568*H568,2)</f>
        <v>0</v>
      </c>
      <c r="BL568" s="18" t="s">
        <v>278</v>
      </c>
      <c r="BM568" s="139" t="s">
        <v>727</v>
      </c>
    </row>
    <row r="569" spans="2:65" s="13" customFormat="1" ht="10.199999999999999">
      <c r="B569" s="152"/>
      <c r="D569" s="146" t="s">
        <v>167</v>
      </c>
      <c r="E569" s="153" t="s">
        <v>19</v>
      </c>
      <c r="F569" s="154" t="s">
        <v>689</v>
      </c>
      <c r="H569" s="155">
        <v>43.496000000000002</v>
      </c>
      <c r="I569" s="156"/>
      <c r="L569" s="152"/>
      <c r="M569" s="157"/>
      <c r="T569" s="158"/>
      <c r="AT569" s="153" t="s">
        <v>167</v>
      </c>
      <c r="AU569" s="153" t="s">
        <v>83</v>
      </c>
      <c r="AV569" s="13" t="s">
        <v>83</v>
      </c>
      <c r="AW569" s="13" t="s">
        <v>35</v>
      </c>
      <c r="AX569" s="13" t="s">
        <v>81</v>
      </c>
      <c r="AY569" s="153" t="s">
        <v>156</v>
      </c>
    </row>
    <row r="570" spans="2:65" s="1" customFormat="1" ht="24.15" customHeight="1">
      <c r="B570" s="33"/>
      <c r="C570" s="128" t="s">
        <v>728</v>
      </c>
      <c r="D570" s="128" t="s">
        <v>158</v>
      </c>
      <c r="E570" s="129" t="s">
        <v>729</v>
      </c>
      <c r="F570" s="130" t="s">
        <v>730</v>
      </c>
      <c r="G570" s="131" t="s">
        <v>185</v>
      </c>
      <c r="H570" s="132">
        <v>9.0999999999999998E-2</v>
      </c>
      <c r="I570" s="133"/>
      <c r="J570" s="134">
        <f>ROUND(I570*H570,2)</f>
        <v>0</v>
      </c>
      <c r="K570" s="130" t="s">
        <v>162</v>
      </c>
      <c r="L570" s="33"/>
      <c r="M570" s="135" t="s">
        <v>19</v>
      </c>
      <c r="N570" s="136" t="s">
        <v>44</v>
      </c>
      <c r="P570" s="137">
        <f>O570*H570</f>
        <v>0</v>
      </c>
      <c r="Q570" s="137">
        <v>0</v>
      </c>
      <c r="R570" s="137">
        <f>Q570*H570</f>
        <v>0</v>
      </c>
      <c r="S570" s="137">
        <v>0</v>
      </c>
      <c r="T570" s="138">
        <f>S570*H570</f>
        <v>0</v>
      </c>
      <c r="AR570" s="139" t="s">
        <v>278</v>
      </c>
      <c r="AT570" s="139" t="s">
        <v>158</v>
      </c>
      <c r="AU570" s="139" t="s">
        <v>83</v>
      </c>
      <c r="AY570" s="18" t="s">
        <v>156</v>
      </c>
      <c r="BE570" s="140">
        <f>IF(N570="základní",J570,0)</f>
        <v>0</v>
      </c>
      <c r="BF570" s="140">
        <f>IF(N570="snížená",J570,0)</f>
        <v>0</v>
      </c>
      <c r="BG570" s="140">
        <f>IF(N570="zákl. přenesená",J570,0)</f>
        <v>0</v>
      </c>
      <c r="BH570" s="140">
        <f>IF(N570="sníž. přenesená",J570,0)</f>
        <v>0</v>
      </c>
      <c r="BI570" s="140">
        <f>IF(N570="nulová",J570,0)</f>
        <v>0</v>
      </c>
      <c r="BJ570" s="18" t="s">
        <v>81</v>
      </c>
      <c r="BK570" s="140">
        <f>ROUND(I570*H570,2)</f>
        <v>0</v>
      </c>
      <c r="BL570" s="18" t="s">
        <v>278</v>
      </c>
      <c r="BM570" s="139" t="s">
        <v>731</v>
      </c>
    </row>
    <row r="571" spans="2:65" s="1" customFormat="1" ht="10.199999999999999">
      <c r="B571" s="33"/>
      <c r="D571" s="141" t="s">
        <v>165</v>
      </c>
      <c r="F571" s="142" t="s">
        <v>732</v>
      </c>
      <c r="I571" s="143"/>
      <c r="L571" s="33"/>
      <c r="M571" s="144"/>
      <c r="T571" s="54"/>
      <c r="AT571" s="18" t="s">
        <v>165</v>
      </c>
      <c r="AU571" s="18" t="s">
        <v>83</v>
      </c>
    </row>
    <row r="572" spans="2:65" s="11" customFormat="1" ht="22.8" customHeight="1">
      <c r="B572" s="116"/>
      <c r="D572" s="117" t="s">
        <v>72</v>
      </c>
      <c r="E572" s="126" t="s">
        <v>733</v>
      </c>
      <c r="F572" s="126" t="s">
        <v>734</v>
      </c>
      <c r="I572" s="119"/>
      <c r="J572" s="127">
        <f>BK572</f>
        <v>0</v>
      </c>
      <c r="L572" s="116"/>
      <c r="M572" s="121"/>
      <c r="P572" s="122">
        <f>SUM(P573:P620)</f>
        <v>0</v>
      </c>
      <c r="R572" s="122">
        <f>SUM(R573:R620)</f>
        <v>2.2358153999999999</v>
      </c>
      <c r="T572" s="123">
        <f>SUM(T573:T620)</f>
        <v>0.85282499999999994</v>
      </c>
      <c r="AR572" s="117" t="s">
        <v>83</v>
      </c>
      <c r="AT572" s="124" t="s">
        <v>72</v>
      </c>
      <c r="AU572" s="124" t="s">
        <v>81</v>
      </c>
      <c r="AY572" s="117" t="s">
        <v>156</v>
      </c>
      <c r="BK572" s="125">
        <f>SUM(BK573:BK620)</f>
        <v>0</v>
      </c>
    </row>
    <row r="573" spans="2:65" s="1" customFormat="1" ht="24.15" customHeight="1">
      <c r="B573" s="33"/>
      <c r="C573" s="128" t="s">
        <v>735</v>
      </c>
      <c r="D573" s="128" t="s">
        <v>158</v>
      </c>
      <c r="E573" s="129" t="s">
        <v>736</v>
      </c>
      <c r="F573" s="130" t="s">
        <v>737</v>
      </c>
      <c r="G573" s="131" t="s">
        <v>161</v>
      </c>
      <c r="H573" s="132">
        <v>10.59</v>
      </c>
      <c r="I573" s="133"/>
      <c r="J573" s="134">
        <f>ROUND(I573*H573,2)</f>
        <v>0</v>
      </c>
      <c r="K573" s="130" t="s">
        <v>162</v>
      </c>
      <c r="L573" s="33"/>
      <c r="M573" s="135" t="s">
        <v>19</v>
      </c>
      <c r="N573" s="136" t="s">
        <v>44</v>
      </c>
      <c r="P573" s="137">
        <f>O573*H573</f>
        <v>0</v>
      </c>
      <c r="Q573" s="137">
        <v>0</v>
      </c>
      <c r="R573" s="137">
        <f>Q573*H573</f>
        <v>0</v>
      </c>
      <c r="S573" s="137">
        <v>0</v>
      </c>
      <c r="T573" s="138">
        <f>S573*H573</f>
        <v>0</v>
      </c>
      <c r="AR573" s="139" t="s">
        <v>278</v>
      </c>
      <c r="AT573" s="139" t="s">
        <v>158</v>
      </c>
      <c r="AU573" s="139" t="s">
        <v>83</v>
      </c>
      <c r="AY573" s="18" t="s">
        <v>156</v>
      </c>
      <c r="BE573" s="140">
        <f>IF(N573="základní",J573,0)</f>
        <v>0</v>
      </c>
      <c r="BF573" s="140">
        <f>IF(N573="snížená",J573,0)</f>
        <v>0</v>
      </c>
      <c r="BG573" s="140">
        <f>IF(N573="zákl. přenesená",J573,0)</f>
        <v>0</v>
      </c>
      <c r="BH573" s="140">
        <f>IF(N573="sníž. přenesená",J573,0)</f>
        <v>0</v>
      </c>
      <c r="BI573" s="140">
        <f>IF(N573="nulová",J573,0)</f>
        <v>0</v>
      </c>
      <c r="BJ573" s="18" t="s">
        <v>81</v>
      </c>
      <c r="BK573" s="140">
        <f>ROUND(I573*H573,2)</f>
        <v>0</v>
      </c>
      <c r="BL573" s="18" t="s">
        <v>278</v>
      </c>
      <c r="BM573" s="139" t="s">
        <v>738</v>
      </c>
    </row>
    <row r="574" spans="2:65" s="1" customFormat="1" ht="10.199999999999999">
      <c r="B574" s="33"/>
      <c r="D574" s="141" t="s">
        <v>165</v>
      </c>
      <c r="F574" s="142" t="s">
        <v>739</v>
      </c>
      <c r="I574" s="143"/>
      <c r="L574" s="33"/>
      <c r="M574" s="144"/>
      <c r="T574" s="54"/>
      <c r="AT574" s="18" t="s">
        <v>165</v>
      </c>
      <c r="AU574" s="18" t="s">
        <v>83</v>
      </c>
    </row>
    <row r="575" spans="2:65" s="12" customFormat="1" ht="10.199999999999999">
      <c r="B575" s="145"/>
      <c r="D575" s="146" t="s">
        <v>167</v>
      </c>
      <c r="E575" s="147" t="s">
        <v>19</v>
      </c>
      <c r="F575" s="148" t="s">
        <v>170</v>
      </c>
      <c r="H575" s="147" t="s">
        <v>19</v>
      </c>
      <c r="I575" s="149"/>
      <c r="L575" s="145"/>
      <c r="M575" s="150"/>
      <c r="T575" s="151"/>
      <c r="AT575" s="147" t="s">
        <v>167</v>
      </c>
      <c r="AU575" s="147" t="s">
        <v>83</v>
      </c>
      <c r="AV575" s="12" t="s">
        <v>81</v>
      </c>
      <c r="AW575" s="12" t="s">
        <v>35</v>
      </c>
      <c r="AX575" s="12" t="s">
        <v>73</v>
      </c>
      <c r="AY575" s="147" t="s">
        <v>156</v>
      </c>
    </row>
    <row r="576" spans="2:65" s="13" customFormat="1" ht="10.199999999999999">
      <c r="B576" s="152"/>
      <c r="D576" s="146" t="s">
        <v>167</v>
      </c>
      <c r="E576" s="153" t="s">
        <v>19</v>
      </c>
      <c r="F576" s="154" t="s">
        <v>740</v>
      </c>
      <c r="H576" s="155">
        <v>10.59</v>
      </c>
      <c r="I576" s="156"/>
      <c r="L576" s="152"/>
      <c r="M576" s="157"/>
      <c r="T576" s="158"/>
      <c r="AT576" s="153" t="s">
        <v>167</v>
      </c>
      <c r="AU576" s="153" t="s">
        <v>83</v>
      </c>
      <c r="AV576" s="13" t="s">
        <v>83</v>
      </c>
      <c r="AW576" s="13" t="s">
        <v>35</v>
      </c>
      <c r="AX576" s="13" t="s">
        <v>73</v>
      </c>
      <c r="AY576" s="153" t="s">
        <v>156</v>
      </c>
    </row>
    <row r="577" spans="2:65" s="14" customFormat="1" ht="10.199999999999999">
      <c r="B577" s="159"/>
      <c r="D577" s="146" t="s">
        <v>167</v>
      </c>
      <c r="E577" s="160" t="s">
        <v>19</v>
      </c>
      <c r="F577" s="161" t="s">
        <v>174</v>
      </c>
      <c r="H577" s="162">
        <v>10.59</v>
      </c>
      <c r="I577" s="163"/>
      <c r="L577" s="159"/>
      <c r="M577" s="164"/>
      <c r="T577" s="165"/>
      <c r="AT577" s="160" t="s">
        <v>167</v>
      </c>
      <c r="AU577" s="160" t="s">
        <v>83</v>
      </c>
      <c r="AV577" s="14" t="s">
        <v>163</v>
      </c>
      <c r="AW577" s="14" t="s">
        <v>35</v>
      </c>
      <c r="AX577" s="14" t="s">
        <v>81</v>
      </c>
      <c r="AY577" s="160" t="s">
        <v>156</v>
      </c>
    </row>
    <row r="578" spans="2:65" s="1" customFormat="1" ht="16.5" customHeight="1">
      <c r="B578" s="33"/>
      <c r="C578" s="166" t="s">
        <v>741</v>
      </c>
      <c r="D578" s="166" t="s">
        <v>291</v>
      </c>
      <c r="E578" s="167" t="s">
        <v>742</v>
      </c>
      <c r="F578" s="168" t="s">
        <v>743</v>
      </c>
      <c r="G578" s="169" t="s">
        <v>161</v>
      </c>
      <c r="H578" s="170">
        <v>11.12</v>
      </c>
      <c r="I578" s="171"/>
      <c r="J578" s="172">
        <f>ROUND(I578*H578,2)</f>
        <v>0</v>
      </c>
      <c r="K578" s="168" t="s">
        <v>162</v>
      </c>
      <c r="L578" s="173"/>
      <c r="M578" s="174" t="s">
        <v>19</v>
      </c>
      <c r="N578" s="175" t="s">
        <v>44</v>
      </c>
      <c r="P578" s="137">
        <f>O578*H578</f>
        <v>0</v>
      </c>
      <c r="Q578" s="137">
        <v>8.9999999999999998E-4</v>
      </c>
      <c r="R578" s="137">
        <f>Q578*H578</f>
        <v>1.0008E-2</v>
      </c>
      <c r="S578" s="137">
        <v>0</v>
      </c>
      <c r="T578" s="138">
        <f>S578*H578</f>
        <v>0</v>
      </c>
      <c r="AR578" s="139" t="s">
        <v>379</v>
      </c>
      <c r="AT578" s="139" t="s">
        <v>291</v>
      </c>
      <c r="AU578" s="139" t="s">
        <v>83</v>
      </c>
      <c r="AY578" s="18" t="s">
        <v>156</v>
      </c>
      <c r="BE578" s="140">
        <f>IF(N578="základní",J578,0)</f>
        <v>0</v>
      </c>
      <c r="BF578" s="140">
        <f>IF(N578="snížená",J578,0)</f>
        <v>0</v>
      </c>
      <c r="BG578" s="140">
        <f>IF(N578="zákl. přenesená",J578,0)</f>
        <v>0</v>
      </c>
      <c r="BH578" s="140">
        <f>IF(N578="sníž. přenesená",J578,0)</f>
        <v>0</v>
      </c>
      <c r="BI578" s="140">
        <f>IF(N578="nulová",J578,0)</f>
        <v>0</v>
      </c>
      <c r="BJ578" s="18" t="s">
        <v>81</v>
      </c>
      <c r="BK578" s="140">
        <f>ROUND(I578*H578,2)</f>
        <v>0</v>
      </c>
      <c r="BL578" s="18" t="s">
        <v>278</v>
      </c>
      <c r="BM578" s="139" t="s">
        <v>744</v>
      </c>
    </row>
    <row r="579" spans="2:65" s="13" customFormat="1" ht="10.199999999999999">
      <c r="B579" s="152"/>
      <c r="D579" s="146" t="s">
        <v>167</v>
      </c>
      <c r="E579" s="153" t="s">
        <v>19</v>
      </c>
      <c r="F579" s="154" t="s">
        <v>745</v>
      </c>
      <c r="H579" s="155">
        <v>11.12</v>
      </c>
      <c r="I579" s="156"/>
      <c r="L579" s="152"/>
      <c r="M579" s="157"/>
      <c r="T579" s="158"/>
      <c r="AT579" s="153" t="s">
        <v>167</v>
      </c>
      <c r="AU579" s="153" t="s">
        <v>83</v>
      </c>
      <c r="AV579" s="13" t="s">
        <v>83</v>
      </c>
      <c r="AW579" s="13" t="s">
        <v>35</v>
      </c>
      <c r="AX579" s="13" t="s">
        <v>81</v>
      </c>
      <c r="AY579" s="153" t="s">
        <v>156</v>
      </c>
    </row>
    <row r="580" spans="2:65" s="1" customFormat="1" ht="24.15" customHeight="1">
      <c r="B580" s="33"/>
      <c r="C580" s="128" t="s">
        <v>746</v>
      </c>
      <c r="D580" s="128" t="s">
        <v>158</v>
      </c>
      <c r="E580" s="129" t="s">
        <v>747</v>
      </c>
      <c r="F580" s="130" t="s">
        <v>748</v>
      </c>
      <c r="G580" s="131" t="s">
        <v>161</v>
      </c>
      <c r="H580" s="132">
        <v>33.299999999999997</v>
      </c>
      <c r="I580" s="133"/>
      <c r="J580" s="134">
        <f>ROUND(I580*H580,2)</f>
        <v>0</v>
      </c>
      <c r="K580" s="130" t="s">
        <v>162</v>
      </c>
      <c r="L580" s="33"/>
      <c r="M580" s="135" t="s">
        <v>19</v>
      </c>
      <c r="N580" s="136" t="s">
        <v>44</v>
      </c>
      <c r="P580" s="137">
        <f>O580*H580</f>
        <v>0</v>
      </c>
      <c r="Q580" s="137">
        <v>0</v>
      </c>
      <c r="R580" s="137">
        <f>Q580*H580</f>
        <v>0</v>
      </c>
      <c r="S580" s="137">
        <v>1.4999999999999999E-2</v>
      </c>
      <c r="T580" s="138">
        <f>S580*H580</f>
        <v>0.49949999999999994</v>
      </c>
      <c r="AR580" s="139" t="s">
        <v>278</v>
      </c>
      <c r="AT580" s="139" t="s">
        <v>158</v>
      </c>
      <c r="AU580" s="139" t="s">
        <v>83</v>
      </c>
      <c r="AY580" s="18" t="s">
        <v>156</v>
      </c>
      <c r="BE580" s="140">
        <f>IF(N580="základní",J580,0)</f>
        <v>0</v>
      </c>
      <c r="BF580" s="140">
        <f>IF(N580="snížená",J580,0)</f>
        <v>0</v>
      </c>
      <c r="BG580" s="140">
        <f>IF(N580="zákl. přenesená",J580,0)</f>
        <v>0</v>
      </c>
      <c r="BH580" s="140">
        <f>IF(N580="sníž. přenesená",J580,0)</f>
        <v>0</v>
      </c>
      <c r="BI580" s="140">
        <f>IF(N580="nulová",J580,0)</f>
        <v>0</v>
      </c>
      <c r="BJ580" s="18" t="s">
        <v>81</v>
      </c>
      <c r="BK580" s="140">
        <f>ROUND(I580*H580,2)</f>
        <v>0</v>
      </c>
      <c r="BL580" s="18" t="s">
        <v>278</v>
      </c>
      <c r="BM580" s="139" t="s">
        <v>749</v>
      </c>
    </row>
    <row r="581" spans="2:65" s="1" customFormat="1" ht="10.199999999999999">
      <c r="B581" s="33"/>
      <c r="D581" s="141" t="s">
        <v>165</v>
      </c>
      <c r="F581" s="142" t="s">
        <v>750</v>
      </c>
      <c r="I581" s="143"/>
      <c r="L581" s="33"/>
      <c r="M581" s="144"/>
      <c r="T581" s="54"/>
      <c r="AT581" s="18" t="s">
        <v>165</v>
      </c>
      <c r="AU581" s="18" t="s">
        <v>83</v>
      </c>
    </row>
    <row r="582" spans="2:65" s="12" customFormat="1" ht="10.199999999999999">
      <c r="B582" s="145"/>
      <c r="D582" s="146" t="s">
        <v>167</v>
      </c>
      <c r="E582" s="147" t="s">
        <v>19</v>
      </c>
      <c r="F582" s="148" t="s">
        <v>170</v>
      </c>
      <c r="H582" s="147" t="s">
        <v>19</v>
      </c>
      <c r="I582" s="149"/>
      <c r="L582" s="145"/>
      <c r="M582" s="150"/>
      <c r="T582" s="151"/>
      <c r="AT582" s="147" t="s">
        <v>167</v>
      </c>
      <c r="AU582" s="147" t="s">
        <v>83</v>
      </c>
      <c r="AV582" s="12" t="s">
        <v>81</v>
      </c>
      <c r="AW582" s="12" t="s">
        <v>35</v>
      </c>
      <c r="AX582" s="12" t="s">
        <v>73</v>
      </c>
      <c r="AY582" s="147" t="s">
        <v>156</v>
      </c>
    </row>
    <row r="583" spans="2:65" s="13" customFormat="1" ht="10.199999999999999">
      <c r="B583" s="152"/>
      <c r="D583" s="146" t="s">
        <v>167</v>
      </c>
      <c r="E583" s="153" t="s">
        <v>19</v>
      </c>
      <c r="F583" s="154" t="s">
        <v>751</v>
      </c>
      <c r="H583" s="155">
        <v>33.299999999999997</v>
      </c>
      <c r="I583" s="156"/>
      <c r="L583" s="152"/>
      <c r="M583" s="157"/>
      <c r="T583" s="158"/>
      <c r="AT583" s="153" t="s">
        <v>167</v>
      </c>
      <c r="AU583" s="153" t="s">
        <v>83</v>
      </c>
      <c r="AV583" s="13" t="s">
        <v>83</v>
      </c>
      <c r="AW583" s="13" t="s">
        <v>35</v>
      </c>
      <c r="AX583" s="13" t="s">
        <v>73</v>
      </c>
      <c r="AY583" s="153" t="s">
        <v>156</v>
      </c>
    </row>
    <row r="584" spans="2:65" s="14" customFormat="1" ht="10.199999999999999">
      <c r="B584" s="159"/>
      <c r="D584" s="146" t="s">
        <v>167</v>
      </c>
      <c r="E584" s="160" t="s">
        <v>19</v>
      </c>
      <c r="F584" s="161" t="s">
        <v>174</v>
      </c>
      <c r="H584" s="162">
        <v>33.299999999999997</v>
      </c>
      <c r="I584" s="163"/>
      <c r="L584" s="159"/>
      <c r="M584" s="164"/>
      <c r="T584" s="165"/>
      <c r="AT584" s="160" t="s">
        <v>167</v>
      </c>
      <c r="AU584" s="160" t="s">
        <v>83</v>
      </c>
      <c r="AV584" s="14" t="s">
        <v>163</v>
      </c>
      <c r="AW584" s="14" t="s">
        <v>35</v>
      </c>
      <c r="AX584" s="14" t="s">
        <v>81</v>
      </c>
      <c r="AY584" s="160" t="s">
        <v>156</v>
      </c>
    </row>
    <row r="585" spans="2:65" s="1" customFormat="1" ht="24.15" customHeight="1">
      <c r="B585" s="33"/>
      <c r="C585" s="128" t="s">
        <v>752</v>
      </c>
      <c r="D585" s="128" t="s">
        <v>158</v>
      </c>
      <c r="E585" s="129" t="s">
        <v>753</v>
      </c>
      <c r="F585" s="130" t="s">
        <v>754</v>
      </c>
      <c r="G585" s="131" t="s">
        <v>161</v>
      </c>
      <c r="H585" s="132">
        <v>10.095000000000001</v>
      </c>
      <c r="I585" s="133"/>
      <c r="J585" s="134">
        <f>ROUND(I585*H585,2)</f>
        <v>0</v>
      </c>
      <c r="K585" s="130" t="s">
        <v>162</v>
      </c>
      <c r="L585" s="33"/>
      <c r="M585" s="135" t="s">
        <v>19</v>
      </c>
      <c r="N585" s="136" t="s">
        <v>44</v>
      </c>
      <c r="P585" s="137">
        <f>O585*H585</f>
        <v>0</v>
      </c>
      <c r="Q585" s="137">
        <v>0</v>
      </c>
      <c r="R585" s="137">
        <f>Q585*H585</f>
        <v>0</v>
      </c>
      <c r="S585" s="137">
        <v>3.5000000000000003E-2</v>
      </c>
      <c r="T585" s="138">
        <f>S585*H585</f>
        <v>0.35332500000000006</v>
      </c>
      <c r="AR585" s="139" t="s">
        <v>278</v>
      </c>
      <c r="AT585" s="139" t="s">
        <v>158</v>
      </c>
      <c r="AU585" s="139" t="s">
        <v>83</v>
      </c>
      <c r="AY585" s="18" t="s">
        <v>156</v>
      </c>
      <c r="BE585" s="140">
        <f>IF(N585="základní",J585,0)</f>
        <v>0</v>
      </c>
      <c r="BF585" s="140">
        <f>IF(N585="snížená",J585,0)</f>
        <v>0</v>
      </c>
      <c r="BG585" s="140">
        <f>IF(N585="zákl. přenesená",J585,0)</f>
        <v>0</v>
      </c>
      <c r="BH585" s="140">
        <f>IF(N585="sníž. přenesená",J585,0)</f>
        <v>0</v>
      </c>
      <c r="BI585" s="140">
        <f>IF(N585="nulová",J585,0)</f>
        <v>0</v>
      </c>
      <c r="BJ585" s="18" t="s">
        <v>81</v>
      </c>
      <c r="BK585" s="140">
        <f>ROUND(I585*H585,2)</f>
        <v>0</v>
      </c>
      <c r="BL585" s="18" t="s">
        <v>278</v>
      </c>
      <c r="BM585" s="139" t="s">
        <v>755</v>
      </c>
    </row>
    <row r="586" spans="2:65" s="1" customFormat="1" ht="10.199999999999999">
      <c r="B586" s="33"/>
      <c r="D586" s="141" t="s">
        <v>165</v>
      </c>
      <c r="F586" s="142" t="s">
        <v>756</v>
      </c>
      <c r="I586" s="143"/>
      <c r="L586" s="33"/>
      <c r="M586" s="144"/>
      <c r="T586" s="54"/>
      <c r="AT586" s="18" t="s">
        <v>165</v>
      </c>
      <c r="AU586" s="18" t="s">
        <v>83</v>
      </c>
    </row>
    <row r="587" spans="2:65" s="12" customFormat="1" ht="10.199999999999999">
      <c r="B587" s="145"/>
      <c r="D587" s="146" t="s">
        <v>167</v>
      </c>
      <c r="E587" s="147" t="s">
        <v>19</v>
      </c>
      <c r="F587" s="148" t="s">
        <v>172</v>
      </c>
      <c r="H587" s="147" t="s">
        <v>19</v>
      </c>
      <c r="I587" s="149"/>
      <c r="L587" s="145"/>
      <c r="M587" s="150"/>
      <c r="T587" s="151"/>
      <c r="AT587" s="147" t="s">
        <v>167</v>
      </c>
      <c r="AU587" s="147" t="s">
        <v>83</v>
      </c>
      <c r="AV587" s="12" t="s">
        <v>81</v>
      </c>
      <c r="AW587" s="12" t="s">
        <v>35</v>
      </c>
      <c r="AX587" s="12" t="s">
        <v>73</v>
      </c>
      <c r="AY587" s="147" t="s">
        <v>156</v>
      </c>
    </row>
    <row r="588" spans="2:65" s="13" customFormat="1" ht="10.199999999999999">
      <c r="B588" s="152"/>
      <c r="D588" s="146" t="s">
        <v>167</v>
      </c>
      <c r="E588" s="153" t="s">
        <v>19</v>
      </c>
      <c r="F588" s="154" t="s">
        <v>757</v>
      </c>
      <c r="H588" s="155">
        <v>10.095000000000001</v>
      </c>
      <c r="I588" s="156"/>
      <c r="L588" s="152"/>
      <c r="M588" s="157"/>
      <c r="T588" s="158"/>
      <c r="AT588" s="153" t="s">
        <v>167</v>
      </c>
      <c r="AU588" s="153" t="s">
        <v>83</v>
      </c>
      <c r="AV588" s="13" t="s">
        <v>83</v>
      </c>
      <c r="AW588" s="13" t="s">
        <v>35</v>
      </c>
      <c r="AX588" s="13" t="s">
        <v>73</v>
      </c>
      <c r="AY588" s="153" t="s">
        <v>156</v>
      </c>
    </row>
    <row r="589" spans="2:65" s="14" customFormat="1" ht="10.199999999999999">
      <c r="B589" s="159"/>
      <c r="D589" s="146" t="s">
        <v>167</v>
      </c>
      <c r="E589" s="160" t="s">
        <v>19</v>
      </c>
      <c r="F589" s="161" t="s">
        <v>174</v>
      </c>
      <c r="H589" s="162">
        <v>10.095000000000001</v>
      </c>
      <c r="I589" s="163"/>
      <c r="L589" s="159"/>
      <c r="M589" s="164"/>
      <c r="T589" s="165"/>
      <c r="AT589" s="160" t="s">
        <v>167</v>
      </c>
      <c r="AU589" s="160" t="s">
        <v>83</v>
      </c>
      <c r="AV589" s="14" t="s">
        <v>163</v>
      </c>
      <c r="AW589" s="14" t="s">
        <v>35</v>
      </c>
      <c r="AX589" s="14" t="s">
        <v>81</v>
      </c>
      <c r="AY589" s="160" t="s">
        <v>156</v>
      </c>
    </row>
    <row r="590" spans="2:65" s="1" customFormat="1" ht="24.15" customHeight="1">
      <c r="B590" s="33"/>
      <c r="C590" s="128" t="s">
        <v>758</v>
      </c>
      <c r="D590" s="128" t="s">
        <v>158</v>
      </c>
      <c r="E590" s="129" t="s">
        <v>759</v>
      </c>
      <c r="F590" s="130" t="s">
        <v>760</v>
      </c>
      <c r="G590" s="131" t="s">
        <v>161</v>
      </c>
      <c r="H590" s="132">
        <v>34.953000000000003</v>
      </c>
      <c r="I590" s="133"/>
      <c r="J590" s="134">
        <f>ROUND(I590*H590,2)</f>
        <v>0</v>
      </c>
      <c r="K590" s="130" t="s">
        <v>162</v>
      </c>
      <c r="L590" s="33"/>
      <c r="M590" s="135" t="s">
        <v>19</v>
      </c>
      <c r="N590" s="136" t="s">
        <v>44</v>
      </c>
      <c r="P590" s="137">
        <f>O590*H590</f>
        <v>0</v>
      </c>
      <c r="Q590" s="137">
        <v>1E-4</v>
      </c>
      <c r="R590" s="137">
        <f>Q590*H590</f>
        <v>3.4953000000000007E-3</v>
      </c>
      <c r="S590" s="137">
        <v>0</v>
      </c>
      <c r="T590" s="138">
        <f>S590*H590</f>
        <v>0</v>
      </c>
      <c r="AR590" s="139" t="s">
        <v>278</v>
      </c>
      <c r="AT590" s="139" t="s">
        <v>158</v>
      </c>
      <c r="AU590" s="139" t="s">
        <v>83</v>
      </c>
      <c r="AY590" s="18" t="s">
        <v>156</v>
      </c>
      <c r="BE590" s="140">
        <f>IF(N590="základní",J590,0)</f>
        <v>0</v>
      </c>
      <c r="BF590" s="140">
        <f>IF(N590="snížená",J590,0)</f>
        <v>0</v>
      </c>
      <c r="BG590" s="140">
        <f>IF(N590="zákl. přenesená",J590,0)</f>
        <v>0</v>
      </c>
      <c r="BH590" s="140">
        <f>IF(N590="sníž. přenesená",J590,0)</f>
        <v>0</v>
      </c>
      <c r="BI590" s="140">
        <f>IF(N590="nulová",J590,0)</f>
        <v>0</v>
      </c>
      <c r="BJ590" s="18" t="s">
        <v>81</v>
      </c>
      <c r="BK590" s="140">
        <f>ROUND(I590*H590,2)</f>
        <v>0</v>
      </c>
      <c r="BL590" s="18" t="s">
        <v>278</v>
      </c>
      <c r="BM590" s="139" t="s">
        <v>761</v>
      </c>
    </row>
    <row r="591" spans="2:65" s="1" customFormat="1" ht="10.199999999999999">
      <c r="B591" s="33"/>
      <c r="D591" s="141" t="s">
        <v>165</v>
      </c>
      <c r="F591" s="142" t="s">
        <v>762</v>
      </c>
      <c r="I591" s="143"/>
      <c r="L591" s="33"/>
      <c r="M591" s="144"/>
      <c r="T591" s="54"/>
      <c r="AT591" s="18" t="s">
        <v>165</v>
      </c>
      <c r="AU591" s="18" t="s">
        <v>83</v>
      </c>
    </row>
    <row r="592" spans="2:65" s="13" customFormat="1" ht="10.199999999999999">
      <c r="B592" s="152"/>
      <c r="D592" s="146" t="s">
        <v>167</v>
      </c>
      <c r="E592" s="153" t="s">
        <v>19</v>
      </c>
      <c r="F592" s="154" t="s">
        <v>302</v>
      </c>
      <c r="H592" s="155">
        <v>34.953000000000003</v>
      </c>
      <c r="I592" s="156"/>
      <c r="L592" s="152"/>
      <c r="M592" s="157"/>
      <c r="T592" s="158"/>
      <c r="AT592" s="153" t="s">
        <v>167</v>
      </c>
      <c r="AU592" s="153" t="s">
        <v>83</v>
      </c>
      <c r="AV592" s="13" t="s">
        <v>83</v>
      </c>
      <c r="AW592" s="13" t="s">
        <v>35</v>
      </c>
      <c r="AX592" s="13" t="s">
        <v>73</v>
      </c>
      <c r="AY592" s="153" t="s">
        <v>156</v>
      </c>
    </row>
    <row r="593" spans="2:65" s="14" customFormat="1" ht="10.199999999999999">
      <c r="B593" s="159"/>
      <c r="D593" s="146" t="s">
        <v>167</v>
      </c>
      <c r="E593" s="160" t="s">
        <v>19</v>
      </c>
      <c r="F593" s="161" t="s">
        <v>174</v>
      </c>
      <c r="H593" s="162">
        <v>34.953000000000003</v>
      </c>
      <c r="I593" s="163"/>
      <c r="L593" s="159"/>
      <c r="M593" s="164"/>
      <c r="T593" s="165"/>
      <c r="AT593" s="160" t="s">
        <v>167</v>
      </c>
      <c r="AU593" s="160" t="s">
        <v>83</v>
      </c>
      <c r="AV593" s="14" t="s">
        <v>163</v>
      </c>
      <c r="AW593" s="14" t="s">
        <v>35</v>
      </c>
      <c r="AX593" s="14" t="s">
        <v>81</v>
      </c>
      <c r="AY593" s="160" t="s">
        <v>156</v>
      </c>
    </row>
    <row r="594" spans="2:65" s="1" customFormat="1" ht="24.15" customHeight="1">
      <c r="B594" s="33"/>
      <c r="C594" s="128" t="s">
        <v>763</v>
      </c>
      <c r="D594" s="128" t="s">
        <v>158</v>
      </c>
      <c r="E594" s="129" t="s">
        <v>764</v>
      </c>
      <c r="F594" s="130" t="s">
        <v>765</v>
      </c>
      <c r="G594" s="131" t="s">
        <v>161</v>
      </c>
      <c r="H594" s="132">
        <v>36.701000000000001</v>
      </c>
      <c r="I594" s="133"/>
      <c r="J594" s="134">
        <f>ROUND(I594*H594,2)</f>
        <v>0</v>
      </c>
      <c r="K594" s="130" t="s">
        <v>19</v>
      </c>
      <c r="L594" s="33"/>
      <c r="M594" s="135" t="s">
        <v>19</v>
      </c>
      <c r="N594" s="136" t="s">
        <v>44</v>
      </c>
      <c r="P594" s="137">
        <f>O594*H594</f>
        <v>0</v>
      </c>
      <c r="Q594" s="137">
        <v>3.15E-2</v>
      </c>
      <c r="R594" s="137">
        <f>Q594*H594</f>
        <v>1.1560815</v>
      </c>
      <c r="S594" s="137">
        <v>0</v>
      </c>
      <c r="T594" s="138">
        <f>S594*H594</f>
        <v>0</v>
      </c>
      <c r="AR594" s="139" t="s">
        <v>278</v>
      </c>
      <c r="AT594" s="139" t="s">
        <v>158</v>
      </c>
      <c r="AU594" s="139" t="s">
        <v>83</v>
      </c>
      <c r="AY594" s="18" t="s">
        <v>156</v>
      </c>
      <c r="BE594" s="140">
        <f>IF(N594="základní",J594,0)</f>
        <v>0</v>
      </c>
      <c r="BF594" s="140">
        <f>IF(N594="snížená",J594,0)</f>
        <v>0</v>
      </c>
      <c r="BG594" s="140">
        <f>IF(N594="zákl. přenesená",J594,0)</f>
        <v>0</v>
      </c>
      <c r="BH594" s="140">
        <f>IF(N594="sníž. přenesená",J594,0)</f>
        <v>0</v>
      </c>
      <c r="BI594" s="140">
        <f>IF(N594="nulová",J594,0)</f>
        <v>0</v>
      </c>
      <c r="BJ594" s="18" t="s">
        <v>81</v>
      </c>
      <c r="BK594" s="140">
        <f>ROUND(I594*H594,2)</f>
        <v>0</v>
      </c>
      <c r="BL594" s="18" t="s">
        <v>278</v>
      </c>
      <c r="BM594" s="139" t="s">
        <v>766</v>
      </c>
    </row>
    <row r="595" spans="2:65" s="13" customFormat="1" ht="10.199999999999999">
      <c r="B595" s="152"/>
      <c r="D595" s="146" t="s">
        <v>167</v>
      </c>
      <c r="E595" s="153" t="s">
        <v>19</v>
      </c>
      <c r="F595" s="154" t="s">
        <v>767</v>
      </c>
      <c r="H595" s="155">
        <v>36.701000000000001</v>
      </c>
      <c r="I595" s="156"/>
      <c r="L595" s="152"/>
      <c r="M595" s="157"/>
      <c r="T595" s="158"/>
      <c r="AT595" s="153" t="s">
        <v>167</v>
      </c>
      <c r="AU595" s="153" t="s">
        <v>83</v>
      </c>
      <c r="AV595" s="13" t="s">
        <v>83</v>
      </c>
      <c r="AW595" s="13" t="s">
        <v>35</v>
      </c>
      <c r="AX595" s="13" t="s">
        <v>73</v>
      </c>
      <c r="AY595" s="153" t="s">
        <v>156</v>
      </c>
    </row>
    <row r="596" spans="2:65" s="14" customFormat="1" ht="10.199999999999999">
      <c r="B596" s="159"/>
      <c r="D596" s="146" t="s">
        <v>167</v>
      </c>
      <c r="E596" s="160" t="s">
        <v>19</v>
      </c>
      <c r="F596" s="161" t="s">
        <v>174</v>
      </c>
      <c r="H596" s="162">
        <v>36.701000000000001</v>
      </c>
      <c r="I596" s="163"/>
      <c r="L596" s="159"/>
      <c r="M596" s="164"/>
      <c r="T596" s="165"/>
      <c r="AT596" s="160" t="s">
        <v>167</v>
      </c>
      <c r="AU596" s="160" t="s">
        <v>83</v>
      </c>
      <c r="AV596" s="14" t="s">
        <v>163</v>
      </c>
      <c r="AW596" s="14" t="s">
        <v>35</v>
      </c>
      <c r="AX596" s="14" t="s">
        <v>81</v>
      </c>
      <c r="AY596" s="160" t="s">
        <v>156</v>
      </c>
    </row>
    <row r="597" spans="2:65" s="1" customFormat="1" ht="24.15" customHeight="1">
      <c r="B597" s="33"/>
      <c r="C597" s="128" t="s">
        <v>768</v>
      </c>
      <c r="D597" s="128" t="s">
        <v>158</v>
      </c>
      <c r="E597" s="129" t="s">
        <v>769</v>
      </c>
      <c r="F597" s="130" t="s">
        <v>770</v>
      </c>
      <c r="G597" s="131" t="s">
        <v>161</v>
      </c>
      <c r="H597" s="132">
        <v>37.32</v>
      </c>
      <c r="I597" s="133"/>
      <c r="J597" s="134">
        <f>ROUND(I597*H597,2)</f>
        <v>0</v>
      </c>
      <c r="K597" s="130" t="s">
        <v>162</v>
      </c>
      <c r="L597" s="33"/>
      <c r="M597" s="135" t="s">
        <v>19</v>
      </c>
      <c r="N597" s="136" t="s">
        <v>44</v>
      </c>
      <c r="P597" s="137">
        <f>O597*H597</f>
        <v>0</v>
      </c>
      <c r="Q597" s="137">
        <v>2.0400000000000001E-3</v>
      </c>
      <c r="R597" s="137">
        <f>Q597*H597</f>
        <v>7.61328E-2</v>
      </c>
      <c r="S597" s="137">
        <v>0</v>
      </c>
      <c r="T597" s="138">
        <f>S597*H597</f>
        <v>0</v>
      </c>
      <c r="AR597" s="139" t="s">
        <v>278</v>
      </c>
      <c r="AT597" s="139" t="s">
        <v>158</v>
      </c>
      <c r="AU597" s="139" t="s">
        <v>83</v>
      </c>
      <c r="AY597" s="18" t="s">
        <v>156</v>
      </c>
      <c r="BE597" s="140">
        <f>IF(N597="základní",J597,0)</f>
        <v>0</v>
      </c>
      <c r="BF597" s="140">
        <f>IF(N597="snížená",J597,0)</f>
        <v>0</v>
      </c>
      <c r="BG597" s="140">
        <f>IF(N597="zákl. přenesená",J597,0)</f>
        <v>0</v>
      </c>
      <c r="BH597" s="140">
        <f>IF(N597="sníž. přenesená",J597,0)</f>
        <v>0</v>
      </c>
      <c r="BI597" s="140">
        <f>IF(N597="nulová",J597,0)</f>
        <v>0</v>
      </c>
      <c r="BJ597" s="18" t="s">
        <v>81</v>
      </c>
      <c r="BK597" s="140">
        <f>ROUND(I597*H597,2)</f>
        <v>0</v>
      </c>
      <c r="BL597" s="18" t="s">
        <v>278</v>
      </c>
      <c r="BM597" s="139" t="s">
        <v>771</v>
      </c>
    </row>
    <row r="598" spans="2:65" s="1" customFormat="1" ht="10.199999999999999">
      <c r="B598" s="33"/>
      <c r="D598" s="141" t="s">
        <v>165</v>
      </c>
      <c r="F598" s="142" t="s">
        <v>772</v>
      </c>
      <c r="I598" s="143"/>
      <c r="L598" s="33"/>
      <c r="M598" s="144"/>
      <c r="T598" s="54"/>
      <c r="AT598" s="18" t="s">
        <v>165</v>
      </c>
      <c r="AU598" s="18" t="s">
        <v>83</v>
      </c>
    </row>
    <row r="599" spans="2:65" s="13" customFormat="1" ht="10.199999999999999">
      <c r="B599" s="152"/>
      <c r="D599" s="146" t="s">
        <v>167</v>
      </c>
      <c r="E599" s="153" t="s">
        <v>19</v>
      </c>
      <c r="F599" s="154" t="s">
        <v>683</v>
      </c>
      <c r="H599" s="155">
        <v>30.72</v>
      </c>
      <c r="I599" s="156"/>
      <c r="L599" s="152"/>
      <c r="M599" s="157"/>
      <c r="T599" s="158"/>
      <c r="AT599" s="153" t="s">
        <v>167</v>
      </c>
      <c r="AU599" s="153" t="s">
        <v>83</v>
      </c>
      <c r="AV599" s="13" t="s">
        <v>83</v>
      </c>
      <c r="AW599" s="13" t="s">
        <v>35</v>
      </c>
      <c r="AX599" s="13" t="s">
        <v>73</v>
      </c>
      <c r="AY599" s="153" t="s">
        <v>156</v>
      </c>
    </row>
    <row r="600" spans="2:65" s="13" customFormat="1" ht="10.199999999999999">
      <c r="B600" s="152"/>
      <c r="D600" s="146" t="s">
        <v>167</v>
      </c>
      <c r="E600" s="153" t="s">
        <v>19</v>
      </c>
      <c r="F600" s="154" t="s">
        <v>684</v>
      </c>
      <c r="H600" s="155">
        <v>6.6</v>
      </c>
      <c r="I600" s="156"/>
      <c r="L600" s="152"/>
      <c r="M600" s="157"/>
      <c r="T600" s="158"/>
      <c r="AT600" s="153" t="s">
        <v>167</v>
      </c>
      <c r="AU600" s="153" t="s">
        <v>83</v>
      </c>
      <c r="AV600" s="13" t="s">
        <v>83</v>
      </c>
      <c r="AW600" s="13" t="s">
        <v>35</v>
      </c>
      <c r="AX600" s="13" t="s">
        <v>73</v>
      </c>
      <c r="AY600" s="153" t="s">
        <v>156</v>
      </c>
    </row>
    <row r="601" spans="2:65" s="14" customFormat="1" ht="10.199999999999999">
      <c r="B601" s="159"/>
      <c r="D601" s="146" t="s">
        <v>167</v>
      </c>
      <c r="E601" s="160" t="s">
        <v>19</v>
      </c>
      <c r="F601" s="161" t="s">
        <v>174</v>
      </c>
      <c r="H601" s="162">
        <v>37.32</v>
      </c>
      <c r="I601" s="163"/>
      <c r="L601" s="159"/>
      <c r="M601" s="164"/>
      <c r="T601" s="165"/>
      <c r="AT601" s="160" t="s">
        <v>167</v>
      </c>
      <c r="AU601" s="160" t="s">
        <v>83</v>
      </c>
      <c r="AV601" s="14" t="s">
        <v>163</v>
      </c>
      <c r="AW601" s="14" t="s">
        <v>35</v>
      </c>
      <c r="AX601" s="14" t="s">
        <v>81</v>
      </c>
      <c r="AY601" s="160" t="s">
        <v>156</v>
      </c>
    </row>
    <row r="602" spans="2:65" s="1" customFormat="1" ht="16.5" customHeight="1">
      <c r="B602" s="33"/>
      <c r="C602" s="166" t="s">
        <v>773</v>
      </c>
      <c r="D602" s="166" t="s">
        <v>291</v>
      </c>
      <c r="E602" s="167" t="s">
        <v>774</v>
      </c>
      <c r="F602" s="168" t="s">
        <v>775</v>
      </c>
      <c r="G602" s="169" t="s">
        <v>161</v>
      </c>
      <c r="H602" s="170">
        <v>78.372</v>
      </c>
      <c r="I602" s="171"/>
      <c r="J602" s="172">
        <f>ROUND(I602*H602,2)</f>
        <v>0</v>
      </c>
      <c r="K602" s="168" t="s">
        <v>162</v>
      </c>
      <c r="L602" s="173"/>
      <c r="M602" s="174" t="s">
        <v>19</v>
      </c>
      <c r="N602" s="175" t="s">
        <v>44</v>
      </c>
      <c r="P602" s="137">
        <f>O602*H602</f>
        <v>0</v>
      </c>
      <c r="Q602" s="137">
        <v>2.0999999999999999E-3</v>
      </c>
      <c r="R602" s="137">
        <f>Q602*H602</f>
        <v>0.16458119999999998</v>
      </c>
      <c r="S602" s="137">
        <v>0</v>
      </c>
      <c r="T602" s="138">
        <f>S602*H602</f>
        <v>0</v>
      </c>
      <c r="AR602" s="139" t="s">
        <v>379</v>
      </c>
      <c r="AT602" s="139" t="s">
        <v>291</v>
      </c>
      <c r="AU602" s="139" t="s">
        <v>83</v>
      </c>
      <c r="AY602" s="18" t="s">
        <v>156</v>
      </c>
      <c r="BE602" s="140">
        <f>IF(N602="základní",J602,0)</f>
        <v>0</v>
      </c>
      <c r="BF602" s="140">
        <f>IF(N602="snížená",J602,0)</f>
        <v>0</v>
      </c>
      <c r="BG602" s="140">
        <f>IF(N602="zákl. přenesená",J602,0)</f>
        <v>0</v>
      </c>
      <c r="BH602" s="140">
        <f>IF(N602="sníž. přenesená",J602,0)</f>
        <v>0</v>
      </c>
      <c r="BI602" s="140">
        <f>IF(N602="nulová",J602,0)</f>
        <v>0</v>
      </c>
      <c r="BJ602" s="18" t="s">
        <v>81</v>
      </c>
      <c r="BK602" s="140">
        <f>ROUND(I602*H602,2)</f>
        <v>0</v>
      </c>
      <c r="BL602" s="18" t="s">
        <v>278</v>
      </c>
      <c r="BM602" s="139" t="s">
        <v>776</v>
      </c>
    </row>
    <row r="603" spans="2:65" s="13" customFormat="1" ht="10.199999999999999">
      <c r="B603" s="152"/>
      <c r="D603" s="146" t="s">
        <v>167</v>
      </c>
      <c r="E603" s="153" t="s">
        <v>19</v>
      </c>
      <c r="F603" s="154" t="s">
        <v>777</v>
      </c>
      <c r="H603" s="155">
        <v>78.372</v>
      </c>
      <c r="I603" s="156"/>
      <c r="L603" s="152"/>
      <c r="M603" s="157"/>
      <c r="T603" s="158"/>
      <c r="AT603" s="153" t="s">
        <v>167</v>
      </c>
      <c r="AU603" s="153" t="s">
        <v>83</v>
      </c>
      <c r="AV603" s="13" t="s">
        <v>83</v>
      </c>
      <c r="AW603" s="13" t="s">
        <v>35</v>
      </c>
      <c r="AX603" s="13" t="s">
        <v>81</v>
      </c>
      <c r="AY603" s="153" t="s">
        <v>156</v>
      </c>
    </row>
    <row r="604" spans="2:65" s="1" customFormat="1" ht="16.5" customHeight="1">
      <c r="B604" s="33"/>
      <c r="C604" s="166" t="s">
        <v>778</v>
      </c>
      <c r="D604" s="166" t="s">
        <v>291</v>
      </c>
      <c r="E604" s="167" t="s">
        <v>779</v>
      </c>
      <c r="F604" s="168" t="s">
        <v>780</v>
      </c>
      <c r="G604" s="169" t="s">
        <v>161</v>
      </c>
      <c r="H604" s="170">
        <v>78.372</v>
      </c>
      <c r="I604" s="171"/>
      <c r="J604" s="172">
        <f>ROUND(I604*H604,2)</f>
        <v>0</v>
      </c>
      <c r="K604" s="168" t="s">
        <v>162</v>
      </c>
      <c r="L604" s="173"/>
      <c r="M604" s="174" t="s">
        <v>19</v>
      </c>
      <c r="N604" s="175" t="s">
        <v>44</v>
      </c>
      <c r="P604" s="137">
        <f>O604*H604</f>
        <v>0</v>
      </c>
      <c r="Q604" s="137">
        <v>4.7999999999999996E-3</v>
      </c>
      <c r="R604" s="137">
        <f>Q604*H604</f>
        <v>0.37618559999999995</v>
      </c>
      <c r="S604" s="137">
        <v>0</v>
      </c>
      <c r="T604" s="138">
        <f>S604*H604</f>
        <v>0</v>
      </c>
      <c r="AR604" s="139" t="s">
        <v>379</v>
      </c>
      <c r="AT604" s="139" t="s">
        <v>291</v>
      </c>
      <c r="AU604" s="139" t="s">
        <v>83</v>
      </c>
      <c r="AY604" s="18" t="s">
        <v>156</v>
      </c>
      <c r="BE604" s="140">
        <f>IF(N604="základní",J604,0)</f>
        <v>0</v>
      </c>
      <c r="BF604" s="140">
        <f>IF(N604="snížená",J604,0)</f>
        <v>0</v>
      </c>
      <c r="BG604" s="140">
        <f>IF(N604="zákl. přenesená",J604,0)</f>
        <v>0</v>
      </c>
      <c r="BH604" s="140">
        <f>IF(N604="sníž. přenesená",J604,0)</f>
        <v>0</v>
      </c>
      <c r="BI604" s="140">
        <f>IF(N604="nulová",J604,0)</f>
        <v>0</v>
      </c>
      <c r="BJ604" s="18" t="s">
        <v>81</v>
      </c>
      <c r="BK604" s="140">
        <f>ROUND(I604*H604,2)</f>
        <v>0</v>
      </c>
      <c r="BL604" s="18" t="s">
        <v>278</v>
      </c>
      <c r="BM604" s="139" t="s">
        <v>781</v>
      </c>
    </row>
    <row r="605" spans="2:65" s="13" customFormat="1" ht="10.199999999999999">
      <c r="B605" s="152"/>
      <c r="D605" s="146" t="s">
        <v>167</v>
      </c>
      <c r="E605" s="153" t="s">
        <v>19</v>
      </c>
      <c r="F605" s="154" t="s">
        <v>777</v>
      </c>
      <c r="H605" s="155">
        <v>78.372</v>
      </c>
      <c r="I605" s="156"/>
      <c r="L605" s="152"/>
      <c r="M605" s="157"/>
      <c r="T605" s="158"/>
      <c r="AT605" s="153" t="s">
        <v>167</v>
      </c>
      <c r="AU605" s="153" t="s">
        <v>83</v>
      </c>
      <c r="AV605" s="13" t="s">
        <v>83</v>
      </c>
      <c r="AW605" s="13" t="s">
        <v>35</v>
      </c>
      <c r="AX605" s="13" t="s">
        <v>81</v>
      </c>
      <c r="AY605" s="153" t="s">
        <v>156</v>
      </c>
    </row>
    <row r="606" spans="2:65" s="1" customFormat="1" ht="24.15" customHeight="1">
      <c r="B606" s="33"/>
      <c r="C606" s="128" t="s">
        <v>782</v>
      </c>
      <c r="D606" s="128" t="s">
        <v>158</v>
      </c>
      <c r="E606" s="129" t="s">
        <v>783</v>
      </c>
      <c r="F606" s="130" t="s">
        <v>784</v>
      </c>
      <c r="G606" s="131" t="s">
        <v>161</v>
      </c>
      <c r="H606" s="132">
        <v>33.432000000000002</v>
      </c>
      <c r="I606" s="133"/>
      <c r="J606" s="134">
        <f>ROUND(I606*H606,2)</f>
        <v>0</v>
      </c>
      <c r="K606" s="130" t="s">
        <v>162</v>
      </c>
      <c r="L606" s="33"/>
      <c r="M606" s="135" t="s">
        <v>19</v>
      </c>
      <c r="N606" s="136" t="s">
        <v>44</v>
      </c>
      <c r="P606" s="137">
        <f>O606*H606</f>
        <v>0</v>
      </c>
      <c r="Q606" s="137">
        <v>0</v>
      </c>
      <c r="R606" s="137">
        <f>Q606*H606</f>
        <v>0</v>
      </c>
      <c r="S606" s="137">
        <v>0</v>
      </c>
      <c r="T606" s="138">
        <f>S606*H606</f>
        <v>0</v>
      </c>
      <c r="AR606" s="139" t="s">
        <v>278</v>
      </c>
      <c r="AT606" s="139" t="s">
        <v>158</v>
      </c>
      <c r="AU606" s="139" t="s">
        <v>83</v>
      </c>
      <c r="AY606" s="18" t="s">
        <v>156</v>
      </c>
      <c r="BE606" s="140">
        <f>IF(N606="základní",J606,0)</f>
        <v>0</v>
      </c>
      <c r="BF606" s="140">
        <f>IF(N606="snížená",J606,0)</f>
        <v>0</v>
      </c>
      <c r="BG606" s="140">
        <f>IF(N606="zákl. přenesená",J606,0)</f>
        <v>0</v>
      </c>
      <c r="BH606" s="140">
        <f>IF(N606="sníž. přenesená",J606,0)</f>
        <v>0</v>
      </c>
      <c r="BI606" s="140">
        <f>IF(N606="nulová",J606,0)</f>
        <v>0</v>
      </c>
      <c r="BJ606" s="18" t="s">
        <v>81</v>
      </c>
      <c r="BK606" s="140">
        <f>ROUND(I606*H606,2)</f>
        <v>0</v>
      </c>
      <c r="BL606" s="18" t="s">
        <v>278</v>
      </c>
      <c r="BM606" s="139" t="s">
        <v>785</v>
      </c>
    </row>
    <row r="607" spans="2:65" s="1" customFormat="1" ht="10.199999999999999">
      <c r="B607" s="33"/>
      <c r="D607" s="141" t="s">
        <v>165</v>
      </c>
      <c r="F607" s="142" t="s">
        <v>786</v>
      </c>
      <c r="I607" s="143"/>
      <c r="L607" s="33"/>
      <c r="M607" s="144"/>
      <c r="T607" s="54"/>
      <c r="AT607" s="18" t="s">
        <v>165</v>
      </c>
      <c r="AU607" s="18" t="s">
        <v>83</v>
      </c>
    </row>
    <row r="608" spans="2:65" s="13" customFormat="1" ht="10.199999999999999">
      <c r="B608" s="152"/>
      <c r="D608" s="146" t="s">
        <v>167</v>
      </c>
      <c r="E608" s="153" t="s">
        <v>19</v>
      </c>
      <c r="F608" s="154" t="s">
        <v>787</v>
      </c>
      <c r="H608" s="155">
        <v>33.432000000000002</v>
      </c>
      <c r="I608" s="156"/>
      <c r="L608" s="152"/>
      <c r="M608" s="157"/>
      <c r="T608" s="158"/>
      <c r="AT608" s="153" t="s">
        <v>167</v>
      </c>
      <c r="AU608" s="153" t="s">
        <v>83</v>
      </c>
      <c r="AV608" s="13" t="s">
        <v>83</v>
      </c>
      <c r="AW608" s="13" t="s">
        <v>35</v>
      </c>
      <c r="AX608" s="13" t="s">
        <v>73</v>
      </c>
      <c r="AY608" s="153" t="s">
        <v>156</v>
      </c>
    </row>
    <row r="609" spans="2:65" s="14" customFormat="1" ht="10.199999999999999">
      <c r="B609" s="159"/>
      <c r="D609" s="146" t="s">
        <v>167</v>
      </c>
      <c r="E609" s="160" t="s">
        <v>19</v>
      </c>
      <c r="F609" s="161" t="s">
        <v>174</v>
      </c>
      <c r="H609" s="162">
        <v>33.432000000000002</v>
      </c>
      <c r="I609" s="163"/>
      <c r="L609" s="159"/>
      <c r="M609" s="164"/>
      <c r="T609" s="165"/>
      <c r="AT609" s="160" t="s">
        <v>167</v>
      </c>
      <c r="AU609" s="160" t="s">
        <v>83</v>
      </c>
      <c r="AV609" s="14" t="s">
        <v>163</v>
      </c>
      <c r="AW609" s="14" t="s">
        <v>35</v>
      </c>
      <c r="AX609" s="14" t="s">
        <v>81</v>
      </c>
      <c r="AY609" s="160" t="s">
        <v>156</v>
      </c>
    </row>
    <row r="610" spans="2:65" s="1" customFormat="1" ht="16.5" customHeight="1">
      <c r="B610" s="33"/>
      <c r="C610" s="166" t="s">
        <v>788</v>
      </c>
      <c r="D610" s="166" t="s">
        <v>291</v>
      </c>
      <c r="E610" s="167" t="s">
        <v>789</v>
      </c>
      <c r="F610" s="168" t="s">
        <v>790</v>
      </c>
      <c r="G610" s="169" t="s">
        <v>161</v>
      </c>
      <c r="H610" s="170">
        <v>34.100999999999999</v>
      </c>
      <c r="I610" s="171"/>
      <c r="J610" s="172">
        <f>ROUND(I610*H610,2)</f>
        <v>0</v>
      </c>
      <c r="K610" s="168" t="s">
        <v>162</v>
      </c>
      <c r="L610" s="173"/>
      <c r="M610" s="174" t="s">
        <v>19</v>
      </c>
      <c r="N610" s="175" t="s">
        <v>44</v>
      </c>
      <c r="P610" s="137">
        <f>O610*H610</f>
        <v>0</v>
      </c>
      <c r="Q610" s="137">
        <v>7.0000000000000001E-3</v>
      </c>
      <c r="R610" s="137">
        <f>Q610*H610</f>
        <v>0.238707</v>
      </c>
      <c r="S610" s="137">
        <v>0</v>
      </c>
      <c r="T610" s="138">
        <f>S610*H610</f>
        <v>0</v>
      </c>
      <c r="AR610" s="139" t="s">
        <v>379</v>
      </c>
      <c r="AT610" s="139" t="s">
        <v>291</v>
      </c>
      <c r="AU610" s="139" t="s">
        <v>83</v>
      </c>
      <c r="AY610" s="18" t="s">
        <v>156</v>
      </c>
      <c r="BE610" s="140">
        <f>IF(N610="základní",J610,0)</f>
        <v>0</v>
      </c>
      <c r="BF610" s="140">
        <f>IF(N610="snížená",J610,0)</f>
        <v>0</v>
      </c>
      <c r="BG610" s="140">
        <f>IF(N610="zákl. přenesená",J610,0)</f>
        <v>0</v>
      </c>
      <c r="BH610" s="140">
        <f>IF(N610="sníž. přenesená",J610,0)</f>
        <v>0</v>
      </c>
      <c r="BI610" s="140">
        <f>IF(N610="nulová",J610,0)</f>
        <v>0</v>
      </c>
      <c r="BJ610" s="18" t="s">
        <v>81</v>
      </c>
      <c r="BK610" s="140">
        <f>ROUND(I610*H610,2)</f>
        <v>0</v>
      </c>
      <c r="BL610" s="18" t="s">
        <v>278</v>
      </c>
      <c r="BM610" s="139" t="s">
        <v>791</v>
      </c>
    </row>
    <row r="611" spans="2:65" s="13" customFormat="1" ht="10.199999999999999">
      <c r="B611" s="152"/>
      <c r="D611" s="146" t="s">
        <v>167</v>
      </c>
      <c r="E611" s="153" t="s">
        <v>19</v>
      </c>
      <c r="F611" s="154" t="s">
        <v>792</v>
      </c>
      <c r="H611" s="155">
        <v>34.100999999999999</v>
      </c>
      <c r="I611" s="156"/>
      <c r="L611" s="152"/>
      <c r="M611" s="157"/>
      <c r="T611" s="158"/>
      <c r="AT611" s="153" t="s">
        <v>167</v>
      </c>
      <c r="AU611" s="153" t="s">
        <v>83</v>
      </c>
      <c r="AV611" s="13" t="s">
        <v>83</v>
      </c>
      <c r="AW611" s="13" t="s">
        <v>35</v>
      </c>
      <c r="AX611" s="13" t="s">
        <v>81</v>
      </c>
      <c r="AY611" s="153" t="s">
        <v>156</v>
      </c>
    </row>
    <row r="612" spans="2:65" s="1" customFormat="1" ht="24.15" customHeight="1">
      <c r="B612" s="33"/>
      <c r="C612" s="128" t="s">
        <v>793</v>
      </c>
      <c r="D612" s="128" t="s">
        <v>158</v>
      </c>
      <c r="E612" s="129" t="s">
        <v>794</v>
      </c>
      <c r="F612" s="130" t="s">
        <v>795</v>
      </c>
      <c r="G612" s="131" t="s">
        <v>161</v>
      </c>
      <c r="H612" s="132">
        <v>33.432000000000002</v>
      </c>
      <c r="I612" s="133"/>
      <c r="J612" s="134">
        <f>ROUND(I612*H612,2)</f>
        <v>0</v>
      </c>
      <c r="K612" s="130" t="s">
        <v>162</v>
      </c>
      <c r="L612" s="33"/>
      <c r="M612" s="135" t="s">
        <v>19</v>
      </c>
      <c r="N612" s="136" t="s">
        <v>44</v>
      </c>
      <c r="P612" s="137">
        <f>O612*H612</f>
        <v>0</v>
      </c>
      <c r="Q612" s="137">
        <v>0</v>
      </c>
      <c r="R612" s="137">
        <f>Q612*H612</f>
        <v>0</v>
      </c>
      <c r="S612" s="137">
        <v>0</v>
      </c>
      <c r="T612" s="138">
        <f>S612*H612</f>
        <v>0</v>
      </c>
      <c r="AR612" s="139" t="s">
        <v>278</v>
      </c>
      <c r="AT612" s="139" t="s">
        <v>158</v>
      </c>
      <c r="AU612" s="139" t="s">
        <v>83</v>
      </c>
      <c r="AY612" s="18" t="s">
        <v>156</v>
      </c>
      <c r="BE612" s="140">
        <f>IF(N612="základní",J612,0)</f>
        <v>0</v>
      </c>
      <c r="BF612" s="140">
        <f>IF(N612="snížená",J612,0)</f>
        <v>0</v>
      </c>
      <c r="BG612" s="140">
        <f>IF(N612="zákl. přenesená",J612,0)</f>
        <v>0</v>
      </c>
      <c r="BH612" s="140">
        <f>IF(N612="sníž. přenesená",J612,0)</f>
        <v>0</v>
      </c>
      <c r="BI612" s="140">
        <f>IF(N612="nulová",J612,0)</f>
        <v>0</v>
      </c>
      <c r="BJ612" s="18" t="s">
        <v>81</v>
      </c>
      <c r="BK612" s="140">
        <f>ROUND(I612*H612,2)</f>
        <v>0</v>
      </c>
      <c r="BL612" s="18" t="s">
        <v>278</v>
      </c>
      <c r="BM612" s="139" t="s">
        <v>796</v>
      </c>
    </row>
    <row r="613" spans="2:65" s="1" customFormat="1" ht="10.199999999999999">
      <c r="B613" s="33"/>
      <c r="D613" s="141" t="s">
        <v>165</v>
      </c>
      <c r="F613" s="142" t="s">
        <v>797</v>
      </c>
      <c r="I613" s="143"/>
      <c r="L613" s="33"/>
      <c r="M613" s="144"/>
      <c r="T613" s="54"/>
      <c r="AT613" s="18" t="s">
        <v>165</v>
      </c>
      <c r="AU613" s="18" t="s">
        <v>83</v>
      </c>
    </row>
    <row r="614" spans="2:65" s="1" customFormat="1" ht="16.5" customHeight="1">
      <c r="B614" s="33"/>
      <c r="C614" s="166" t="s">
        <v>798</v>
      </c>
      <c r="D614" s="166" t="s">
        <v>291</v>
      </c>
      <c r="E614" s="167" t="s">
        <v>799</v>
      </c>
      <c r="F614" s="168" t="s">
        <v>800</v>
      </c>
      <c r="G614" s="169" t="s">
        <v>161</v>
      </c>
      <c r="H614" s="170">
        <v>35.103999999999999</v>
      </c>
      <c r="I614" s="171"/>
      <c r="J614" s="172">
        <f>ROUND(I614*H614,2)</f>
        <v>0</v>
      </c>
      <c r="K614" s="168" t="s">
        <v>162</v>
      </c>
      <c r="L614" s="173"/>
      <c r="M614" s="174" t="s">
        <v>19</v>
      </c>
      <c r="N614" s="175" t="s">
        <v>44</v>
      </c>
      <c r="P614" s="137">
        <f>O614*H614</f>
        <v>0</v>
      </c>
      <c r="Q614" s="137">
        <v>6.0000000000000001E-3</v>
      </c>
      <c r="R614" s="137">
        <f>Q614*H614</f>
        <v>0.21062400000000001</v>
      </c>
      <c r="S614" s="137">
        <v>0</v>
      </c>
      <c r="T614" s="138">
        <f>S614*H614</f>
        <v>0</v>
      </c>
      <c r="AR614" s="139" t="s">
        <v>379</v>
      </c>
      <c r="AT614" s="139" t="s">
        <v>291</v>
      </c>
      <c r="AU614" s="139" t="s">
        <v>83</v>
      </c>
      <c r="AY614" s="18" t="s">
        <v>156</v>
      </c>
      <c r="BE614" s="140">
        <f>IF(N614="základní",J614,0)</f>
        <v>0</v>
      </c>
      <c r="BF614" s="140">
        <f>IF(N614="snížená",J614,0)</f>
        <v>0</v>
      </c>
      <c r="BG614" s="140">
        <f>IF(N614="zákl. přenesená",J614,0)</f>
        <v>0</v>
      </c>
      <c r="BH614" s="140">
        <f>IF(N614="sníž. přenesená",J614,0)</f>
        <v>0</v>
      </c>
      <c r="BI614" s="140">
        <f>IF(N614="nulová",J614,0)</f>
        <v>0</v>
      </c>
      <c r="BJ614" s="18" t="s">
        <v>81</v>
      </c>
      <c r="BK614" s="140">
        <f>ROUND(I614*H614,2)</f>
        <v>0</v>
      </c>
      <c r="BL614" s="18" t="s">
        <v>278</v>
      </c>
      <c r="BM614" s="139" t="s">
        <v>801</v>
      </c>
    </row>
    <row r="615" spans="2:65" s="13" customFormat="1" ht="10.199999999999999">
      <c r="B615" s="152"/>
      <c r="D615" s="146" t="s">
        <v>167</v>
      </c>
      <c r="E615" s="153" t="s">
        <v>19</v>
      </c>
      <c r="F615" s="154" t="s">
        <v>802</v>
      </c>
      <c r="H615" s="155">
        <v>35.103999999999999</v>
      </c>
      <c r="I615" s="156"/>
      <c r="L615" s="152"/>
      <c r="M615" s="157"/>
      <c r="T615" s="158"/>
      <c r="AT615" s="153" t="s">
        <v>167</v>
      </c>
      <c r="AU615" s="153" t="s">
        <v>83</v>
      </c>
      <c r="AV615" s="13" t="s">
        <v>83</v>
      </c>
      <c r="AW615" s="13" t="s">
        <v>35</v>
      </c>
      <c r="AX615" s="13" t="s">
        <v>81</v>
      </c>
      <c r="AY615" s="153" t="s">
        <v>156</v>
      </c>
    </row>
    <row r="616" spans="2:65" s="1" customFormat="1" ht="16.5" customHeight="1">
      <c r="B616" s="33"/>
      <c r="C616" s="128" t="s">
        <v>803</v>
      </c>
      <c r="D616" s="128" t="s">
        <v>158</v>
      </c>
      <c r="E616" s="129" t="s">
        <v>804</v>
      </c>
      <c r="F616" s="130" t="s">
        <v>805</v>
      </c>
      <c r="G616" s="131" t="s">
        <v>422</v>
      </c>
      <c r="H616" s="132">
        <v>5.0220000000000002</v>
      </c>
      <c r="I616" s="133"/>
      <c r="J616" s="134">
        <f>ROUND(I616*H616,2)</f>
        <v>0</v>
      </c>
      <c r="K616" s="130" t="s">
        <v>19</v>
      </c>
      <c r="L616" s="33"/>
      <c r="M616" s="135" t="s">
        <v>19</v>
      </c>
      <c r="N616" s="136" t="s">
        <v>44</v>
      </c>
      <c r="P616" s="137">
        <f>O616*H616</f>
        <v>0</v>
      </c>
      <c r="Q616" s="137">
        <v>0</v>
      </c>
      <c r="R616" s="137">
        <f>Q616*H616</f>
        <v>0</v>
      </c>
      <c r="S616" s="137">
        <v>0</v>
      </c>
      <c r="T616" s="138">
        <f>S616*H616</f>
        <v>0</v>
      </c>
      <c r="AR616" s="139" t="s">
        <v>278</v>
      </c>
      <c r="AT616" s="139" t="s">
        <v>158</v>
      </c>
      <c r="AU616" s="139" t="s">
        <v>83</v>
      </c>
      <c r="AY616" s="18" t="s">
        <v>156</v>
      </c>
      <c r="BE616" s="140">
        <f>IF(N616="základní",J616,0)</f>
        <v>0</v>
      </c>
      <c r="BF616" s="140">
        <f>IF(N616="snížená",J616,0)</f>
        <v>0</v>
      </c>
      <c r="BG616" s="140">
        <f>IF(N616="zákl. přenesená",J616,0)</f>
        <v>0</v>
      </c>
      <c r="BH616" s="140">
        <f>IF(N616="sníž. přenesená",J616,0)</f>
        <v>0</v>
      </c>
      <c r="BI616" s="140">
        <f>IF(N616="nulová",J616,0)</f>
        <v>0</v>
      </c>
      <c r="BJ616" s="18" t="s">
        <v>81</v>
      </c>
      <c r="BK616" s="140">
        <f>ROUND(I616*H616,2)</f>
        <v>0</v>
      </c>
      <c r="BL616" s="18" t="s">
        <v>278</v>
      </c>
      <c r="BM616" s="139" t="s">
        <v>806</v>
      </c>
    </row>
    <row r="617" spans="2:65" s="13" customFormat="1" ht="10.199999999999999">
      <c r="B617" s="152"/>
      <c r="D617" s="146" t="s">
        <v>167</v>
      </c>
      <c r="E617" s="153" t="s">
        <v>19</v>
      </c>
      <c r="F617" s="154" t="s">
        <v>807</v>
      </c>
      <c r="H617" s="155">
        <v>5.0220000000000002</v>
      </c>
      <c r="I617" s="156"/>
      <c r="L617" s="152"/>
      <c r="M617" s="157"/>
      <c r="T617" s="158"/>
      <c r="AT617" s="153" t="s">
        <v>167</v>
      </c>
      <c r="AU617" s="153" t="s">
        <v>83</v>
      </c>
      <c r="AV617" s="13" t="s">
        <v>83</v>
      </c>
      <c r="AW617" s="13" t="s">
        <v>35</v>
      </c>
      <c r="AX617" s="13" t="s">
        <v>73</v>
      </c>
      <c r="AY617" s="153" t="s">
        <v>156</v>
      </c>
    </row>
    <row r="618" spans="2:65" s="14" customFormat="1" ht="10.199999999999999">
      <c r="B618" s="159"/>
      <c r="D618" s="146" t="s">
        <v>167</v>
      </c>
      <c r="E618" s="160" t="s">
        <v>19</v>
      </c>
      <c r="F618" s="161" t="s">
        <v>174</v>
      </c>
      <c r="H618" s="162">
        <v>5.0220000000000002</v>
      </c>
      <c r="I618" s="163"/>
      <c r="L618" s="159"/>
      <c r="M618" s="164"/>
      <c r="T618" s="165"/>
      <c r="AT618" s="160" t="s">
        <v>167</v>
      </c>
      <c r="AU618" s="160" t="s">
        <v>83</v>
      </c>
      <c r="AV618" s="14" t="s">
        <v>163</v>
      </c>
      <c r="AW618" s="14" t="s">
        <v>35</v>
      </c>
      <c r="AX618" s="14" t="s">
        <v>81</v>
      </c>
      <c r="AY618" s="160" t="s">
        <v>156</v>
      </c>
    </row>
    <row r="619" spans="2:65" s="1" customFormat="1" ht="24.15" customHeight="1">
      <c r="B619" s="33"/>
      <c r="C619" s="128" t="s">
        <v>808</v>
      </c>
      <c r="D619" s="128" t="s">
        <v>158</v>
      </c>
      <c r="E619" s="129" t="s">
        <v>809</v>
      </c>
      <c r="F619" s="130" t="s">
        <v>810</v>
      </c>
      <c r="G619" s="131" t="s">
        <v>185</v>
      </c>
      <c r="H619" s="132">
        <v>2.2360000000000002</v>
      </c>
      <c r="I619" s="133"/>
      <c r="J619" s="134">
        <f>ROUND(I619*H619,2)</f>
        <v>0</v>
      </c>
      <c r="K619" s="130" t="s">
        <v>162</v>
      </c>
      <c r="L619" s="33"/>
      <c r="M619" s="135" t="s">
        <v>19</v>
      </c>
      <c r="N619" s="136" t="s">
        <v>44</v>
      </c>
      <c r="P619" s="137">
        <f>O619*H619</f>
        <v>0</v>
      </c>
      <c r="Q619" s="137">
        <v>0</v>
      </c>
      <c r="R619" s="137">
        <f>Q619*H619</f>
        <v>0</v>
      </c>
      <c r="S619" s="137">
        <v>0</v>
      </c>
      <c r="T619" s="138">
        <f>S619*H619</f>
        <v>0</v>
      </c>
      <c r="AR619" s="139" t="s">
        <v>278</v>
      </c>
      <c r="AT619" s="139" t="s">
        <v>158</v>
      </c>
      <c r="AU619" s="139" t="s">
        <v>83</v>
      </c>
      <c r="AY619" s="18" t="s">
        <v>156</v>
      </c>
      <c r="BE619" s="140">
        <f>IF(N619="základní",J619,0)</f>
        <v>0</v>
      </c>
      <c r="BF619" s="140">
        <f>IF(N619="snížená",J619,0)</f>
        <v>0</v>
      </c>
      <c r="BG619" s="140">
        <f>IF(N619="zákl. přenesená",J619,0)</f>
        <v>0</v>
      </c>
      <c r="BH619" s="140">
        <f>IF(N619="sníž. přenesená",J619,0)</f>
        <v>0</v>
      </c>
      <c r="BI619" s="140">
        <f>IF(N619="nulová",J619,0)</f>
        <v>0</v>
      </c>
      <c r="BJ619" s="18" t="s">
        <v>81</v>
      </c>
      <c r="BK619" s="140">
        <f>ROUND(I619*H619,2)</f>
        <v>0</v>
      </c>
      <c r="BL619" s="18" t="s">
        <v>278</v>
      </c>
      <c r="BM619" s="139" t="s">
        <v>811</v>
      </c>
    </row>
    <row r="620" spans="2:65" s="1" customFormat="1" ht="10.199999999999999">
      <c r="B620" s="33"/>
      <c r="D620" s="141" t="s">
        <v>165</v>
      </c>
      <c r="F620" s="142" t="s">
        <v>812</v>
      </c>
      <c r="I620" s="143"/>
      <c r="L620" s="33"/>
      <c r="M620" s="144"/>
      <c r="T620" s="54"/>
      <c r="AT620" s="18" t="s">
        <v>165</v>
      </c>
      <c r="AU620" s="18" t="s">
        <v>83</v>
      </c>
    </row>
    <row r="621" spans="2:65" s="11" customFormat="1" ht="22.8" customHeight="1">
      <c r="B621" s="116"/>
      <c r="D621" s="117" t="s">
        <v>72</v>
      </c>
      <c r="E621" s="126" t="s">
        <v>813</v>
      </c>
      <c r="F621" s="126" t="s">
        <v>814</v>
      </c>
      <c r="I621" s="119"/>
      <c r="J621" s="127">
        <f>BK621</f>
        <v>0</v>
      </c>
      <c r="L621" s="116"/>
      <c r="M621" s="121"/>
      <c r="P621" s="122">
        <f>SUM(P622:P650)</f>
        <v>0</v>
      </c>
      <c r="R621" s="122">
        <f>SUM(R622:R650)</f>
        <v>0</v>
      </c>
      <c r="T621" s="123">
        <f>SUM(T622:T650)</f>
        <v>0.53390000000000004</v>
      </c>
      <c r="AR621" s="117" t="s">
        <v>83</v>
      </c>
      <c r="AT621" s="124" t="s">
        <v>72</v>
      </c>
      <c r="AU621" s="124" t="s">
        <v>81</v>
      </c>
      <c r="AY621" s="117" t="s">
        <v>156</v>
      </c>
      <c r="BK621" s="125">
        <f>SUM(BK622:BK650)</f>
        <v>0</v>
      </c>
    </row>
    <row r="622" spans="2:65" s="1" customFormat="1" ht="16.5" customHeight="1">
      <c r="B622" s="33"/>
      <c r="C622" s="128" t="s">
        <v>815</v>
      </c>
      <c r="D622" s="128" t="s">
        <v>158</v>
      </c>
      <c r="E622" s="129" t="s">
        <v>816</v>
      </c>
      <c r="F622" s="130" t="s">
        <v>817</v>
      </c>
      <c r="G622" s="131" t="s">
        <v>818</v>
      </c>
      <c r="H622" s="132">
        <v>2</v>
      </c>
      <c r="I622" s="133"/>
      <c r="J622" s="134">
        <f>ROUND(I622*H622,2)</f>
        <v>0</v>
      </c>
      <c r="K622" s="130" t="s">
        <v>162</v>
      </c>
      <c r="L622" s="33"/>
      <c r="M622" s="135" t="s">
        <v>19</v>
      </c>
      <c r="N622" s="136" t="s">
        <v>44</v>
      </c>
      <c r="P622" s="137">
        <f>O622*H622</f>
        <v>0</v>
      </c>
      <c r="Q622" s="137">
        <v>0</v>
      </c>
      <c r="R622" s="137">
        <f>Q622*H622</f>
        <v>0</v>
      </c>
      <c r="S622" s="137">
        <v>3.4200000000000001E-2</v>
      </c>
      <c r="T622" s="138">
        <f>S622*H622</f>
        <v>6.8400000000000002E-2</v>
      </c>
      <c r="AR622" s="139" t="s">
        <v>278</v>
      </c>
      <c r="AT622" s="139" t="s">
        <v>158</v>
      </c>
      <c r="AU622" s="139" t="s">
        <v>83</v>
      </c>
      <c r="AY622" s="18" t="s">
        <v>156</v>
      </c>
      <c r="BE622" s="140">
        <f>IF(N622="základní",J622,0)</f>
        <v>0</v>
      </c>
      <c r="BF622" s="140">
        <f>IF(N622="snížená",J622,0)</f>
        <v>0</v>
      </c>
      <c r="BG622" s="140">
        <f>IF(N622="zákl. přenesená",J622,0)</f>
        <v>0</v>
      </c>
      <c r="BH622" s="140">
        <f>IF(N622="sníž. přenesená",J622,0)</f>
        <v>0</v>
      </c>
      <c r="BI622" s="140">
        <f>IF(N622="nulová",J622,0)</f>
        <v>0</v>
      </c>
      <c r="BJ622" s="18" t="s">
        <v>81</v>
      </c>
      <c r="BK622" s="140">
        <f>ROUND(I622*H622,2)</f>
        <v>0</v>
      </c>
      <c r="BL622" s="18" t="s">
        <v>278</v>
      </c>
      <c r="BM622" s="139" t="s">
        <v>819</v>
      </c>
    </row>
    <row r="623" spans="2:65" s="1" customFormat="1" ht="10.199999999999999">
      <c r="B623" s="33"/>
      <c r="D623" s="141" t="s">
        <v>165</v>
      </c>
      <c r="F623" s="142" t="s">
        <v>820</v>
      </c>
      <c r="I623" s="143"/>
      <c r="L623" s="33"/>
      <c r="M623" s="144"/>
      <c r="T623" s="54"/>
      <c r="AT623" s="18" t="s">
        <v>165</v>
      </c>
      <c r="AU623" s="18" t="s">
        <v>83</v>
      </c>
    </row>
    <row r="624" spans="2:65" s="12" customFormat="1" ht="10.199999999999999">
      <c r="B624" s="145"/>
      <c r="D624" s="146" t="s">
        <v>167</v>
      </c>
      <c r="E624" s="147" t="s">
        <v>19</v>
      </c>
      <c r="F624" s="148" t="s">
        <v>170</v>
      </c>
      <c r="H624" s="147" t="s">
        <v>19</v>
      </c>
      <c r="I624" s="149"/>
      <c r="L624" s="145"/>
      <c r="M624" s="150"/>
      <c r="T624" s="151"/>
      <c r="AT624" s="147" t="s">
        <v>167</v>
      </c>
      <c r="AU624" s="147" t="s">
        <v>83</v>
      </c>
      <c r="AV624" s="12" t="s">
        <v>81</v>
      </c>
      <c r="AW624" s="12" t="s">
        <v>35</v>
      </c>
      <c r="AX624" s="12" t="s">
        <v>73</v>
      </c>
      <c r="AY624" s="147" t="s">
        <v>156</v>
      </c>
    </row>
    <row r="625" spans="2:65" s="13" customFormat="1" ht="10.199999999999999">
      <c r="B625" s="152"/>
      <c r="D625" s="146" t="s">
        <v>167</v>
      </c>
      <c r="E625" s="153" t="s">
        <v>19</v>
      </c>
      <c r="F625" s="154" t="s">
        <v>81</v>
      </c>
      <c r="H625" s="155">
        <v>1</v>
      </c>
      <c r="I625" s="156"/>
      <c r="L625" s="152"/>
      <c r="M625" s="157"/>
      <c r="T625" s="158"/>
      <c r="AT625" s="153" t="s">
        <v>167</v>
      </c>
      <c r="AU625" s="153" t="s">
        <v>83</v>
      </c>
      <c r="AV625" s="13" t="s">
        <v>83</v>
      </c>
      <c r="AW625" s="13" t="s">
        <v>35</v>
      </c>
      <c r="AX625" s="13" t="s">
        <v>73</v>
      </c>
      <c r="AY625" s="153" t="s">
        <v>156</v>
      </c>
    </row>
    <row r="626" spans="2:65" s="12" customFormat="1" ht="10.199999999999999">
      <c r="B626" s="145"/>
      <c r="D626" s="146" t="s">
        <v>167</v>
      </c>
      <c r="E626" s="147" t="s">
        <v>19</v>
      </c>
      <c r="F626" s="148" t="s">
        <v>172</v>
      </c>
      <c r="H626" s="147" t="s">
        <v>19</v>
      </c>
      <c r="I626" s="149"/>
      <c r="L626" s="145"/>
      <c r="M626" s="150"/>
      <c r="T626" s="151"/>
      <c r="AT626" s="147" t="s">
        <v>167</v>
      </c>
      <c r="AU626" s="147" t="s">
        <v>83</v>
      </c>
      <c r="AV626" s="12" t="s">
        <v>81</v>
      </c>
      <c r="AW626" s="12" t="s">
        <v>35</v>
      </c>
      <c r="AX626" s="12" t="s">
        <v>73</v>
      </c>
      <c r="AY626" s="147" t="s">
        <v>156</v>
      </c>
    </row>
    <row r="627" spans="2:65" s="13" customFormat="1" ht="10.199999999999999">
      <c r="B627" s="152"/>
      <c r="D627" s="146" t="s">
        <v>167</v>
      </c>
      <c r="E627" s="153" t="s">
        <v>19</v>
      </c>
      <c r="F627" s="154" t="s">
        <v>81</v>
      </c>
      <c r="H627" s="155">
        <v>1</v>
      </c>
      <c r="I627" s="156"/>
      <c r="L627" s="152"/>
      <c r="M627" s="157"/>
      <c r="T627" s="158"/>
      <c r="AT627" s="153" t="s">
        <v>167</v>
      </c>
      <c r="AU627" s="153" t="s">
        <v>83</v>
      </c>
      <c r="AV627" s="13" t="s">
        <v>83</v>
      </c>
      <c r="AW627" s="13" t="s">
        <v>35</v>
      </c>
      <c r="AX627" s="13" t="s">
        <v>73</v>
      </c>
      <c r="AY627" s="153" t="s">
        <v>156</v>
      </c>
    </row>
    <row r="628" spans="2:65" s="14" customFormat="1" ht="10.199999999999999">
      <c r="B628" s="159"/>
      <c r="D628" s="146" t="s">
        <v>167</v>
      </c>
      <c r="E628" s="160" t="s">
        <v>19</v>
      </c>
      <c r="F628" s="161" t="s">
        <v>174</v>
      </c>
      <c r="H628" s="162">
        <v>2</v>
      </c>
      <c r="I628" s="163"/>
      <c r="L628" s="159"/>
      <c r="M628" s="164"/>
      <c r="T628" s="165"/>
      <c r="AT628" s="160" t="s">
        <v>167</v>
      </c>
      <c r="AU628" s="160" t="s">
        <v>83</v>
      </c>
      <c r="AV628" s="14" t="s">
        <v>163</v>
      </c>
      <c r="AW628" s="14" t="s">
        <v>35</v>
      </c>
      <c r="AX628" s="14" t="s">
        <v>81</v>
      </c>
      <c r="AY628" s="160" t="s">
        <v>156</v>
      </c>
    </row>
    <row r="629" spans="2:65" s="1" customFormat="1" ht="16.5" customHeight="1">
      <c r="B629" s="33"/>
      <c r="C629" s="128" t="s">
        <v>821</v>
      </c>
      <c r="D629" s="128" t="s">
        <v>158</v>
      </c>
      <c r="E629" s="129" t="s">
        <v>822</v>
      </c>
      <c r="F629" s="130" t="s">
        <v>823</v>
      </c>
      <c r="G629" s="131" t="s">
        <v>818</v>
      </c>
      <c r="H629" s="132">
        <v>5</v>
      </c>
      <c r="I629" s="133"/>
      <c r="J629" s="134">
        <f>ROUND(I629*H629,2)</f>
        <v>0</v>
      </c>
      <c r="K629" s="130" t="s">
        <v>162</v>
      </c>
      <c r="L629" s="33"/>
      <c r="M629" s="135" t="s">
        <v>19</v>
      </c>
      <c r="N629" s="136" t="s">
        <v>44</v>
      </c>
      <c r="P629" s="137">
        <f>O629*H629</f>
        <v>0</v>
      </c>
      <c r="Q629" s="137">
        <v>0</v>
      </c>
      <c r="R629" s="137">
        <f>Q629*H629</f>
        <v>0</v>
      </c>
      <c r="S629" s="137">
        <v>1.9460000000000002E-2</v>
      </c>
      <c r="T629" s="138">
        <f>S629*H629</f>
        <v>9.7300000000000011E-2</v>
      </c>
      <c r="AR629" s="139" t="s">
        <v>278</v>
      </c>
      <c r="AT629" s="139" t="s">
        <v>158</v>
      </c>
      <c r="AU629" s="139" t="s">
        <v>83</v>
      </c>
      <c r="AY629" s="18" t="s">
        <v>156</v>
      </c>
      <c r="BE629" s="140">
        <f>IF(N629="základní",J629,0)</f>
        <v>0</v>
      </c>
      <c r="BF629" s="140">
        <f>IF(N629="snížená",J629,0)</f>
        <v>0</v>
      </c>
      <c r="BG629" s="140">
        <f>IF(N629="zákl. přenesená",J629,0)</f>
        <v>0</v>
      </c>
      <c r="BH629" s="140">
        <f>IF(N629="sníž. přenesená",J629,0)</f>
        <v>0</v>
      </c>
      <c r="BI629" s="140">
        <f>IF(N629="nulová",J629,0)</f>
        <v>0</v>
      </c>
      <c r="BJ629" s="18" t="s">
        <v>81</v>
      </c>
      <c r="BK629" s="140">
        <f>ROUND(I629*H629,2)</f>
        <v>0</v>
      </c>
      <c r="BL629" s="18" t="s">
        <v>278</v>
      </c>
      <c r="BM629" s="139" t="s">
        <v>824</v>
      </c>
    </row>
    <row r="630" spans="2:65" s="1" customFormat="1" ht="10.199999999999999">
      <c r="B630" s="33"/>
      <c r="D630" s="141" t="s">
        <v>165</v>
      </c>
      <c r="F630" s="142" t="s">
        <v>825</v>
      </c>
      <c r="I630" s="143"/>
      <c r="L630" s="33"/>
      <c r="M630" s="144"/>
      <c r="T630" s="54"/>
      <c r="AT630" s="18" t="s">
        <v>165</v>
      </c>
      <c r="AU630" s="18" t="s">
        <v>83</v>
      </c>
    </row>
    <row r="631" spans="2:65" s="12" customFormat="1" ht="10.199999999999999">
      <c r="B631" s="145"/>
      <c r="D631" s="146" t="s">
        <v>167</v>
      </c>
      <c r="E631" s="147" t="s">
        <v>19</v>
      </c>
      <c r="F631" s="148" t="s">
        <v>168</v>
      </c>
      <c r="H631" s="147" t="s">
        <v>19</v>
      </c>
      <c r="I631" s="149"/>
      <c r="L631" s="145"/>
      <c r="M631" s="150"/>
      <c r="T631" s="151"/>
      <c r="AT631" s="147" t="s">
        <v>167</v>
      </c>
      <c r="AU631" s="147" t="s">
        <v>83</v>
      </c>
      <c r="AV631" s="12" t="s">
        <v>81</v>
      </c>
      <c r="AW631" s="12" t="s">
        <v>35</v>
      </c>
      <c r="AX631" s="12" t="s">
        <v>73</v>
      </c>
      <c r="AY631" s="147" t="s">
        <v>156</v>
      </c>
    </row>
    <row r="632" spans="2:65" s="13" customFormat="1" ht="10.199999999999999">
      <c r="B632" s="152"/>
      <c r="D632" s="146" t="s">
        <v>167</v>
      </c>
      <c r="E632" s="153" t="s">
        <v>19</v>
      </c>
      <c r="F632" s="154" t="s">
        <v>81</v>
      </c>
      <c r="H632" s="155">
        <v>1</v>
      </c>
      <c r="I632" s="156"/>
      <c r="L632" s="152"/>
      <c r="M632" s="157"/>
      <c r="T632" s="158"/>
      <c r="AT632" s="153" t="s">
        <v>167</v>
      </c>
      <c r="AU632" s="153" t="s">
        <v>83</v>
      </c>
      <c r="AV632" s="13" t="s">
        <v>83</v>
      </c>
      <c r="AW632" s="13" t="s">
        <v>35</v>
      </c>
      <c r="AX632" s="13" t="s">
        <v>73</v>
      </c>
      <c r="AY632" s="153" t="s">
        <v>156</v>
      </c>
    </row>
    <row r="633" spans="2:65" s="12" customFormat="1" ht="10.199999999999999">
      <c r="B633" s="145"/>
      <c r="D633" s="146" t="s">
        <v>167</v>
      </c>
      <c r="E633" s="147" t="s">
        <v>19</v>
      </c>
      <c r="F633" s="148" t="s">
        <v>170</v>
      </c>
      <c r="H633" s="147" t="s">
        <v>19</v>
      </c>
      <c r="I633" s="149"/>
      <c r="L633" s="145"/>
      <c r="M633" s="150"/>
      <c r="T633" s="151"/>
      <c r="AT633" s="147" t="s">
        <v>167</v>
      </c>
      <c r="AU633" s="147" t="s">
        <v>83</v>
      </c>
      <c r="AV633" s="12" t="s">
        <v>81</v>
      </c>
      <c r="AW633" s="12" t="s">
        <v>35</v>
      </c>
      <c r="AX633" s="12" t="s">
        <v>73</v>
      </c>
      <c r="AY633" s="147" t="s">
        <v>156</v>
      </c>
    </row>
    <row r="634" spans="2:65" s="13" customFormat="1" ht="10.199999999999999">
      <c r="B634" s="152"/>
      <c r="D634" s="146" t="s">
        <v>167</v>
      </c>
      <c r="E634" s="153" t="s">
        <v>19</v>
      </c>
      <c r="F634" s="154" t="s">
        <v>826</v>
      </c>
      <c r="H634" s="155">
        <v>2</v>
      </c>
      <c r="I634" s="156"/>
      <c r="L634" s="152"/>
      <c r="M634" s="157"/>
      <c r="T634" s="158"/>
      <c r="AT634" s="153" t="s">
        <v>167</v>
      </c>
      <c r="AU634" s="153" t="s">
        <v>83</v>
      </c>
      <c r="AV634" s="13" t="s">
        <v>83</v>
      </c>
      <c r="AW634" s="13" t="s">
        <v>35</v>
      </c>
      <c r="AX634" s="13" t="s">
        <v>73</v>
      </c>
      <c r="AY634" s="153" t="s">
        <v>156</v>
      </c>
    </row>
    <row r="635" spans="2:65" s="12" customFormat="1" ht="10.199999999999999">
      <c r="B635" s="145"/>
      <c r="D635" s="146" t="s">
        <v>167</v>
      </c>
      <c r="E635" s="147" t="s">
        <v>19</v>
      </c>
      <c r="F635" s="148" t="s">
        <v>172</v>
      </c>
      <c r="H635" s="147" t="s">
        <v>19</v>
      </c>
      <c r="I635" s="149"/>
      <c r="L635" s="145"/>
      <c r="M635" s="150"/>
      <c r="T635" s="151"/>
      <c r="AT635" s="147" t="s">
        <v>167</v>
      </c>
      <c r="AU635" s="147" t="s">
        <v>83</v>
      </c>
      <c r="AV635" s="12" t="s">
        <v>81</v>
      </c>
      <c r="AW635" s="12" t="s">
        <v>35</v>
      </c>
      <c r="AX635" s="12" t="s">
        <v>73</v>
      </c>
      <c r="AY635" s="147" t="s">
        <v>156</v>
      </c>
    </row>
    <row r="636" spans="2:65" s="13" customFormat="1" ht="10.199999999999999">
      <c r="B636" s="152"/>
      <c r="D636" s="146" t="s">
        <v>167</v>
      </c>
      <c r="E636" s="153" t="s">
        <v>19</v>
      </c>
      <c r="F636" s="154" t="s">
        <v>81</v>
      </c>
      <c r="H636" s="155">
        <v>1</v>
      </c>
      <c r="I636" s="156"/>
      <c r="L636" s="152"/>
      <c r="M636" s="157"/>
      <c r="T636" s="158"/>
      <c r="AT636" s="153" t="s">
        <v>167</v>
      </c>
      <c r="AU636" s="153" t="s">
        <v>83</v>
      </c>
      <c r="AV636" s="13" t="s">
        <v>83</v>
      </c>
      <c r="AW636" s="13" t="s">
        <v>35</v>
      </c>
      <c r="AX636" s="13" t="s">
        <v>73</v>
      </c>
      <c r="AY636" s="153" t="s">
        <v>156</v>
      </c>
    </row>
    <row r="637" spans="2:65" s="12" customFormat="1" ht="10.199999999999999">
      <c r="B637" s="145"/>
      <c r="D637" s="146" t="s">
        <v>167</v>
      </c>
      <c r="E637" s="147" t="s">
        <v>19</v>
      </c>
      <c r="F637" s="148" t="s">
        <v>405</v>
      </c>
      <c r="H637" s="147" t="s">
        <v>19</v>
      </c>
      <c r="I637" s="149"/>
      <c r="L637" s="145"/>
      <c r="M637" s="150"/>
      <c r="T637" s="151"/>
      <c r="AT637" s="147" t="s">
        <v>167</v>
      </c>
      <c r="AU637" s="147" t="s">
        <v>83</v>
      </c>
      <c r="AV637" s="12" t="s">
        <v>81</v>
      </c>
      <c r="AW637" s="12" t="s">
        <v>35</v>
      </c>
      <c r="AX637" s="12" t="s">
        <v>73</v>
      </c>
      <c r="AY637" s="147" t="s">
        <v>156</v>
      </c>
    </row>
    <row r="638" spans="2:65" s="13" customFormat="1" ht="10.199999999999999">
      <c r="B638" s="152"/>
      <c r="D638" s="146" t="s">
        <v>167</v>
      </c>
      <c r="E638" s="153" t="s">
        <v>19</v>
      </c>
      <c r="F638" s="154" t="s">
        <v>81</v>
      </c>
      <c r="H638" s="155">
        <v>1</v>
      </c>
      <c r="I638" s="156"/>
      <c r="L638" s="152"/>
      <c r="M638" s="157"/>
      <c r="T638" s="158"/>
      <c r="AT638" s="153" t="s">
        <v>167</v>
      </c>
      <c r="AU638" s="153" t="s">
        <v>83</v>
      </c>
      <c r="AV638" s="13" t="s">
        <v>83</v>
      </c>
      <c r="AW638" s="13" t="s">
        <v>35</v>
      </c>
      <c r="AX638" s="13" t="s">
        <v>73</v>
      </c>
      <c r="AY638" s="153" t="s">
        <v>156</v>
      </c>
    </row>
    <row r="639" spans="2:65" s="14" customFormat="1" ht="10.199999999999999">
      <c r="B639" s="159"/>
      <c r="D639" s="146" t="s">
        <v>167</v>
      </c>
      <c r="E639" s="160" t="s">
        <v>19</v>
      </c>
      <c r="F639" s="161" t="s">
        <v>174</v>
      </c>
      <c r="H639" s="162">
        <v>5</v>
      </c>
      <c r="I639" s="163"/>
      <c r="L639" s="159"/>
      <c r="M639" s="164"/>
      <c r="T639" s="165"/>
      <c r="AT639" s="160" t="s">
        <v>167</v>
      </c>
      <c r="AU639" s="160" t="s">
        <v>83</v>
      </c>
      <c r="AV639" s="14" t="s">
        <v>163</v>
      </c>
      <c r="AW639" s="14" t="s">
        <v>35</v>
      </c>
      <c r="AX639" s="14" t="s">
        <v>81</v>
      </c>
      <c r="AY639" s="160" t="s">
        <v>156</v>
      </c>
    </row>
    <row r="640" spans="2:65" s="1" customFormat="1" ht="16.5" customHeight="1">
      <c r="B640" s="33"/>
      <c r="C640" s="128" t="s">
        <v>827</v>
      </c>
      <c r="D640" s="128" t="s">
        <v>158</v>
      </c>
      <c r="E640" s="129" t="s">
        <v>828</v>
      </c>
      <c r="F640" s="130" t="s">
        <v>829</v>
      </c>
      <c r="G640" s="131" t="s">
        <v>818</v>
      </c>
      <c r="H640" s="132">
        <v>2</v>
      </c>
      <c r="I640" s="133"/>
      <c r="J640" s="134">
        <f>ROUND(I640*H640,2)</f>
        <v>0</v>
      </c>
      <c r="K640" s="130" t="s">
        <v>162</v>
      </c>
      <c r="L640" s="33"/>
      <c r="M640" s="135" t="s">
        <v>19</v>
      </c>
      <c r="N640" s="136" t="s">
        <v>44</v>
      </c>
      <c r="P640" s="137">
        <f>O640*H640</f>
        <v>0</v>
      </c>
      <c r="Q640" s="137">
        <v>0</v>
      </c>
      <c r="R640" s="137">
        <f>Q640*H640</f>
        <v>0</v>
      </c>
      <c r="S640" s="137">
        <v>2.4500000000000001E-2</v>
      </c>
      <c r="T640" s="138">
        <f>S640*H640</f>
        <v>4.9000000000000002E-2</v>
      </c>
      <c r="AR640" s="139" t="s">
        <v>278</v>
      </c>
      <c r="AT640" s="139" t="s">
        <v>158</v>
      </c>
      <c r="AU640" s="139" t="s">
        <v>83</v>
      </c>
      <c r="AY640" s="18" t="s">
        <v>156</v>
      </c>
      <c r="BE640" s="140">
        <f>IF(N640="základní",J640,0)</f>
        <v>0</v>
      </c>
      <c r="BF640" s="140">
        <f>IF(N640="snížená",J640,0)</f>
        <v>0</v>
      </c>
      <c r="BG640" s="140">
        <f>IF(N640="zákl. přenesená",J640,0)</f>
        <v>0</v>
      </c>
      <c r="BH640" s="140">
        <f>IF(N640="sníž. přenesená",J640,0)</f>
        <v>0</v>
      </c>
      <c r="BI640" s="140">
        <f>IF(N640="nulová",J640,0)</f>
        <v>0</v>
      </c>
      <c r="BJ640" s="18" t="s">
        <v>81</v>
      </c>
      <c r="BK640" s="140">
        <f>ROUND(I640*H640,2)</f>
        <v>0</v>
      </c>
      <c r="BL640" s="18" t="s">
        <v>278</v>
      </c>
      <c r="BM640" s="139" t="s">
        <v>830</v>
      </c>
    </row>
    <row r="641" spans="2:65" s="1" customFormat="1" ht="10.199999999999999">
      <c r="B641" s="33"/>
      <c r="D641" s="141" t="s">
        <v>165</v>
      </c>
      <c r="F641" s="142" t="s">
        <v>831</v>
      </c>
      <c r="I641" s="143"/>
      <c r="L641" s="33"/>
      <c r="M641" s="144"/>
      <c r="T641" s="54"/>
      <c r="AT641" s="18" t="s">
        <v>165</v>
      </c>
      <c r="AU641" s="18" t="s">
        <v>83</v>
      </c>
    </row>
    <row r="642" spans="2:65" s="12" customFormat="1" ht="10.199999999999999">
      <c r="B642" s="145"/>
      <c r="D642" s="146" t="s">
        <v>167</v>
      </c>
      <c r="E642" s="147" t="s">
        <v>19</v>
      </c>
      <c r="F642" s="148" t="s">
        <v>170</v>
      </c>
      <c r="H642" s="147" t="s">
        <v>19</v>
      </c>
      <c r="I642" s="149"/>
      <c r="L642" s="145"/>
      <c r="M642" s="150"/>
      <c r="T642" s="151"/>
      <c r="AT642" s="147" t="s">
        <v>167</v>
      </c>
      <c r="AU642" s="147" t="s">
        <v>83</v>
      </c>
      <c r="AV642" s="12" t="s">
        <v>81</v>
      </c>
      <c r="AW642" s="12" t="s">
        <v>35</v>
      </c>
      <c r="AX642" s="12" t="s">
        <v>73</v>
      </c>
      <c r="AY642" s="147" t="s">
        <v>156</v>
      </c>
    </row>
    <row r="643" spans="2:65" s="13" customFormat="1" ht="10.199999999999999">
      <c r="B643" s="152"/>
      <c r="D643" s="146" t="s">
        <v>167</v>
      </c>
      <c r="E643" s="153" t="s">
        <v>19</v>
      </c>
      <c r="F643" s="154" t="s">
        <v>81</v>
      </c>
      <c r="H643" s="155">
        <v>1</v>
      </c>
      <c r="I643" s="156"/>
      <c r="L643" s="152"/>
      <c r="M643" s="157"/>
      <c r="T643" s="158"/>
      <c r="AT643" s="153" t="s">
        <v>167</v>
      </c>
      <c r="AU643" s="153" t="s">
        <v>83</v>
      </c>
      <c r="AV643" s="13" t="s">
        <v>83</v>
      </c>
      <c r="AW643" s="13" t="s">
        <v>35</v>
      </c>
      <c r="AX643" s="13" t="s">
        <v>73</v>
      </c>
      <c r="AY643" s="153" t="s">
        <v>156</v>
      </c>
    </row>
    <row r="644" spans="2:65" s="12" customFormat="1" ht="10.199999999999999">
      <c r="B644" s="145"/>
      <c r="D644" s="146" t="s">
        <v>167</v>
      </c>
      <c r="E644" s="147" t="s">
        <v>19</v>
      </c>
      <c r="F644" s="148" t="s">
        <v>172</v>
      </c>
      <c r="H644" s="147" t="s">
        <v>19</v>
      </c>
      <c r="I644" s="149"/>
      <c r="L644" s="145"/>
      <c r="M644" s="150"/>
      <c r="T644" s="151"/>
      <c r="AT644" s="147" t="s">
        <v>167</v>
      </c>
      <c r="AU644" s="147" t="s">
        <v>83</v>
      </c>
      <c r="AV644" s="12" t="s">
        <v>81</v>
      </c>
      <c r="AW644" s="12" t="s">
        <v>35</v>
      </c>
      <c r="AX644" s="12" t="s">
        <v>73</v>
      </c>
      <c r="AY644" s="147" t="s">
        <v>156</v>
      </c>
    </row>
    <row r="645" spans="2:65" s="13" customFormat="1" ht="10.199999999999999">
      <c r="B645" s="152"/>
      <c r="D645" s="146" t="s">
        <v>167</v>
      </c>
      <c r="E645" s="153" t="s">
        <v>19</v>
      </c>
      <c r="F645" s="154" t="s">
        <v>81</v>
      </c>
      <c r="H645" s="155">
        <v>1</v>
      </c>
      <c r="I645" s="156"/>
      <c r="L645" s="152"/>
      <c r="M645" s="157"/>
      <c r="T645" s="158"/>
      <c r="AT645" s="153" t="s">
        <v>167</v>
      </c>
      <c r="AU645" s="153" t="s">
        <v>83</v>
      </c>
      <c r="AV645" s="13" t="s">
        <v>83</v>
      </c>
      <c r="AW645" s="13" t="s">
        <v>35</v>
      </c>
      <c r="AX645" s="13" t="s">
        <v>73</v>
      </c>
      <c r="AY645" s="153" t="s">
        <v>156</v>
      </c>
    </row>
    <row r="646" spans="2:65" s="14" customFormat="1" ht="10.199999999999999">
      <c r="B646" s="159"/>
      <c r="D646" s="146" t="s">
        <v>167</v>
      </c>
      <c r="E646" s="160" t="s">
        <v>19</v>
      </c>
      <c r="F646" s="161" t="s">
        <v>174</v>
      </c>
      <c r="H646" s="162">
        <v>2</v>
      </c>
      <c r="I646" s="163"/>
      <c r="L646" s="159"/>
      <c r="M646" s="164"/>
      <c r="T646" s="165"/>
      <c r="AT646" s="160" t="s">
        <v>167</v>
      </c>
      <c r="AU646" s="160" t="s">
        <v>83</v>
      </c>
      <c r="AV646" s="14" t="s">
        <v>163</v>
      </c>
      <c r="AW646" s="14" t="s">
        <v>35</v>
      </c>
      <c r="AX646" s="14" t="s">
        <v>81</v>
      </c>
      <c r="AY646" s="160" t="s">
        <v>156</v>
      </c>
    </row>
    <row r="647" spans="2:65" s="1" customFormat="1" ht="16.5" customHeight="1">
      <c r="B647" s="33"/>
      <c r="C647" s="128" t="s">
        <v>832</v>
      </c>
      <c r="D647" s="128" t="s">
        <v>158</v>
      </c>
      <c r="E647" s="129" t="s">
        <v>833</v>
      </c>
      <c r="F647" s="130" t="s">
        <v>834</v>
      </c>
      <c r="G647" s="131" t="s">
        <v>818</v>
      </c>
      <c r="H647" s="132">
        <v>1</v>
      </c>
      <c r="I647" s="133"/>
      <c r="J647" s="134">
        <f>ROUND(I647*H647,2)</f>
        <v>0</v>
      </c>
      <c r="K647" s="130" t="s">
        <v>162</v>
      </c>
      <c r="L647" s="33"/>
      <c r="M647" s="135" t="s">
        <v>19</v>
      </c>
      <c r="N647" s="136" t="s">
        <v>44</v>
      </c>
      <c r="P647" s="137">
        <f>O647*H647</f>
        <v>0</v>
      </c>
      <c r="Q647" s="137">
        <v>0</v>
      </c>
      <c r="R647" s="137">
        <f>Q647*H647</f>
        <v>0</v>
      </c>
      <c r="S647" s="137">
        <v>9.1999999999999998E-3</v>
      </c>
      <c r="T647" s="138">
        <f>S647*H647</f>
        <v>9.1999999999999998E-3</v>
      </c>
      <c r="AR647" s="139" t="s">
        <v>278</v>
      </c>
      <c r="AT647" s="139" t="s">
        <v>158</v>
      </c>
      <c r="AU647" s="139" t="s">
        <v>83</v>
      </c>
      <c r="AY647" s="18" t="s">
        <v>156</v>
      </c>
      <c r="BE647" s="140">
        <f>IF(N647="základní",J647,0)</f>
        <v>0</v>
      </c>
      <c r="BF647" s="140">
        <f>IF(N647="snížená",J647,0)</f>
        <v>0</v>
      </c>
      <c r="BG647" s="140">
        <f>IF(N647="zákl. přenesená",J647,0)</f>
        <v>0</v>
      </c>
      <c r="BH647" s="140">
        <f>IF(N647="sníž. přenesená",J647,0)</f>
        <v>0</v>
      </c>
      <c r="BI647" s="140">
        <f>IF(N647="nulová",J647,0)</f>
        <v>0</v>
      </c>
      <c r="BJ647" s="18" t="s">
        <v>81</v>
      </c>
      <c r="BK647" s="140">
        <f>ROUND(I647*H647,2)</f>
        <v>0</v>
      </c>
      <c r="BL647" s="18" t="s">
        <v>278</v>
      </c>
      <c r="BM647" s="139" t="s">
        <v>835</v>
      </c>
    </row>
    <row r="648" spans="2:65" s="1" customFormat="1" ht="10.199999999999999">
      <c r="B648" s="33"/>
      <c r="D648" s="141" t="s">
        <v>165</v>
      </c>
      <c r="F648" s="142" t="s">
        <v>836</v>
      </c>
      <c r="I648" s="143"/>
      <c r="L648" s="33"/>
      <c r="M648" s="144"/>
      <c r="T648" s="54"/>
      <c r="AT648" s="18" t="s">
        <v>165</v>
      </c>
      <c r="AU648" s="18" t="s">
        <v>83</v>
      </c>
    </row>
    <row r="649" spans="2:65" s="1" customFormat="1" ht="16.5" customHeight="1">
      <c r="B649" s="33"/>
      <c r="C649" s="128" t="s">
        <v>837</v>
      </c>
      <c r="D649" s="128" t="s">
        <v>158</v>
      </c>
      <c r="E649" s="129" t="s">
        <v>838</v>
      </c>
      <c r="F649" s="130" t="s">
        <v>839</v>
      </c>
      <c r="G649" s="131" t="s">
        <v>818</v>
      </c>
      <c r="H649" s="132">
        <v>2</v>
      </c>
      <c r="I649" s="133"/>
      <c r="J649" s="134">
        <f>ROUND(I649*H649,2)</f>
        <v>0</v>
      </c>
      <c r="K649" s="130" t="s">
        <v>162</v>
      </c>
      <c r="L649" s="33"/>
      <c r="M649" s="135" t="s">
        <v>19</v>
      </c>
      <c r="N649" s="136" t="s">
        <v>44</v>
      </c>
      <c r="P649" s="137">
        <f>O649*H649</f>
        <v>0</v>
      </c>
      <c r="Q649" s="137">
        <v>0</v>
      </c>
      <c r="R649" s="137">
        <f>Q649*H649</f>
        <v>0</v>
      </c>
      <c r="S649" s="137">
        <v>0.155</v>
      </c>
      <c r="T649" s="138">
        <f>S649*H649</f>
        <v>0.31</v>
      </c>
      <c r="AR649" s="139" t="s">
        <v>278</v>
      </c>
      <c r="AT649" s="139" t="s">
        <v>158</v>
      </c>
      <c r="AU649" s="139" t="s">
        <v>83</v>
      </c>
      <c r="AY649" s="18" t="s">
        <v>156</v>
      </c>
      <c r="BE649" s="140">
        <f>IF(N649="základní",J649,0)</f>
        <v>0</v>
      </c>
      <c r="BF649" s="140">
        <f>IF(N649="snížená",J649,0)</f>
        <v>0</v>
      </c>
      <c r="BG649" s="140">
        <f>IF(N649="zákl. přenesená",J649,0)</f>
        <v>0</v>
      </c>
      <c r="BH649" s="140">
        <f>IF(N649="sníž. přenesená",J649,0)</f>
        <v>0</v>
      </c>
      <c r="BI649" s="140">
        <f>IF(N649="nulová",J649,0)</f>
        <v>0</v>
      </c>
      <c r="BJ649" s="18" t="s">
        <v>81</v>
      </c>
      <c r="BK649" s="140">
        <f>ROUND(I649*H649,2)</f>
        <v>0</v>
      </c>
      <c r="BL649" s="18" t="s">
        <v>278</v>
      </c>
      <c r="BM649" s="139" t="s">
        <v>840</v>
      </c>
    </row>
    <row r="650" spans="2:65" s="1" customFormat="1" ht="10.199999999999999">
      <c r="B650" s="33"/>
      <c r="D650" s="141" t="s">
        <v>165</v>
      </c>
      <c r="F650" s="142" t="s">
        <v>841</v>
      </c>
      <c r="I650" s="143"/>
      <c r="L650" s="33"/>
      <c r="M650" s="144"/>
      <c r="T650" s="54"/>
      <c r="AT650" s="18" t="s">
        <v>165</v>
      </c>
      <c r="AU650" s="18" t="s">
        <v>83</v>
      </c>
    </row>
    <row r="651" spans="2:65" s="11" customFormat="1" ht="22.8" customHeight="1">
      <c r="B651" s="116"/>
      <c r="D651" s="117" t="s">
        <v>72</v>
      </c>
      <c r="E651" s="126" t="s">
        <v>842</v>
      </c>
      <c r="F651" s="126" t="s">
        <v>843</v>
      </c>
      <c r="I651" s="119"/>
      <c r="J651" s="127">
        <f>BK651</f>
        <v>0</v>
      </c>
      <c r="L651" s="116"/>
      <c r="M651" s="121"/>
      <c r="P651" s="122">
        <f>SUM(P652:P716)</f>
        <v>0</v>
      </c>
      <c r="R651" s="122">
        <f>SUM(R652:R716)</f>
        <v>4.0714191999999993</v>
      </c>
      <c r="T651" s="123">
        <f>SUM(T652:T716)</f>
        <v>4.5505600000000008</v>
      </c>
      <c r="AR651" s="117" t="s">
        <v>83</v>
      </c>
      <c r="AT651" s="124" t="s">
        <v>72</v>
      </c>
      <c r="AU651" s="124" t="s">
        <v>81</v>
      </c>
      <c r="AY651" s="117" t="s">
        <v>156</v>
      </c>
      <c r="BK651" s="125">
        <f>SUM(BK652:BK716)</f>
        <v>0</v>
      </c>
    </row>
    <row r="652" spans="2:65" s="1" customFormat="1" ht="24.15" customHeight="1">
      <c r="B652" s="33"/>
      <c r="C652" s="128" t="s">
        <v>844</v>
      </c>
      <c r="D652" s="128" t="s">
        <v>158</v>
      </c>
      <c r="E652" s="129" t="s">
        <v>845</v>
      </c>
      <c r="F652" s="130" t="s">
        <v>846</v>
      </c>
      <c r="G652" s="131" t="s">
        <v>422</v>
      </c>
      <c r="H652" s="132">
        <v>19.079999999999998</v>
      </c>
      <c r="I652" s="133"/>
      <c r="J652" s="134">
        <f>ROUND(I652*H652,2)</f>
        <v>0</v>
      </c>
      <c r="K652" s="130" t="s">
        <v>162</v>
      </c>
      <c r="L652" s="33"/>
      <c r="M652" s="135" t="s">
        <v>19</v>
      </c>
      <c r="N652" s="136" t="s">
        <v>44</v>
      </c>
      <c r="P652" s="137">
        <f>O652*H652</f>
        <v>0</v>
      </c>
      <c r="Q652" s="137">
        <v>0</v>
      </c>
      <c r="R652" s="137">
        <f>Q652*H652</f>
        <v>0</v>
      </c>
      <c r="S652" s="137">
        <v>1.4E-2</v>
      </c>
      <c r="T652" s="138">
        <f>S652*H652</f>
        <v>0.26711999999999997</v>
      </c>
      <c r="AR652" s="139" t="s">
        <v>278</v>
      </c>
      <c r="AT652" s="139" t="s">
        <v>158</v>
      </c>
      <c r="AU652" s="139" t="s">
        <v>83</v>
      </c>
      <c r="AY652" s="18" t="s">
        <v>156</v>
      </c>
      <c r="BE652" s="140">
        <f>IF(N652="základní",J652,0)</f>
        <v>0</v>
      </c>
      <c r="BF652" s="140">
        <f>IF(N652="snížená",J652,0)</f>
        <v>0</v>
      </c>
      <c r="BG652" s="140">
        <f>IF(N652="zákl. přenesená",J652,0)</f>
        <v>0</v>
      </c>
      <c r="BH652" s="140">
        <f>IF(N652="sníž. přenesená",J652,0)</f>
        <v>0</v>
      </c>
      <c r="BI652" s="140">
        <f>IF(N652="nulová",J652,0)</f>
        <v>0</v>
      </c>
      <c r="BJ652" s="18" t="s">
        <v>81</v>
      </c>
      <c r="BK652" s="140">
        <f>ROUND(I652*H652,2)</f>
        <v>0</v>
      </c>
      <c r="BL652" s="18" t="s">
        <v>278</v>
      </c>
      <c r="BM652" s="139" t="s">
        <v>847</v>
      </c>
    </row>
    <row r="653" spans="2:65" s="1" customFormat="1" ht="10.199999999999999">
      <c r="B653" s="33"/>
      <c r="D653" s="141" t="s">
        <v>165</v>
      </c>
      <c r="F653" s="142" t="s">
        <v>848</v>
      </c>
      <c r="I653" s="143"/>
      <c r="L653" s="33"/>
      <c r="M653" s="144"/>
      <c r="T653" s="54"/>
      <c r="AT653" s="18" t="s">
        <v>165</v>
      </c>
      <c r="AU653" s="18" t="s">
        <v>83</v>
      </c>
    </row>
    <row r="654" spans="2:65" s="13" customFormat="1" ht="10.199999999999999">
      <c r="B654" s="152"/>
      <c r="D654" s="146" t="s">
        <v>167</v>
      </c>
      <c r="E654" s="153" t="s">
        <v>19</v>
      </c>
      <c r="F654" s="154" t="s">
        <v>849</v>
      </c>
      <c r="H654" s="155">
        <v>19.079999999999998</v>
      </c>
      <c r="I654" s="156"/>
      <c r="L654" s="152"/>
      <c r="M654" s="157"/>
      <c r="T654" s="158"/>
      <c r="AT654" s="153" t="s">
        <v>167</v>
      </c>
      <c r="AU654" s="153" t="s">
        <v>83</v>
      </c>
      <c r="AV654" s="13" t="s">
        <v>83</v>
      </c>
      <c r="AW654" s="13" t="s">
        <v>35</v>
      </c>
      <c r="AX654" s="13" t="s">
        <v>73</v>
      </c>
      <c r="AY654" s="153" t="s">
        <v>156</v>
      </c>
    </row>
    <row r="655" spans="2:65" s="14" customFormat="1" ht="10.199999999999999">
      <c r="B655" s="159"/>
      <c r="D655" s="146" t="s">
        <v>167</v>
      </c>
      <c r="E655" s="160" t="s">
        <v>19</v>
      </c>
      <c r="F655" s="161" t="s">
        <v>174</v>
      </c>
      <c r="H655" s="162">
        <v>19.079999999999998</v>
      </c>
      <c r="I655" s="163"/>
      <c r="L655" s="159"/>
      <c r="M655" s="164"/>
      <c r="T655" s="165"/>
      <c r="AT655" s="160" t="s">
        <v>167</v>
      </c>
      <c r="AU655" s="160" t="s">
        <v>83</v>
      </c>
      <c r="AV655" s="14" t="s">
        <v>163</v>
      </c>
      <c r="AW655" s="14" t="s">
        <v>35</v>
      </c>
      <c r="AX655" s="14" t="s">
        <v>81</v>
      </c>
      <c r="AY655" s="160" t="s">
        <v>156</v>
      </c>
    </row>
    <row r="656" spans="2:65" s="1" customFormat="1" ht="21.75" customHeight="1">
      <c r="B656" s="33"/>
      <c r="C656" s="128" t="s">
        <v>850</v>
      </c>
      <c r="D656" s="128" t="s">
        <v>158</v>
      </c>
      <c r="E656" s="129" t="s">
        <v>851</v>
      </c>
      <c r="F656" s="130" t="s">
        <v>852</v>
      </c>
      <c r="G656" s="131" t="s">
        <v>161</v>
      </c>
      <c r="H656" s="132">
        <v>3.76</v>
      </c>
      <c r="I656" s="133"/>
      <c r="J656" s="134">
        <f>ROUND(I656*H656,2)</f>
        <v>0</v>
      </c>
      <c r="K656" s="130" t="s">
        <v>162</v>
      </c>
      <c r="L656" s="33"/>
      <c r="M656" s="135" t="s">
        <v>19</v>
      </c>
      <c r="N656" s="136" t="s">
        <v>44</v>
      </c>
      <c r="P656" s="137">
        <f>O656*H656</f>
        <v>0</v>
      </c>
      <c r="Q656" s="137">
        <v>1.1299999999999999E-2</v>
      </c>
      <c r="R656" s="137">
        <f>Q656*H656</f>
        <v>4.2487999999999998E-2</v>
      </c>
      <c r="S656" s="137">
        <v>0</v>
      </c>
      <c r="T656" s="138">
        <f>S656*H656</f>
        <v>0</v>
      </c>
      <c r="AR656" s="139" t="s">
        <v>278</v>
      </c>
      <c r="AT656" s="139" t="s">
        <v>158</v>
      </c>
      <c r="AU656" s="139" t="s">
        <v>83</v>
      </c>
      <c r="AY656" s="18" t="s">
        <v>156</v>
      </c>
      <c r="BE656" s="140">
        <f>IF(N656="základní",J656,0)</f>
        <v>0</v>
      </c>
      <c r="BF656" s="140">
        <f>IF(N656="snížená",J656,0)</f>
        <v>0</v>
      </c>
      <c r="BG656" s="140">
        <f>IF(N656="zákl. přenesená",J656,0)</f>
        <v>0</v>
      </c>
      <c r="BH656" s="140">
        <f>IF(N656="sníž. přenesená",J656,0)</f>
        <v>0</v>
      </c>
      <c r="BI656" s="140">
        <f>IF(N656="nulová",J656,0)</f>
        <v>0</v>
      </c>
      <c r="BJ656" s="18" t="s">
        <v>81</v>
      </c>
      <c r="BK656" s="140">
        <f>ROUND(I656*H656,2)</f>
        <v>0</v>
      </c>
      <c r="BL656" s="18" t="s">
        <v>278</v>
      </c>
      <c r="BM656" s="139" t="s">
        <v>853</v>
      </c>
    </row>
    <row r="657" spans="2:65" s="1" customFormat="1" ht="10.199999999999999">
      <c r="B657" s="33"/>
      <c r="D657" s="141" t="s">
        <v>165</v>
      </c>
      <c r="F657" s="142" t="s">
        <v>854</v>
      </c>
      <c r="I657" s="143"/>
      <c r="L657" s="33"/>
      <c r="M657" s="144"/>
      <c r="T657" s="54"/>
      <c r="AT657" s="18" t="s">
        <v>165</v>
      </c>
      <c r="AU657" s="18" t="s">
        <v>83</v>
      </c>
    </row>
    <row r="658" spans="2:65" s="13" customFormat="1" ht="10.199999999999999">
      <c r="B658" s="152"/>
      <c r="D658" s="146" t="s">
        <v>167</v>
      </c>
      <c r="E658" s="153" t="s">
        <v>19</v>
      </c>
      <c r="F658" s="154" t="s">
        <v>855</v>
      </c>
      <c r="H658" s="155">
        <v>3.76</v>
      </c>
      <c r="I658" s="156"/>
      <c r="L658" s="152"/>
      <c r="M658" s="157"/>
      <c r="T658" s="158"/>
      <c r="AT658" s="153" t="s">
        <v>167</v>
      </c>
      <c r="AU658" s="153" t="s">
        <v>83</v>
      </c>
      <c r="AV658" s="13" t="s">
        <v>83</v>
      </c>
      <c r="AW658" s="13" t="s">
        <v>35</v>
      </c>
      <c r="AX658" s="13" t="s">
        <v>73</v>
      </c>
      <c r="AY658" s="153" t="s">
        <v>156</v>
      </c>
    </row>
    <row r="659" spans="2:65" s="14" customFormat="1" ht="10.199999999999999">
      <c r="B659" s="159"/>
      <c r="D659" s="146" t="s">
        <v>167</v>
      </c>
      <c r="E659" s="160" t="s">
        <v>19</v>
      </c>
      <c r="F659" s="161" t="s">
        <v>174</v>
      </c>
      <c r="H659" s="162">
        <v>3.76</v>
      </c>
      <c r="I659" s="163"/>
      <c r="L659" s="159"/>
      <c r="M659" s="164"/>
      <c r="T659" s="165"/>
      <c r="AT659" s="160" t="s">
        <v>167</v>
      </c>
      <c r="AU659" s="160" t="s">
        <v>83</v>
      </c>
      <c r="AV659" s="14" t="s">
        <v>163</v>
      </c>
      <c r="AW659" s="14" t="s">
        <v>35</v>
      </c>
      <c r="AX659" s="14" t="s">
        <v>81</v>
      </c>
      <c r="AY659" s="160" t="s">
        <v>156</v>
      </c>
    </row>
    <row r="660" spans="2:65" s="1" customFormat="1" ht="21.75" customHeight="1">
      <c r="B660" s="33"/>
      <c r="C660" s="128" t="s">
        <v>856</v>
      </c>
      <c r="D660" s="128" t="s">
        <v>158</v>
      </c>
      <c r="E660" s="129" t="s">
        <v>857</v>
      </c>
      <c r="F660" s="130" t="s">
        <v>858</v>
      </c>
      <c r="G660" s="131" t="s">
        <v>161</v>
      </c>
      <c r="H660" s="132">
        <v>148.09</v>
      </c>
      <c r="I660" s="133"/>
      <c r="J660" s="134">
        <f>ROUND(I660*H660,2)</f>
        <v>0</v>
      </c>
      <c r="K660" s="130" t="s">
        <v>162</v>
      </c>
      <c r="L660" s="33"/>
      <c r="M660" s="135" t="s">
        <v>19</v>
      </c>
      <c r="N660" s="136" t="s">
        <v>44</v>
      </c>
      <c r="P660" s="137">
        <f>O660*H660</f>
        <v>0</v>
      </c>
      <c r="Q660" s="137">
        <v>1.5720000000000001E-2</v>
      </c>
      <c r="R660" s="137">
        <f>Q660*H660</f>
        <v>2.3279748000000002</v>
      </c>
      <c r="S660" s="137">
        <v>0</v>
      </c>
      <c r="T660" s="138">
        <f>S660*H660</f>
        <v>0</v>
      </c>
      <c r="AR660" s="139" t="s">
        <v>278</v>
      </c>
      <c r="AT660" s="139" t="s">
        <v>158</v>
      </c>
      <c r="AU660" s="139" t="s">
        <v>83</v>
      </c>
      <c r="AY660" s="18" t="s">
        <v>156</v>
      </c>
      <c r="BE660" s="140">
        <f>IF(N660="základní",J660,0)</f>
        <v>0</v>
      </c>
      <c r="BF660" s="140">
        <f>IF(N660="snížená",J660,0)</f>
        <v>0</v>
      </c>
      <c r="BG660" s="140">
        <f>IF(N660="zákl. přenesená",J660,0)</f>
        <v>0</v>
      </c>
      <c r="BH660" s="140">
        <f>IF(N660="sníž. přenesená",J660,0)</f>
        <v>0</v>
      </c>
      <c r="BI660" s="140">
        <f>IF(N660="nulová",J660,0)</f>
        <v>0</v>
      </c>
      <c r="BJ660" s="18" t="s">
        <v>81</v>
      </c>
      <c r="BK660" s="140">
        <f>ROUND(I660*H660,2)</f>
        <v>0</v>
      </c>
      <c r="BL660" s="18" t="s">
        <v>278</v>
      </c>
      <c r="BM660" s="139" t="s">
        <v>859</v>
      </c>
    </row>
    <row r="661" spans="2:65" s="1" customFormat="1" ht="10.199999999999999">
      <c r="B661" s="33"/>
      <c r="D661" s="141" t="s">
        <v>165</v>
      </c>
      <c r="F661" s="142" t="s">
        <v>860</v>
      </c>
      <c r="I661" s="143"/>
      <c r="L661" s="33"/>
      <c r="M661" s="144"/>
      <c r="T661" s="54"/>
      <c r="AT661" s="18" t="s">
        <v>165</v>
      </c>
      <c r="AU661" s="18" t="s">
        <v>83</v>
      </c>
    </row>
    <row r="662" spans="2:65" s="12" customFormat="1" ht="10.199999999999999">
      <c r="B662" s="145"/>
      <c r="D662" s="146" t="s">
        <v>167</v>
      </c>
      <c r="E662" s="147" t="s">
        <v>19</v>
      </c>
      <c r="F662" s="148" t="s">
        <v>168</v>
      </c>
      <c r="H662" s="147" t="s">
        <v>19</v>
      </c>
      <c r="I662" s="149"/>
      <c r="L662" s="145"/>
      <c r="M662" s="150"/>
      <c r="T662" s="151"/>
      <c r="AT662" s="147" t="s">
        <v>167</v>
      </c>
      <c r="AU662" s="147" t="s">
        <v>83</v>
      </c>
      <c r="AV662" s="12" t="s">
        <v>81</v>
      </c>
      <c r="AW662" s="12" t="s">
        <v>35</v>
      </c>
      <c r="AX662" s="12" t="s">
        <v>73</v>
      </c>
      <c r="AY662" s="147" t="s">
        <v>156</v>
      </c>
    </row>
    <row r="663" spans="2:65" s="13" customFormat="1" ht="10.199999999999999">
      <c r="B663" s="152"/>
      <c r="D663" s="146" t="s">
        <v>167</v>
      </c>
      <c r="E663" s="153" t="s">
        <v>19</v>
      </c>
      <c r="F663" s="154" t="s">
        <v>861</v>
      </c>
      <c r="H663" s="155">
        <v>6.18</v>
      </c>
      <c r="I663" s="156"/>
      <c r="L663" s="152"/>
      <c r="M663" s="157"/>
      <c r="T663" s="158"/>
      <c r="AT663" s="153" t="s">
        <v>167</v>
      </c>
      <c r="AU663" s="153" t="s">
        <v>83</v>
      </c>
      <c r="AV663" s="13" t="s">
        <v>83</v>
      </c>
      <c r="AW663" s="13" t="s">
        <v>35</v>
      </c>
      <c r="AX663" s="13" t="s">
        <v>73</v>
      </c>
      <c r="AY663" s="153" t="s">
        <v>156</v>
      </c>
    </row>
    <row r="664" spans="2:65" s="12" customFormat="1" ht="10.199999999999999">
      <c r="B664" s="145"/>
      <c r="D664" s="146" t="s">
        <v>167</v>
      </c>
      <c r="E664" s="147" t="s">
        <v>19</v>
      </c>
      <c r="F664" s="148" t="s">
        <v>170</v>
      </c>
      <c r="H664" s="147" t="s">
        <v>19</v>
      </c>
      <c r="I664" s="149"/>
      <c r="L664" s="145"/>
      <c r="M664" s="150"/>
      <c r="T664" s="151"/>
      <c r="AT664" s="147" t="s">
        <v>167</v>
      </c>
      <c r="AU664" s="147" t="s">
        <v>83</v>
      </c>
      <c r="AV664" s="12" t="s">
        <v>81</v>
      </c>
      <c r="AW664" s="12" t="s">
        <v>35</v>
      </c>
      <c r="AX664" s="12" t="s">
        <v>73</v>
      </c>
      <c r="AY664" s="147" t="s">
        <v>156</v>
      </c>
    </row>
    <row r="665" spans="2:65" s="13" customFormat="1" ht="10.199999999999999">
      <c r="B665" s="152"/>
      <c r="D665" s="146" t="s">
        <v>167</v>
      </c>
      <c r="E665" s="153" t="s">
        <v>19</v>
      </c>
      <c r="F665" s="154" t="s">
        <v>862</v>
      </c>
      <c r="H665" s="155">
        <v>52.09</v>
      </c>
      <c r="I665" s="156"/>
      <c r="L665" s="152"/>
      <c r="M665" s="157"/>
      <c r="T665" s="158"/>
      <c r="AT665" s="153" t="s">
        <v>167</v>
      </c>
      <c r="AU665" s="153" t="s">
        <v>83</v>
      </c>
      <c r="AV665" s="13" t="s">
        <v>83</v>
      </c>
      <c r="AW665" s="13" t="s">
        <v>35</v>
      </c>
      <c r="AX665" s="13" t="s">
        <v>73</v>
      </c>
      <c r="AY665" s="153" t="s">
        <v>156</v>
      </c>
    </row>
    <row r="666" spans="2:65" s="12" customFormat="1" ht="10.199999999999999">
      <c r="B666" s="145"/>
      <c r="D666" s="146" t="s">
        <v>167</v>
      </c>
      <c r="E666" s="147" t="s">
        <v>19</v>
      </c>
      <c r="F666" s="148" t="s">
        <v>172</v>
      </c>
      <c r="H666" s="147" t="s">
        <v>19</v>
      </c>
      <c r="I666" s="149"/>
      <c r="L666" s="145"/>
      <c r="M666" s="150"/>
      <c r="T666" s="151"/>
      <c r="AT666" s="147" t="s">
        <v>167</v>
      </c>
      <c r="AU666" s="147" t="s">
        <v>83</v>
      </c>
      <c r="AV666" s="12" t="s">
        <v>81</v>
      </c>
      <c r="AW666" s="12" t="s">
        <v>35</v>
      </c>
      <c r="AX666" s="12" t="s">
        <v>73</v>
      </c>
      <c r="AY666" s="147" t="s">
        <v>156</v>
      </c>
    </row>
    <row r="667" spans="2:65" s="13" customFormat="1" ht="10.199999999999999">
      <c r="B667" s="152"/>
      <c r="D667" s="146" t="s">
        <v>167</v>
      </c>
      <c r="E667" s="153" t="s">
        <v>19</v>
      </c>
      <c r="F667" s="154" t="s">
        <v>863</v>
      </c>
      <c r="H667" s="155">
        <v>47.57</v>
      </c>
      <c r="I667" s="156"/>
      <c r="L667" s="152"/>
      <c r="M667" s="157"/>
      <c r="T667" s="158"/>
      <c r="AT667" s="153" t="s">
        <v>167</v>
      </c>
      <c r="AU667" s="153" t="s">
        <v>83</v>
      </c>
      <c r="AV667" s="13" t="s">
        <v>83</v>
      </c>
      <c r="AW667" s="13" t="s">
        <v>35</v>
      </c>
      <c r="AX667" s="13" t="s">
        <v>73</v>
      </c>
      <c r="AY667" s="153" t="s">
        <v>156</v>
      </c>
    </row>
    <row r="668" spans="2:65" s="12" customFormat="1" ht="10.199999999999999">
      <c r="B668" s="145"/>
      <c r="D668" s="146" t="s">
        <v>167</v>
      </c>
      <c r="E668" s="147" t="s">
        <v>19</v>
      </c>
      <c r="F668" s="148" t="s">
        <v>405</v>
      </c>
      <c r="H668" s="147" t="s">
        <v>19</v>
      </c>
      <c r="I668" s="149"/>
      <c r="L668" s="145"/>
      <c r="M668" s="150"/>
      <c r="T668" s="151"/>
      <c r="AT668" s="147" t="s">
        <v>167</v>
      </c>
      <c r="AU668" s="147" t="s">
        <v>83</v>
      </c>
      <c r="AV668" s="12" t="s">
        <v>81</v>
      </c>
      <c r="AW668" s="12" t="s">
        <v>35</v>
      </c>
      <c r="AX668" s="12" t="s">
        <v>73</v>
      </c>
      <c r="AY668" s="147" t="s">
        <v>156</v>
      </c>
    </row>
    <row r="669" spans="2:65" s="13" customFormat="1" ht="10.199999999999999">
      <c r="B669" s="152"/>
      <c r="D669" s="146" t="s">
        <v>167</v>
      </c>
      <c r="E669" s="153" t="s">
        <v>19</v>
      </c>
      <c r="F669" s="154" t="s">
        <v>864</v>
      </c>
      <c r="H669" s="155">
        <v>42.25</v>
      </c>
      <c r="I669" s="156"/>
      <c r="L669" s="152"/>
      <c r="M669" s="157"/>
      <c r="T669" s="158"/>
      <c r="AT669" s="153" t="s">
        <v>167</v>
      </c>
      <c r="AU669" s="153" t="s">
        <v>83</v>
      </c>
      <c r="AV669" s="13" t="s">
        <v>83</v>
      </c>
      <c r="AW669" s="13" t="s">
        <v>35</v>
      </c>
      <c r="AX669" s="13" t="s">
        <v>73</v>
      </c>
      <c r="AY669" s="153" t="s">
        <v>156</v>
      </c>
    </row>
    <row r="670" spans="2:65" s="14" customFormat="1" ht="10.199999999999999">
      <c r="B670" s="159"/>
      <c r="D670" s="146" t="s">
        <v>167</v>
      </c>
      <c r="E670" s="160" t="s">
        <v>19</v>
      </c>
      <c r="F670" s="161" t="s">
        <v>174</v>
      </c>
      <c r="H670" s="162">
        <v>148.09</v>
      </c>
      <c r="I670" s="163"/>
      <c r="L670" s="159"/>
      <c r="M670" s="164"/>
      <c r="T670" s="165"/>
      <c r="AT670" s="160" t="s">
        <v>167</v>
      </c>
      <c r="AU670" s="160" t="s">
        <v>83</v>
      </c>
      <c r="AV670" s="14" t="s">
        <v>163</v>
      </c>
      <c r="AW670" s="14" t="s">
        <v>35</v>
      </c>
      <c r="AX670" s="14" t="s">
        <v>81</v>
      </c>
      <c r="AY670" s="160" t="s">
        <v>156</v>
      </c>
    </row>
    <row r="671" spans="2:65" s="1" customFormat="1" ht="21.75" customHeight="1">
      <c r="B671" s="33"/>
      <c r="C671" s="128" t="s">
        <v>865</v>
      </c>
      <c r="D671" s="128" t="s">
        <v>158</v>
      </c>
      <c r="E671" s="129" t="s">
        <v>866</v>
      </c>
      <c r="F671" s="130" t="s">
        <v>867</v>
      </c>
      <c r="G671" s="131" t="s">
        <v>161</v>
      </c>
      <c r="H671" s="132">
        <v>30.72</v>
      </c>
      <c r="I671" s="133"/>
      <c r="J671" s="134">
        <f>ROUND(I671*H671,2)</f>
        <v>0</v>
      </c>
      <c r="K671" s="130" t="s">
        <v>162</v>
      </c>
      <c r="L671" s="33"/>
      <c r="M671" s="135" t="s">
        <v>19</v>
      </c>
      <c r="N671" s="136" t="s">
        <v>44</v>
      </c>
      <c r="P671" s="137">
        <f>O671*H671</f>
        <v>0</v>
      </c>
      <c r="Q671" s="137">
        <v>9.8300000000000002E-3</v>
      </c>
      <c r="R671" s="137">
        <f>Q671*H671</f>
        <v>0.30197760000000001</v>
      </c>
      <c r="S671" s="137">
        <v>0</v>
      </c>
      <c r="T671" s="138">
        <f>S671*H671</f>
        <v>0</v>
      </c>
      <c r="AR671" s="139" t="s">
        <v>278</v>
      </c>
      <c r="AT671" s="139" t="s">
        <v>158</v>
      </c>
      <c r="AU671" s="139" t="s">
        <v>83</v>
      </c>
      <c r="AY671" s="18" t="s">
        <v>156</v>
      </c>
      <c r="BE671" s="140">
        <f>IF(N671="základní",J671,0)</f>
        <v>0</v>
      </c>
      <c r="BF671" s="140">
        <f>IF(N671="snížená",J671,0)</f>
        <v>0</v>
      </c>
      <c r="BG671" s="140">
        <f>IF(N671="zákl. přenesená",J671,0)</f>
        <v>0</v>
      </c>
      <c r="BH671" s="140">
        <f>IF(N671="sníž. přenesená",J671,0)</f>
        <v>0</v>
      </c>
      <c r="BI671" s="140">
        <f>IF(N671="nulová",J671,0)</f>
        <v>0</v>
      </c>
      <c r="BJ671" s="18" t="s">
        <v>81</v>
      </c>
      <c r="BK671" s="140">
        <f>ROUND(I671*H671,2)</f>
        <v>0</v>
      </c>
      <c r="BL671" s="18" t="s">
        <v>278</v>
      </c>
      <c r="BM671" s="139" t="s">
        <v>868</v>
      </c>
    </row>
    <row r="672" spans="2:65" s="1" customFormat="1" ht="10.199999999999999">
      <c r="B672" s="33"/>
      <c r="D672" s="141" t="s">
        <v>165</v>
      </c>
      <c r="F672" s="142" t="s">
        <v>869</v>
      </c>
      <c r="I672" s="143"/>
      <c r="L672" s="33"/>
      <c r="M672" s="144"/>
      <c r="T672" s="54"/>
      <c r="AT672" s="18" t="s">
        <v>165</v>
      </c>
      <c r="AU672" s="18" t="s">
        <v>83</v>
      </c>
    </row>
    <row r="673" spans="2:65" s="13" customFormat="1" ht="10.199999999999999">
      <c r="B673" s="152"/>
      <c r="D673" s="146" t="s">
        <v>167</v>
      </c>
      <c r="E673" s="153" t="s">
        <v>19</v>
      </c>
      <c r="F673" s="154" t="s">
        <v>683</v>
      </c>
      <c r="H673" s="155">
        <v>30.72</v>
      </c>
      <c r="I673" s="156"/>
      <c r="L673" s="152"/>
      <c r="M673" s="157"/>
      <c r="T673" s="158"/>
      <c r="AT673" s="153" t="s">
        <v>167</v>
      </c>
      <c r="AU673" s="153" t="s">
        <v>83</v>
      </c>
      <c r="AV673" s="13" t="s">
        <v>83</v>
      </c>
      <c r="AW673" s="13" t="s">
        <v>35</v>
      </c>
      <c r="AX673" s="13" t="s">
        <v>73</v>
      </c>
      <c r="AY673" s="153" t="s">
        <v>156</v>
      </c>
    </row>
    <row r="674" spans="2:65" s="14" customFormat="1" ht="10.199999999999999">
      <c r="B674" s="159"/>
      <c r="D674" s="146" t="s">
        <v>167</v>
      </c>
      <c r="E674" s="160" t="s">
        <v>19</v>
      </c>
      <c r="F674" s="161" t="s">
        <v>174</v>
      </c>
      <c r="H674" s="162">
        <v>30.72</v>
      </c>
      <c r="I674" s="163"/>
      <c r="L674" s="159"/>
      <c r="M674" s="164"/>
      <c r="T674" s="165"/>
      <c r="AT674" s="160" t="s">
        <v>167</v>
      </c>
      <c r="AU674" s="160" t="s">
        <v>83</v>
      </c>
      <c r="AV674" s="14" t="s">
        <v>163</v>
      </c>
      <c r="AW674" s="14" t="s">
        <v>35</v>
      </c>
      <c r="AX674" s="14" t="s">
        <v>81</v>
      </c>
      <c r="AY674" s="160" t="s">
        <v>156</v>
      </c>
    </row>
    <row r="675" spans="2:65" s="1" customFormat="1" ht="21.75" customHeight="1">
      <c r="B675" s="33"/>
      <c r="C675" s="128" t="s">
        <v>870</v>
      </c>
      <c r="D675" s="128" t="s">
        <v>158</v>
      </c>
      <c r="E675" s="129" t="s">
        <v>871</v>
      </c>
      <c r="F675" s="130" t="s">
        <v>872</v>
      </c>
      <c r="G675" s="131" t="s">
        <v>161</v>
      </c>
      <c r="H675" s="132">
        <v>30.72</v>
      </c>
      <c r="I675" s="133"/>
      <c r="J675" s="134">
        <f>ROUND(I675*H675,2)</f>
        <v>0</v>
      </c>
      <c r="K675" s="130" t="s">
        <v>162</v>
      </c>
      <c r="L675" s="33"/>
      <c r="M675" s="135" t="s">
        <v>19</v>
      </c>
      <c r="N675" s="136" t="s">
        <v>44</v>
      </c>
      <c r="P675" s="137">
        <f>O675*H675</f>
        <v>0</v>
      </c>
      <c r="Q675" s="137">
        <v>1.5769999999999999E-2</v>
      </c>
      <c r="R675" s="137">
        <f>Q675*H675</f>
        <v>0.48445439999999995</v>
      </c>
      <c r="S675" s="137">
        <v>0</v>
      </c>
      <c r="T675" s="138">
        <f>S675*H675</f>
        <v>0</v>
      </c>
      <c r="AR675" s="139" t="s">
        <v>278</v>
      </c>
      <c r="AT675" s="139" t="s">
        <v>158</v>
      </c>
      <c r="AU675" s="139" t="s">
        <v>83</v>
      </c>
      <c r="AY675" s="18" t="s">
        <v>156</v>
      </c>
      <c r="BE675" s="140">
        <f>IF(N675="základní",J675,0)</f>
        <v>0</v>
      </c>
      <c r="BF675" s="140">
        <f>IF(N675="snížená",J675,0)</f>
        <v>0</v>
      </c>
      <c r="BG675" s="140">
        <f>IF(N675="zákl. přenesená",J675,0)</f>
        <v>0</v>
      </c>
      <c r="BH675" s="140">
        <f>IF(N675="sníž. přenesená",J675,0)</f>
        <v>0</v>
      </c>
      <c r="BI675" s="140">
        <f>IF(N675="nulová",J675,0)</f>
        <v>0</v>
      </c>
      <c r="BJ675" s="18" t="s">
        <v>81</v>
      </c>
      <c r="BK675" s="140">
        <f>ROUND(I675*H675,2)</f>
        <v>0</v>
      </c>
      <c r="BL675" s="18" t="s">
        <v>278</v>
      </c>
      <c r="BM675" s="139" t="s">
        <v>873</v>
      </c>
    </row>
    <row r="676" spans="2:65" s="1" customFormat="1" ht="10.199999999999999">
      <c r="B676" s="33"/>
      <c r="D676" s="141" t="s">
        <v>165</v>
      </c>
      <c r="F676" s="142" t="s">
        <v>874</v>
      </c>
      <c r="I676" s="143"/>
      <c r="L676" s="33"/>
      <c r="M676" s="144"/>
      <c r="T676" s="54"/>
      <c r="AT676" s="18" t="s">
        <v>165</v>
      </c>
      <c r="AU676" s="18" t="s">
        <v>83</v>
      </c>
    </row>
    <row r="677" spans="2:65" s="1" customFormat="1" ht="21.75" customHeight="1">
      <c r="B677" s="33"/>
      <c r="C677" s="128" t="s">
        <v>875</v>
      </c>
      <c r="D677" s="128" t="s">
        <v>158</v>
      </c>
      <c r="E677" s="129" t="s">
        <v>871</v>
      </c>
      <c r="F677" s="130" t="s">
        <v>872</v>
      </c>
      <c r="G677" s="131" t="s">
        <v>161</v>
      </c>
      <c r="H677" s="132">
        <v>30.72</v>
      </c>
      <c r="I677" s="133"/>
      <c r="J677" s="134">
        <f>ROUND(I677*H677,2)</f>
        <v>0</v>
      </c>
      <c r="K677" s="130" t="s">
        <v>162</v>
      </c>
      <c r="L677" s="33"/>
      <c r="M677" s="135" t="s">
        <v>19</v>
      </c>
      <c r="N677" s="136" t="s">
        <v>44</v>
      </c>
      <c r="P677" s="137">
        <f>O677*H677</f>
        <v>0</v>
      </c>
      <c r="Q677" s="137">
        <v>1.5769999999999999E-2</v>
      </c>
      <c r="R677" s="137">
        <f>Q677*H677</f>
        <v>0.48445439999999995</v>
      </c>
      <c r="S677" s="137">
        <v>0</v>
      </c>
      <c r="T677" s="138">
        <f>S677*H677</f>
        <v>0</v>
      </c>
      <c r="AR677" s="139" t="s">
        <v>278</v>
      </c>
      <c r="AT677" s="139" t="s">
        <v>158</v>
      </c>
      <c r="AU677" s="139" t="s">
        <v>83</v>
      </c>
      <c r="AY677" s="18" t="s">
        <v>156</v>
      </c>
      <c r="BE677" s="140">
        <f>IF(N677="základní",J677,0)</f>
        <v>0</v>
      </c>
      <c r="BF677" s="140">
        <f>IF(N677="snížená",J677,0)</f>
        <v>0</v>
      </c>
      <c r="BG677" s="140">
        <f>IF(N677="zákl. přenesená",J677,0)</f>
        <v>0</v>
      </c>
      <c r="BH677" s="140">
        <f>IF(N677="sníž. přenesená",J677,0)</f>
        <v>0</v>
      </c>
      <c r="BI677" s="140">
        <f>IF(N677="nulová",J677,0)</f>
        <v>0</v>
      </c>
      <c r="BJ677" s="18" t="s">
        <v>81</v>
      </c>
      <c r="BK677" s="140">
        <f>ROUND(I677*H677,2)</f>
        <v>0</v>
      </c>
      <c r="BL677" s="18" t="s">
        <v>278</v>
      </c>
      <c r="BM677" s="139" t="s">
        <v>876</v>
      </c>
    </row>
    <row r="678" spans="2:65" s="1" customFormat="1" ht="10.199999999999999">
      <c r="B678" s="33"/>
      <c r="D678" s="141" t="s">
        <v>165</v>
      </c>
      <c r="F678" s="142" t="s">
        <v>874</v>
      </c>
      <c r="I678" s="143"/>
      <c r="L678" s="33"/>
      <c r="M678" s="144"/>
      <c r="T678" s="54"/>
      <c r="AT678" s="18" t="s">
        <v>165</v>
      </c>
      <c r="AU678" s="18" t="s">
        <v>83</v>
      </c>
    </row>
    <row r="679" spans="2:65" s="1" customFormat="1" ht="16.5" customHeight="1">
      <c r="B679" s="33"/>
      <c r="C679" s="128" t="s">
        <v>877</v>
      </c>
      <c r="D679" s="128" t="s">
        <v>158</v>
      </c>
      <c r="E679" s="129" t="s">
        <v>878</v>
      </c>
      <c r="F679" s="130" t="s">
        <v>879</v>
      </c>
      <c r="G679" s="131" t="s">
        <v>161</v>
      </c>
      <c r="H679" s="132">
        <v>275.24</v>
      </c>
      <c r="I679" s="133"/>
      <c r="J679" s="134">
        <f>ROUND(I679*H679,2)</f>
        <v>0</v>
      </c>
      <c r="K679" s="130" t="s">
        <v>162</v>
      </c>
      <c r="L679" s="33"/>
      <c r="M679" s="135" t="s">
        <v>19</v>
      </c>
      <c r="N679" s="136" t="s">
        <v>44</v>
      </c>
      <c r="P679" s="137">
        <f>O679*H679</f>
        <v>0</v>
      </c>
      <c r="Q679" s="137">
        <v>0</v>
      </c>
      <c r="R679" s="137">
        <f>Q679*H679</f>
        <v>0</v>
      </c>
      <c r="S679" s="137">
        <v>1.4E-2</v>
      </c>
      <c r="T679" s="138">
        <f>S679*H679</f>
        <v>3.8533600000000003</v>
      </c>
      <c r="AR679" s="139" t="s">
        <v>278</v>
      </c>
      <c r="AT679" s="139" t="s">
        <v>158</v>
      </c>
      <c r="AU679" s="139" t="s">
        <v>83</v>
      </c>
      <c r="AY679" s="18" t="s">
        <v>156</v>
      </c>
      <c r="BE679" s="140">
        <f>IF(N679="základní",J679,0)</f>
        <v>0</v>
      </c>
      <c r="BF679" s="140">
        <f>IF(N679="snížená",J679,0)</f>
        <v>0</v>
      </c>
      <c r="BG679" s="140">
        <f>IF(N679="zákl. přenesená",J679,0)</f>
        <v>0</v>
      </c>
      <c r="BH679" s="140">
        <f>IF(N679="sníž. přenesená",J679,0)</f>
        <v>0</v>
      </c>
      <c r="BI679" s="140">
        <f>IF(N679="nulová",J679,0)</f>
        <v>0</v>
      </c>
      <c r="BJ679" s="18" t="s">
        <v>81</v>
      </c>
      <c r="BK679" s="140">
        <f>ROUND(I679*H679,2)</f>
        <v>0</v>
      </c>
      <c r="BL679" s="18" t="s">
        <v>278</v>
      </c>
      <c r="BM679" s="139" t="s">
        <v>880</v>
      </c>
    </row>
    <row r="680" spans="2:65" s="1" customFormat="1" ht="10.199999999999999">
      <c r="B680" s="33"/>
      <c r="D680" s="141" t="s">
        <v>165</v>
      </c>
      <c r="F680" s="142" t="s">
        <v>881</v>
      </c>
      <c r="I680" s="143"/>
      <c r="L680" s="33"/>
      <c r="M680" s="144"/>
      <c r="T680" s="54"/>
      <c r="AT680" s="18" t="s">
        <v>165</v>
      </c>
      <c r="AU680" s="18" t="s">
        <v>83</v>
      </c>
    </row>
    <row r="681" spans="2:65" s="12" customFormat="1" ht="10.199999999999999">
      <c r="B681" s="145"/>
      <c r="D681" s="146" t="s">
        <v>167</v>
      </c>
      <c r="E681" s="147" t="s">
        <v>19</v>
      </c>
      <c r="F681" s="148" t="s">
        <v>882</v>
      </c>
      <c r="H681" s="147" t="s">
        <v>19</v>
      </c>
      <c r="I681" s="149"/>
      <c r="L681" s="145"/>
      <c r="M681" s="150"/>
      <c r="T681" s="151"/>
      <c r="AT681" s="147" t="s">
        <v>167</v>
      </c>
      <c r="AU681" s="147" t="s">
        <v>83</v>
      </c>
      <c r="AV681" s="12" t="s">
        <v>81</v>
      </c>
      <c r="AW681" s="12" t="s">
        <v>35</v>
      </c>
      <c r="AX681" s="12" t="s">
        <v>73</v>
      </c>
      <c r="AY681" s="147" t="s">
        <v>156</v>
      </c>
    </row>
    <row r="682" spans="2:65" s="13" customFormat="1" ht="10.199999999999999">
      <c r="B682" s="152"/>
      <c r="D682" s="146" t="s">
        <v>167</v>
      </c>
      <c r="E682" s="153" t="s">
        <v>19</v>
      </c>
      <c r="F682" s="154" t="s">
        <v>883</v>
      </c>
      <c r="H682" s="155">
        <v>31.75</v>
      </c>
      <c r="I682" s="156"/>
      <c r="L682" s="152"/>
      <c r="M682" s="157"/>
      <c r="T682" s="158"/>
      <c r="AT682" s="153" t="s">
        <v>167</v>
      </c>
      <c r="AU682" s="153" t="s">
        <v>83</v>
      </c>
      <c r="AV682" s="13" t="s">
        <v>83</v>
      </c>
      <c r="AW682" s="13" t="s">
        <v>35</v>
      </c>
      <c r="AX682" s="13" t="s">
        <v>73</v>
      </c>
      <c r="AY682" s="153" t="s">
        <v>156</v>
      </c>
    </row>
    <row r="683" spans="2:65" s="12" customFormat="1" ht="10.199999999999999">
      <c r="B683" s="145"/>
      <c r="D683" s="146" t="s">
        <v>167</v>
      </c>
      <c r="E683" s="147" t="s">
        <v>19</v>
      </c>
      <c r="F683" s="148" t="s">
        <v>884</v>
      </c>
      <c r="H683" s="147" t="s">
        <v>19</v>
      </c>
      <c r="I683" s="149"/>
      <c r="L683" s="145"/>
      <c r="M683" s="150"/>
      <c r="T683" s="151"/>
      <c r="AT683" s="147" t="s">
        <v>167</v>
      </c>
      <c r="AU683" s="147" t="s">
        <v>83</v>
      </c>
      <c r="AV683" s="12" t="s">
        <v>81</v>
      </c>
      <c r="AW683" s="12" t="s">
        <v>35</v>
      </c>
      <c r="AX683" s="12" t="s">
        <v>73</v>
      </c>
      <c r="AY683" s="147" t="s">
        <v>156</v>
      </c>
    </row>
    <row r="684" spans="2:65" s="13" customFormat="1" ht="10.199999999999999">
      <c r="B684" s="152"/>
      <c r="D684" s="146" t="s">
        <v>167</v>
      </c>
      <c r="E684" s="153" t="s">
        <v>19</v>
      </c>
      <c r="F684" s="154" t="s">
        <v>885</v>
      </c>
      <c r="H684" s="155">
        <v>243.49</v>
      </c>
      <c r="I684" s="156"/>
      <c r="L684" s="152"/>
      <c r="M684" s="157"/>
      <c r="T684" s="158"/>
      <c r="AT684" s="153" t="s">
        <v>167</v>
      </c>
      <c r="AU684" s="153" t="s">
        <v>83</v>
      </c>
      <c r="AV684" s="13" t="s">
        <v>83</v>
      </c>
      <c r="AW684" s="13" t="s">
        <v>35</v>
      </c>
      <c r="AX684" s="13" t="s">
        <v>73</v>
      </c>
      <c r="AY684" s="153" t="s">
        <v>156</v>
      </c>
    </row>
    <row r="685" spans="2:65" s="14" customFormat="1" ht="10.199999999999999">
      <c r="B685" s="159"/>
      <c r="D685" s="146" t="s">
        <v>167</v>
      </c>
      <c r="E685" s="160" t="s">
        <v>19</v>
      </c>
      <c r="F685" s="161" t="s">
        <v>174</v>
      </c>
      <c r="H685" s="162">
        <v>275.24</v>
      </c>
      <c r="I685" s="163"/>
      <c r="L685" s="159"/>
      <c r="M685" s="164"/>
      <c r="T685" s="165"/>
      <c r="AT685" s="160" t="s">
        <v>167</v>
      </c>
      <c r="AU685" s="160" t="s">
        <v>83</v>
      </c>
      <c r="AV685" s="14" t="s">
        <v>163</v>
      </c>
      <c r="AW685" s="14" t="s">
        <v>35</v>
      </c>
      <c r="AX685" s="14" t="s">
        <v>81</v>
      </c>
      <c r="AY685" s="160" t="s">
        <v>156</v>
      </c>
    </row>
    <row r="686" spans="2:65" s="1" customFormat="1" ht="21.75" customHeight="1">
      <c r="B686" s="33"/>
      <c r="C686" s="128" t="s">
        <v>886</v>
      </c>
      <c r="D686" s="128" t="s">
        <v>158</v>
      </c>
      <c r="E686" s="129" t="s">
        <v>887</v>
      </c>
      <c r="F686" s="130" t="s">
        <v>888</v>
      </c>
      <c r="G686" s="131" t="s">
        <v>161</v>
      </c>
      <c r="H686" s="132">
        <v>30.72</v>
      </c>
      <c r="I686" s="133"/>
      <c r="J686" s="134">
        <f>ROUND(I686*H686,2)</f>
        <v>0</v>
      </c>
      <c r="K686" s="130" t="s">
        <v>162</v>
      </c>
      <c r="L686" s="33"/>
      <c r="M686" s="135" t="s">
        <v>19</v>
      </c>
      <c r="N686" s="136" t="s">
        <v>44</v>
      </c>
      <c r="P686" s="137">
        <f>O686*H686</f>
        <v>0</v>
      </c>
      <c r="Q686" s="137">
        <v>0</v>
      </c>
      <c r="R686" s="137">
        <f>Q686*H686</f>
        <v>0</v>
      </c>
      <c r="S686" s="137">
        <v>1.4E-2</v>
      </c>
      <c r="T686" s="138">
        <f>S686*H686</f>
        <v>0.43008000000000002</v>
      </c>
      <c r="AR686" s="139" t="s">
        <v>278</v>
      </c>
      <c r="AT686" s="139" t="s">
        <v>158</v>
      </c>
      <c r="AU686" s="139" t="s">
        <v>83</v>
      </c>
      <c r="AY686" s="18" t="s">
        <v>156</v>
      </c>
      <c r="BE686" s="140">
        <f>IF(N686="základní",J686,0)</f>
        <v>0</v>
      </c>
      <c r="BF686" s="140">
        <f>IF(N686="snížená",J686,0)</f>
        <v>0</v>
      </c>
      <c r="BG686" s="140">
        <f>IF(N686="zákl. přenesená",J686,0)</f>
        <v>0</v>
      </c>
      <c r="BH686" s="140">
        <f>IF(N686="sníž. přenesená",J686,0)</f>
        <v>0</v>
      </c>
      <c r="BI686" s="140">
        <f>IF(N686="nulová",J686,0)</f>
        <v>0</v>
      </c>
      <c r="BJ686" s="18" t="s">
        <v>81</v>
      </c>
      <c r="BK686" s="140">
        <f>ROUND(I686*H686,2)</f>
        <v>0</v>
      </c>
      <c r="BL686" s="18" t="s">
        <v>278</v>
      </c>
      <c r="BM686" s="139" t="s">
        <v>889</v>
      </c>
    </row>
    <row r="687" spans="2:65" s="1" customFormat="1" ht="10.199999999999999">
      <c r="B687" s="33"/>
      <c r="D687" s="141" t="s">
        <v>165</v>
      </c>
      <c r="F687" s="142" t="s">
        <v>890</v>
      </c>
      <c r="I687" s="143"/>
      <c r="L687" s="33"/>
      <c r="M687" s="144"/>
      <c r="T687" s="54"/>
      <c r="AT687" s="18" t="s">
        <v>165</v>
      </c>
      <c r="AU687" s="18" t="s">
        <v>83</v>
      </c>
    </row>
    <row r="688" spans="2:65" s="12" customFormat="1" ht="10.199999999999999">
      <c r="B688" s="145"/>
      <c r="D688" s="146" t="s">
        <v>167</v>
      </c>
      <c r="E688" s="147" t="s">
        <v>19</v>
      </c>
      <c r="F688" s="148" t="s">
        <v>221</v>
      </c>
      <c r="H688" s="147" t="s">
        <v>19</v>
      </c>
      <c r="I688" s="149"/>
      <c r="L688" s="145"/>
      <c r="M688" s="150"/>
      <c r="T688" s="151"/>
      <c r="AT688" s="147" t="s">
        <v>167</v>
      </c>
      <c r="AU688" s="147" t="s">
        <v>83</v>
      </c>
      <c r="AV688" s="12" t="s">
        <v>81</v>
      </c>
      <c r="AW688" s="12" t="s">
        <v>35</v>
      </c>
      <c r="AX688" s="12" t="s">
        <v>73</v>
      </c>
      <c r="AY688" s="147" t="s">
        <v>156</v>
      </c>
    </row>
    <row r="689" spans="2:65" s="13" customFormat="1" ht="10.199999999999999">
      <c r="B689" s="152"/>
      <c r="D689" s="146" t="s">
        <v>167</v>
      </c>
      <c r="E689" s="153" t="s">
        <v>19</v>
      </c>
      <c r="F689" s="154" t="s">
        <v>891</v>
      </c>
      <c r="H689" s="155">
        <v>19.57</v>
      </c>
      <c r="I689" s="156"/>
      <c r="L689" s="152"/>
      <c r="M689" s="157"/>
      <c r="T689" s="158"/>
      <c r="AT689" s="153" t="s">
        <v>167</v>
      </c>
      <c r="AU689" s="153" t="s">
        <v>83</v>
      </c>
      <c r="AV689" s="13" t="s">
        <v>83</v>
      </c>
      <c r="AW689" s="13" t="s">
        <v>35</v>
      </c>
      <c r="AX689" s="13" t="s">
        <v>73</v>
      </c>
      <c r="AY689" s="153" t="s">
        <v>156</v>
      </c>
    </row>
    <row r="690" spans="2:65" s="12" customFormat="1" ht="10.199999999999999">
      <c r="B690" s="145"/>
      <c r="D690" s="146" t="s">
        <v>167</v>
      </c>
      <c r="E690" s="147" t="s">
        <v>19</v>
      </c>
      <c r="F690" s="148" t="s">
        <v>172</v>
      </c>
      <c r="H690" s="147" t="s">
        <v>19</v>
      </c>
      <c r="I690" s="149"/>
      <c r="L690" s="145"/>
      <c r="M690" s="150"/>
      <c r="T690" s="151"/>
      <c r="AT690" s="147" t="s">
        <v>167</v>
      </c>
      <c r="AU690" s="147" t="s">
        <v>83</v>
      </c>
      <c r="AV690" s="12" t="s">
        <v>81</v>
      </c>
      <c r="AW690" s="12" t="s">
        <v>35</v>
      </c>
      <c r="AX690" s="12" t="s">
        <v>73</v>
      </c>
      <c r="AY690" s="147" t="s">
        <v>156</v>
      </c>
    </row>
    <row r="691" spans="2:65" s="13" customFormat="1" ht="10.199999999999999">
      <c r="B691" s="152"/>
      <c r="D691" s="146" t="s">
        <v>167</v>
      </c>
      <c r="E691" s="153" t="s">
        <v>19</v>
      </c>
      <c r="F691" s="154" t="s">
        <v>892</v>
      </c>
      <c r="H691" s="155">
        <v>11.15</v>
      </c>
      <c r="I691" s="156"/>
      <c r="L691" s="152"/>
      <c r="M691" s="157"/>
      <c r="T691" s="158"/>
      <c r="AT691" s="153" t="s">
        <v>167</v>
      </c>
      <c r="AU691" s="153" t="s">
        <v>83</v>
      </c>
      <c r="AV691" s="13" t="s">
        <v>83</v>
      </c>
      <c r="AW691" s="13" t="s">
        <v>35</v>
      </c>
      <c r="AX691" s="13" t="s">
        <v>73</v>
      </c>
      <c r="AY691" s="153" t="s">
        <v>156</v>
      </c>
    </row>
    <row r="692" spans="2:65" s="14" customFormat="1" ht="10.199999999999999">
      <c r="B692" s="159"/>
      <c r="D692" s="146" t="s">
        <v>167</v>
      </c>
      <c r="E692" s="160" t="s">
        <v>19</v>
      </c>
      <c r="F692" s="161" t="s">
        <v>174</v>
      </c>
      <c r="H692" s="162">
        <v>30.72</v>
      </c>
      <c r="I692" s="163"/>
      <c r="L692" s="159"/>
      <c r="M692" s="164"/>
      <c r="T692" s="165"/>
      <c r="AT692" s="160" t="s">
        <v>167</v>
      </c>
      <c r="AU692" s="160" t="s">
        <v>83</v>
      </c>
      <c r="AV692" s="14" t="s">
        <v>163</v>
      </c>
      <c r="AW692" s="14" t="s">
        <v>35</v>
      </c>
      <c r="AX692" s="14" t="s">
        <v>81</v>
      </c>
      <c r="AY692" s="160" t="s">
        <v>156</v>
      </c>
    </row>
    <row r="693" spans="2:65" s="1" customFormat="1" ht="24.15" customHeight="1">
      <c r="B693" s="33"/>
      <c r="C693" s="128" t="s">
        <v>893</v>
      </c>
      <c r="D693" s="128" t="s">
        <v>158</v>
      </c>
      <c r="E693" s="129" t="s">
        <v>894</v>
      </c>
      <c r="F693" s="130" t="s">
        <v>895</v>
      </c>
      <c r="G693" s="131" t="s">
        <v>422</v>
      </c>
      <c r="H693" s="132">
        <v>34</v>
      </c>
      <c r="I693" s="133"/>
      <c r="J693" s="134">
        <f>ROUND(I693*H693,2)</f>
        <v>0</v>
      </c>
      <c r="K693" s="130" t="s">
        <v>162</v>
      </c>
      <c r="L693" s="33"/>
      <c r="M693" s="135" t="s">
        <v>19</v>
      </c>
      <c r="N693" s="136" t="s">
        <v>44</v>
      </c>
      <c r="P693" s="137">
        <f>O693*H693</f>
        <v>0</v>
      </c>
      <c r="Q693" s="137">
        <v>0</v>
      </c>
      <c r="R693" s="137">
        <f>Q693*H693</f>
        <v>0</v>
      </c>
      <c r="S693" s="137">
        <v>0</v>
      </c>
      <c r="T693" s="138">
        <f>S693*H693</f>
        <v>0</v>
      </c>
      <c r="AR693" s="139" t="s">
        <v>278</v>
      </c>
      <c r="AT693" s="139" t="s">
        <v>158</v>
      </c>
      <c r="AU693" s="139" t="s">
        <v>83</v>
      </c>
      <c r="AY693" s="18" t="s">
        <v>156</v>
      </c>
      <c r="BE693" s="140">
        <f>IF(N693="základní",J693,0)</f>
        <v>0</v>
      </c>
      <c r="BF693" s="140">
        <f>IF(N693="snížená",J693,0)</f>
        <v>0</v>
      </c>
      <c r="BG693" s="140">
        <f>IF(N693="zákl. přenesená",J693,0)</f>
        <v>0</v>
      </c>
      <c r="BH693" s="140">
        <f>IF(N693="sníž. přenesená",J693,0)</f>
        <v>0</v>
      </c>
      <c r="BI693" s="140">
        <f>IF(N693="nulová",J693,0)</f>
        <v>0</v>
      </c>
      <c r="BJ693" s="18" t="s">
        <v>81</v>
      </c>
      <c r="BK693" s="140">
        <f>ROUND(I693*H693,2)</f>
        <v>0</v>
      </c>
      <c r="BL693" s="18" t="s">
        <v>278</v>
      </c>
      <c r="BM693" s="139" t="s">
        <v>896</v>
      </c>
    </row>
    <row r="694" spans="2:65" s="1" customFormat="1" ht="10.199999999999999">
      <c r="B694" s="33"/>
      <c r="D694" s="141" t="s">
        <v>165</v>
      </c>
      <c r="F694" s="142" t="s">
        <v>897</v>
      </c>
      <c r="I694" s="143"/>
      <c r="L694" s="33"/>
      <c r="M694" s="144"/>
      <c r="T694" s="54"/>
      <c r="AT694" s="18" t="s">
        <v>165</v>
      </c>
      <c r="AU694" s="18" t="s">
        <v>83</v>
      </c>
    </row>
    <row r="695" spans="2:65" s="12" customFormat="1" ht="10.199999999999999">
      <c r="B695" s="145"/>
      <c r="D695" s="146" t="s">
        <v>167</v>
      </c>
      <c r="E695" s="147" t="s">
        <v>19</v>
      </c>
      <c r="F695" s="148" t="s">
        <v>898</v>
      </c>
      <c r="H695" s="147" t="s">
        <v>19</v>
      </c>
      <c r="I695" s="149"/>
      <c r="L695" s="145"/>
      <c r="M695" s="150"/>
      <c r="T695" s="151"/>
      <c r="AT695" s="147" t="s">
        <v>167</v>
      </c>
      <c r="AU695" s="147" t="s">
        <v>83</v>
      </c>
      <c r="AV695" s="12" t="s">
        <v>81</v>
      </c>
      <c r="AW695" s="12" t="s">
        <v>35</v>
      </c>
      <c r="AX695" s="12" t="s">
        <v>73</v>
      </c>
      <c r="AY695" s="147" t="s">
        <v>156</v>
      </c>
    </row>
    <row r="696" spans="2:65" s="13" customFormat="1" ht="10.199999999999999">
      <c r="B696" s="152"/>
      <c r="D696" s="146" t="s">
        <v>167</v>
      </c>
      <c r="E696" s="153" t="s">
        <v>19</v>
      </c>
      <c r="F696" s="154" t="s">
        <v>899</v>
      </c>
      <c r="H696" s="155">
        <v>15.4</v>
      </c>
      <c r="I696" s="156"/>
      <c r="L696" s="152"/>
      <c r="M696" s="157"/>
      <c r="T696" s="158"/>
      <c r="AT696" s="153" t="s">
        <v>167</v>
      </c>
      <c r="AU696" s="153" t="s">
        <v>83</v>
      </c>
      <c r="AV696" s="13" t="s">
        <v>83</v>
      </c>
      <c r="AW696" s="13" t="s">
        <v>35</v>
      </c>
      <c r="AX696" s="13" t="s">
        <v>73</v>
      </c>
      <c r="AY696" s="153" t="s">
        <v>156</v>
      </c>
    </row>
    <row r="697" spans="2:65" s="12" customFormat="1" ht="10.199999999999999">
      <c r="B697" s="145"/>
      <c r="D697" s="146" t="s">
        <v>167</v>
      </c>
      <c r="E697" s="147" t="s">
        <v>19</v>
      </c>
      <c r="F697" s="148" t="s">
        <v>900</v>
      </c>
      <c r="H697" s="147" t="s">
        <v>19</v>
      </c>
      <c r="I697" s="149"/>
      <c r="L697" s="145"/>
      <c r="M697" s="150"/>
      <c r="T697" s="151"/>
      <c r="AT697" s="147" t="s">
        <v>167</v>
      </c>
      <c r="AU697" s="147" t="s">
        <v>83</v>
      </c>
      <c r="AV697" s="12" t="s">
        <v>81</v>
      </c>
      <c r="AW697" s="12" t="s">
        <v>35</v>
      </c>
      <c r="AX697" s="12" t="s">
        <v>73</v>
      </c>
      <c r="AY697" s="147" t="s">
        <v>156</v>
      </c>
    </row>
    <row r="698" spans="2:65" s="13" customFormat="1" ht="10.199999999999999">
      <c r="B698" s="152"/>
      <c r="D698" s="146" t="s">
        <v>167</v>
      </c>
      <c r="E698" s="153" t="s">
        <v>19</v>
      </c>
      <c r="F698" s="154" t="s">
        <v>901</v>
      </c>
      <c r="H698" s="155">
        <v>1.9</v>
      </c>
      <c r="I698" s="156"/>
      <c r="L698" s="152"/>
      <c r="M698" s="157"/>
      <c r="T698" s="158"/>
      <c r="AT698" s="153" t="s">
        <v>167</v>
      </c>
      <c r="AU698" s="153" t="s">
        <v>83</v>
      </c>
      <c r="AV698" s="13" t="s">
        <v>83</v>
      </c>
      <c r="AW698" s="13" t="s">
        <v>35</v>
      </c>
      <c r="AX698" s="13" t="s">
        <v>73</v>
      </c>
      <c r="AY698" s="153" t="s">
        <v>156</v>
      </c>
    </row>
    <row r="699" spans="2:65" s="12" customFormat="1" ht="10.199999999999999">
      <c r="B699" s="145"/>
      <c r="D699" s="146" t="s">
        <v>167</v>
      </c>
      <c r="E699" s="147" t="s">
        <v>19</v>
      </c>
      <c r="F699" s="148" t="s">
        <v>902</v>
      </c>
      <c r="H699" s="147" t="s">
        <v>19</v>
      </c>
      <c r="I699" s="149"/>
      <c r="L699" s="145"/>
      <c r="M699" s="150"/>
      <c r="T699" s="151"/>
      <c r="AT699" s="147" t="s">
        <v>167</v>
      </c>
      <c r="AU699" s="147" t="s">
        <v>83</v>
      </c>
      <c r="AV699" s="12" t="s">
        <v>81</v>
      </c>
      <c r="AW699" s="12" t="s">
        <v>35</v>
      </c>
      <c r="AX699" s="12" t="s">
        <v>73</v>
      </c>
      <c r="AY699" s="147" t="s">
        <v>156</v>
      </c>
    </row>
    <row r="700" spans="2:65" s="13" customFormat="1" ht="10.199999999999999">
      <c r="B700" s="152"/>
      <c r="D700" s="146" t="s">
        <v>167</v>
      </c>
      <c r="E700" s="153" t="s">
        <v>19</v>
      </c>
      <c r="F700" s="154" t="s">
        <v>903</v>
      </c>
      <c r="H700" s="155">
        <v>14.8</v>
      </c>
      <c r="I700" s="156"/>
      <c r="L700" s="152"/>
      <c r="M700" s="157"/>
      <c r="T700" s="158"/>
      <c r="AT700" s="153" t="s">
        <v>167</v>
      </c>
      <c r="AU700" s="153" t="s">
        <v>83</v>
      </c>
      <c r="AV700" s="13" t="s">
        <v>83</v>
      </c>
      <c r="AW700" s="13" t="s">
        <v>35</v>
      </c>
      <c r="AX700" s="13" t="s">
        <v>73</v>
      </c>
      <c r="AY700" s="153" t="s">
        <v>156</v>
      </c>
    </row>
    <row r="701" spans="2:65" s="12" customFormat="1" ht="10.199999999999999">
      <c r="B701" s="145"/>
      <c r="D701" s="146" t="s">
        <v>167</v>
      </c>
      <c r="E701" s="147" t="s">
        <v>19</v>
      </c>
      <c r="F701" s="148" t="s">
        <v>904</v>
      </c>
      <c r="H701" s="147" t="s">
        <v>19</v>
      </c>
      <c r="I701" s="149"/>
      <c r="L701" s="145"/>
      <c r="M701" s="150"/>
      <c r="T701" s="151"/>
      <c r="AT701" s="147" t="s">
        <v>167</v>
      </c>
      <c r="AU701" s="147" t="s">
        <v>83</v>
      </c>
      <c r="AV701" s="12" t="s">
        <v>81</v>
      </c>
      <c r="AW701" s="12" t="s">
        <v>35</v>
      </c>
      <c r="AX701" s="12" t="s">
        <v>73</v>
      </c>
      <c r="AY701" s="147" t="s">
        <v>156</v>
      </c>
    </row>
    <row r="702" spans="2:65" s="13" customFormat="1" ht="10.199999999999999">
      <c r="B702" s="152"/>
      <c r="D702" s="146" t="s">
        <v>167</v>
      </c>
      <c r="E702" s="153" t="s">
        <v>19</v>
      </c>
      <c r="F702" s="154" t="s">
        <v>901</v>
      </c>
      <c r="H702" s="155">
        <v>1.9</v>
      </c>
      <c r="I702" s="156"/>
      <c r="L702" s="152"/>
      <c r="M702" s="157"/>
      <c r="T702" s="158"/>
      <c r="AT702" s="153" t="s">
        <v>167</v>
      </c>
      <c r="AU702" s="153" t="s">
        <v>83</v>
      </c>
      <c r="AV702" s="13" t="s">
        <v>83</v>
      </c>
      <c r="AW702" s="13" t="s">
        <v>35</v>
      </c>
      <c r="AX702" s="13" t="s">
        <v>73</v>
      </c>
      <c r="AY702" s="153" t="s">
        <v>156</v>
      </c>
    </row>
    <row r="703" spans="2:65" s="14" customFormat="1" ht="10.199999999999999">
      <c r="B703" s="159"/>
      <c r="D703" s="146" t="s">
        <v>167</v>
      </c>
      <c r="E703" s="160" t="s">
        <v>19</v>
      </c>
      <c r="F703" s="161" t="s">
        <v>174</v>
      </c>
      <c r="H703" s="162">
        <v>34</v>
      </c>
      <c r="I703" s="163"/>
      <c r="L703" s="159"/>
      <c r="M703" s="164"/>
      <c r="T703" s="165"/>
      <c r="AT703" s="160" t="s">
        <v>167</v>
      </c>
      <c r="AU703" s="160" t="s">
        <v>83</v>
      </c>
      <c r="AV703" s="14" t="s">
        <v>163</v>
      </c>
      <c r="AW703" s="14" t="s">
        <v>35</v>
      </c>
      <c r="AX703" s="14" t="s">
        <v>81</v>
      </c>
      <c r="AY703" s="160" t="s">
        <v>156</v>
      </c>
    </row>
    <row r="704" spans="2:65" s="1" customFormat="1" ht="16.5" customHeight="1">
      <c r="B704" s="33"/>
      <c r="C704" s="166" t="s">
        <v>905</v>
      </c>
      <c r="D704" s="166" t="s">
        <v>291</v>
      </c>
      <c r="E704" s="167" t="s">
        <v>906</v>
      </c>
      <c r="F704" s="168" t="s">
        <v>907</v>
      </c>
      <c r="G704" s="169" t="s">
        <v>178</v>
      </c>
      <c r="H704" s="170">
        <v>0.77700000000000002</v>
      </c>
      <c r="I704" s="171"/>
      <c r="J704" s="172">
        <f>ROUND(I704*H704,2)</f>
        <v>0</v>
      </c>
      <c r="K704" s="168" t="s">
        <v>162</v>
      </c>
      <c r="L704" s="173"/>
      <c r="M704" s="174" t="s">
        <v>19</v>
      </c>
      <c r="N704" s="175" t="s">
        <v>44</v>
      </c>
      <c r="P704" s="137">
        <f>O704*H704</f>
        <v>0</v>
      </c>
      <c r="Q704" s="137">
        <v>0.55000000000000004</v>
      </c>
      <c r="R704" s="137">
        <f>Q704*H704</f>
        <v>0.42735000000000006</v>
      </c>
      <c r="S704" s="137">
        <v>0</v>
      </c>
      <c r="T704" s="138">
        <f>S704*H704</f>
        <v>0</v>
      </c>
      <c r="AR704" s="139" t="s">
        <v>379</v>
      </c>
      <c r="AT704" s="139" t="s">
        <v>291</v>
      </c>
      <c r="AU704" s="139" t="s">
        <v>83</v>
      </c>
      <c r="AY704" s="18" t="s">
        <v>156</v>
      </c>
      <c r="BE704" s="140">
        <f>IF(N704="základní",J704,0)</f>
        <v>0</v>
      </c>
      <c r="BF704" s="140">
        <f>IF(N704="snížená",J704,0)</f>
        <v>0</v>
      </c>
      <c r="BG704" s="140">
        <f>IF(N704="zákl. přenesená",J704,0)</f>
        <v>0</v>
      </c>
      <c r="BH704" s="140">
        <f>IF(N704="sníž. přenesená",J704,0)</f>
        <v>0</v>
      </c>
      <c r="BI704" s="140">
        <f>IF(N704="nulová",J704,0)</f>
        <v>0</v>
      </c>
      <c r="BJ704" s="18" t="s">
        <v>81</v>
      </c>
      <c r="BK704" s="140">
        <f>ROUND(I704*H704,2)</f>
        <v>0</v>
      </c>
      <c r="BL704" s="18" t="s">
        <v>278</v>
      </c>
      <c r="BM704" s="139" t="s">
        <v>908</v>
      </c>
    </row>
    <row r="705" spans="2:65" s="12" customFormat="1" ht="10.199999999999999">
      <c r="B705" s="145"/>
      <c r="D705" s="146" t="s">
        <v>167</v>
      </c>
      <c r="E705" s="147" t="s">
        <v>19</v>
      </c>
      <c r="F705" s="148" t="s">
        <v>898</v>
      </c>
      <c r="H705" s="147" t="s">
        <v>19</v>
      </c>
      <c r="I705" s="149"/>
      <c r="L705" s="145"/>
      <c r="M705" s="150"/>
      <c r="T705" s="151"/>
      <c r="AT705" s="147" t="s">
        <v>167</v>
      </c>
      <c r="AU705" s="147" t="s">
        <v>83</v>
      </c>
      <c r="AV705" s="12" t="s">
        <v>81</v>
      </c>
      <c r="AW705" s="12" t="s">
        <v>35</v>
      </c>
      <c r="AX705" s="12" t="s">
        <v>73</v>
      </c>
      <c r="AY705" s="147" t="s">
        <v>156</v>
      </c>
    </row>
    <row r="706" spans="2:65" s="13" customFormat="1" ht="10.199999999999999">
      <c r="B706" s="152"/>
      <c r="D706" s="146" t="s">
        <v>167</v>
      </c>
      <c r="E706" s="153" t="s">
        <v>19</v>
      </c>
      <c r="F706" s="154" t="s">
        <v>909</v>
      </c>
      <c r="H706" s="155">
        <v>0.37</v>
      </c>
      <c r="I706" s="156"/>
      <c r="L706" s="152"/>
      <c r="M706" s="157"/>
      <c r="T706" s="158"/>
      <c r="AT706" s="153" t="s">
        <v>167</v>
      </c>
      <c r="AU706" s="153" t="s">
        <v>83</v>
      </c>
      <c r="AV706" s="13" t="s">
        <v>83</v>
      </c>
      <c r="AW706" s="13" t="s">
        <v>35</v>
      </c>
      <c r="AX706" s="13" t="s">
        <v>73</v>
      </c>
      <c r="AY706" s="153" t="s">
        <v>156</v>
      </c>
    </row>
    <row r="707" spans="2:65" s="12" customFormat="1" ht="10.199999999999999">
      <c r="B707" s="145"/>
      <c r="D707" s="146" t="s">
        <v>167</v>
      </c>
      <c r="E707" s="147" t="s">
        <v>19</v>
      </c>
      <c r="F707" s="148" t="s">
        <v>900</v>
      </c>
      <c r="H707" s="147" t="s">
        <v>19</v>
      </c>
      <c r="I707" s="149"/>
      <c r="L707" s="145"/>
      <c r="M707" s="150"/>
      <c r="T707" s="151"/>
      <c r="AT707" s="147" t="s">
        <v>167</v>
      </c>
      <c r="AU707" s="147" t="s">
        <v>83</v>
      </c>
      <c r="AV707" s="12" t="s">
        <v>81</v>
      </c>
      <c r="AW707" s="12" t="s">
        <v>35</v>
      </c>
      <c r="AX707" s="12" t="s">
        <v>73</v>
      </c>
      <c r="AY707" s="147" t="s">
        <v>156</v>
      </c>
    </row>
    <row r="708" spans="2:65" s="13" customFormat="1" ht="10.199999999999999">
      <c r="B708" s="152"/>
      <c r="D708" s="146" t="s">
        <v>167</v>
      </c>
      <c r="E708" s="153" t="s">
        <v>19</v>
      </c>
      <c r="F708" s="154" t="s">
        <v>910</v>
      </c>
      <c r="H708" s="155">
        <v>4.5999999999999999E-2</v>
      </c>
      <c r="I708" s="156"/>
      <c r="L708" s="152"/>
      <c r="M708" s="157"/>
      <c r="T708" s="158"/>
      <c r="AT708" s="153" t="s">
        <v>167</v>
      </c>
      <c r="AU708" s="153" t="s">
        <v>83</v>
      </c>
      <c r="AV708" s="13" t="s">
        <v>83</v>
      </c>
      <c r="AW708" s="13" t="s">
        <v>35</v>
      </c>
      <c r="AX708" s="13" t="s">
        <v>73</v>
      </c>
      <c r="AY708" s="153" t="s">
        <v>156</v>
      </c>
    </row>
    <row r="709" spans="2:65" s="12" customFormat="1" ht="10.199999999999999">
      <c r="B709" s="145"/>
      <c r="D709" s="146" t="s">
        <v>167</v>
      </c>
      <c r="E709" s="147" t="s">
        <v>19</v>
      </c>
      <c r="F709" s="148" t="s">
        <v>902</v>
      </c>
      <c r="H709" s="147" t="s">
        <v>19</v>
      </c>
      <c r="I709" s="149"/>
      <c r="L709" s="145"/>
      <c r="M709" s="150"/>
      <c r="T709" s="151"/>
      <c r="AT709" s="147" t="s">
        <v>167</v>
      </c>
      <c r="AU709" s="147" t="s">
        <v>83</v>
      </c>
      <c r="AV709" s="12" t="s">
        <v>81</v>
      </c>
      <c r="AW709" s="12" t="s">
        <v>35</v>
      </c>
      <c r="AX709" s="12" t="s">
        <v>73</v>
      </c>
      <c r="AY709" s="147" t="s">
        <v>156</v>
      </c>
    </row>
    <row r="710" spans="2:65" s="13" customFormat="1" ht="10.199999999999999">
      <c r="B710" s="152"/>
      <c r="D710" s="146" t="s">
        <v>167</v>
      </c>
      <c r="E710" s="153" t="s">
        <v>19</v>
      </c>
      <c r="F710" s="154" t="s">
        <v>911</v>
      </c>
      <c r="H710" s="155">
        <v>0.32</v>
      </c>
      <c r="I710" s="156"/>
      <c r="L710" s="152"/>
      <c r="M710" s="157"/>
      <c r="T710" s="158"/>
      <c r="AT710" s="153" t="s">
        <v>167</v>
      </c>
      <c r="AU710" s="153" t="s">
        <v>83</v>
      </c>
      <c r="AV710" s="13" t="s">
        <v>83</v>
      </c>
      <c r="AW710" s="13" t="s">
        <v>35</v>
      </c>
      <c r="AX710" s="13" t="s">
        <v>73</v>
      </c>
      <c r="AY710" s="153" t="s">
        <v>156</v>
      </c>
    </row>
    <row r="711" spans="2:65" s="12" customFormat="1" ht="10.199999999999999">
      <c r="B711" s="145"/>
      <c r="D711" s="146" t="s">
        <v>167</v>
      </c>
      <c r="E711" s="147" t="s">
        <v>19</v>
      </c>
      <c r="F711" s="148" t="s">
        <v>904</v>
      </c>
      <c r="H711" s="147" t="s">
        <v>19</v>
      </c>
      <c r="I711" s="149"/>
      <c r="L711" s="145"/>
      <c r="M711" s="150"/>
      <c r="T711" s="151"/>
      <c r="AT711" s="147" t="s">
        <v>167</v>
      </c>
      <c r="AU711" s="147" t="s">
        <v>83</v>
      </c>
      <c r="AV711" s="12" t="s">
        <v>81</v>
      </c>
      <c r="AW711" s="12" t="s">
        <v>35</v>
      </c>
      <c r="AX711" s="12" t="s">
        <v>73</v>
      </c>
      <c r="AY711" s="147" t="s">
        <v>156</v>
      </c>
    </row>
    <row r="712" spans="2:65" s="13" customFormat="1" ht="10.199999999999999">
      <c r="B712" s="152"/>
      <c r="D712" s="146" t="s">
        <v>167</v>
      </c>
      <c r="E712" s="153" t="s">
        <v>19</v>
      </c>
      <c r="F712" s="154" t="s">
        <v>912</v>
      </c>
      <c r="H712" s="155">
        <v>4.1000000000000002E-2</v>
      </c>
      <c r="I712" s="156"/>
      <c r="L712" s="152"/>
      <c r="M712" s="157"/>
      <c r="T712" s="158"/>
      <c r="AT712" s="153" t="s">
        <v>167</v>
      </c>
      <c r="AU712" s="153" t="s">
        <v>83</v>
      </c>
      <c r="AV712" s="13" t="s">
        <v>83</v>
      </c>
      <c r="AW712" s="13" t="s">
        <v>35</v>
      </c>
      <c r="AX712" s="13" t="s">
        <v>73</v>
      </c>
      <c r="AY712" s="153" t="s">
        <v>156</v>
      </c>
    </row>
    <row r="713" spans="2:65" s="14" customFormat="1" ht="10.199999999999999">
      <c r="B713" s="159"/>
      <c r="D713" s="146" t="s">
        <v>167</v>
      </c>
      <c r="E713" s="160" t="s">
        <v>19</v>
      </c>
      <c r="F713" s="161" t="s">
        <v>174</v>
      </c>
      <c r="H713" s="162">
        <v>0.77700000000000002</v>
      </c>
      <c r="I713" s="163"/>
      <c r="L713" s="159"/>
      <c r="M713" s="164"/>
      <c r="T713" s="165"/>
      <c r="AT713" s="160" t="s">
        <v>167</v>
      </c>
      <c r="AU713" s="160" t="s">
        <v>83</v>
      </c>
      <c r="AV713" s="14" t="s">
        <v>163</v>
      </c>
      <c r="AW713" s="14" t="s">
        <v>35</v>
      </c>
      <c r="AX713" s="14" t="s">
        <v>81</v>
      </c>
      <c r="AY713" s="160" t="s">
        <v>156</v>
      </c>
    </row>
    <row r="714" spans="2:65" s="1" customFormat="1" ht="16.5" customHeight="1">
      <c r="B714" s="33"/>
      <c r="C714" s="128" t="s">
        <v>913</v>
      </c>
      <c r="D714" s="128" t="s">
        <v>158</v>
      </c>
      <c r="E714" s="129" t="s">
        <v>914</v>
      </c>
      <c r="F714" s="130" t="s">
        <v>915</v>
      </c>
      <c r="G714" s="131" t="s">
        <v>916</v>
      </c>
      <c r="H714" s="132">
        <v>1</v>
      </c>
      <c r="I714" s="133"/>
      <c r="J714" s="134">
        <f>ROUND(I714*H714,2)</f>
        <v>0</v>
      </c>
      <c r="K714" s="130" t="s">
        <v>19</v>
      </c>
      <c r="L714" s="33"/>
      <c r="M714" s="135" t="s">
        <v>19</v>
      </c>
      <c r="N714" s="136" t="s">
        <v>44</v>
      </c>
      <c r="P714" s="137">
        <f>O714*H714</f>
        <v>0</v>
      </c>
      <c r="Q714" s="137">
        <v>2.7200000000000002E-3</v>
      </c>
      <c r="R714" s="137">
        <f>Q714*H714</f>
        <v>2.7200000000000002E-3</v>
      </c>
      <c r="S714" s="137">
        <v>0</v>
      </c>
      <c r="T714" s="138">
        <f>S714*H714</f>
        <v>0</v>
      </c>
      <c r="AR714" s="139" t="s">
        <v>278</v>
      </c>
      <c r="AT714" s="139" t="s">
        <v>158</v>
      </c>
      <c r="AU714" s="139" t="s">
        <v>83</v>
      </c>
      <c r="AY714" s="18" t="s">
        <v>156</v>
      </c>
      <c r="BE714" s="140">
        <f>IF(N714="základní",J714,0)</f>
        <v>0</v>
      </c>
      <c r="BF714" s="140">
        <f>IF(N714="snížená",J714,0)</f>
        <v>0</v>
      </c>
      <c r="BG714" s="140">
        <f>IF(N714="zákl. přenesená",J714,0)</f>
        <v>0</v>
      </c>
      <c r="BH714" s="140">
        <f>IF(N714="sníž. přenesená",J714,0)</f>
        <v>0</v>
      </c>
      <c r="BI714" s="140">
        <f>IF(N714="nulová",J714,0)</f>
        <v>0</v>
      </c>
      <c r="BJ714" s="18" t="s">
        <v>81</v>
      </c>
      <c r="BK714" s="140">
        <f>ROUND(I714*H714,2)</f>
        <v>0</v>
      </c>
      <c r="BL714" s="18" t="s">
        <v>278</v>
      </c>
      <c r="BM714" s="139" t="s">
        <v>917</v>
      </c>
    </row>
    <row r="715" spans="2:65" s="1" customFormat="1" ht="24.15" customHeight="1">
      <c r="B715" s="33"/>
      <c r="C715" s="128" t="s">
        <v>918</v>
      </c>
      <c r="D715" s="128" t="s">
        <v>158</v>
      </c>
      <c r="E715" s="129" t="s">
        <v>919</v>
      </c>
      <c r="F715" s="130" t="s">
        <v>920</v>
      </c>
      <c r="G715" s="131" t="s">
        <v>185</v>
      </c>
      <c r="H715" s="132">
        <v>4.0709999999999997</v>
      </c>
      <c r="I715" s="133"/>
      <c r="J715" s="134">
        <f>ROUND(I715*H715,2)</f>
        <v>0</v>
      </c>
      <c r="K715" s="130" t="s">
        <v>162</v>
      </c>
      <c r="L715" s="33"/>
      <c r="M715" s="135" t="s">
        <v>19</v>
      </c>
      <c r="N715" s="136" t="s">
        <v>44</v>
      </c>
      <c r="P715" s="137">
        <f>O715*H715</f>
        <v>0</v>
      </c>
      <c r="Q715" s="137">
        <v>0</v>
      </c>
      <c r="R715" s="137">
        <f>Q715*H715</f>
        <v>0</v>
      </c>
      <c r="S715" s="137">
        <v>0</v>
      </c>
      <c r="T715" s="138">
        <f>S715*H715</f>
        <v>0</v>
      </c>
      <c r="AR715" s="139" t="s">
        <v>278</v>
      </c>
      <c r="AT715" s="139" t="s">
        <v>158</v>
      </c>
      <c r="AU715" s="139" t="s">
        <v>83</v>
      </c>
      <c r="AY715" s="18" t="s">
        <v>156</v>
      </c>
      <c r="BE715" s="140">
        <f>IF(N715="základní",J715,0)</f>
        <v>0</v>
      </c>
      <c r="BF715" s="140">
        <f>IF(N715="snížená",J715,0)</f>
        <v>0</v>
      </c>
      <c r="BG715" s="140">
        <f>IF(N715="zákl. přenesená",J715,0)</f>
        <v>0</v>
      </c>
      <c r="BH715" s="140">
        <f>IF(N715="sníž. přenesená",J715,0)</f>
        <v>0</v>
      </c>
      <c r="BI715" s="140">
        <f>IF(N715="nulová",J715,0)</f>
        <v>0</v>
      </c>
      <c r="BJ715" s="18" t="s">
        <v>81</v>
      </c>
      <c r="BK715" s="140">
        <f>ROUND(I715*H715,2)</f>
        <v>0</v>
      </c>
      <c r="BL715" s="18" t="s">
        <v>278</v>
      </c>
      <c r="BM715" s="139" t="s">
        <v>921</v>
      </c>
    </row>
    <row r="716" spans="2:65" s="1" customFormat="1" ht="10.199999999999999">
      <c r="B716" s="33"/>
      <c r="D716" s="141" t="s">
        <v>165</v>
      </c>
      <c r="F716" s="142" t="s">
        <v>922</v>
      </c>
      <c r="I716" s="143"/>
      <c r="L716" s="33"/>
      <c r="M716" s="144"/>
      <c r="T716" s="54"/>
      <c r="AT716" s="18" t="s">
        <v>165</v>
      </c>
      <c r="AU716" s="18" t="s">
        <v>83</v>
      </c>
    </row>
    <row r="717" spans="2:65" s="11" customFormat="1" ht="22.8" customHeight="1">
      <c r="B717" s="116"/>
      <c r="D717" s="117" t="s">
        <v>72</v>
      </c>
      <c r="E717" s="126" t="s">
        <v>923</v>
      </c>
      <c r="F717" s="126" t="s">
        <v>924</v>
      </c>
      <c r="I717" s="119"/>
      <c r="J717" s="127">
        <f>BK717</f>
        <v>0</v>
      </c>
      <c r="L717" s="116"/>
      <c r="M717" s="121"/>
      <c r="P717" s="122">
        <f>SUM(P718:P807)</f>
        <v>0</v>
      </c>
      <c r="R717" s="122">
        <f>SUM(R718:R807)</f>
        <v>25.710564090000002</v>
      </c>
      <c r="T717" s="123">
        <f>SUM(T718:T807)</f>
        <v>0.66170175000000009</v>
      </c>
      <c r="AR717" s="117" t="s">
        <v>83</v>
      </c>
      <c r="AT717" s="124" t="s">
        <v>72</v>
      </c>
      <c r="AU717" s="124" t="s">
        <v>81</v>
      </c>
      <c r="AY717" s="117" t="s">
        <v>156</v>
      </c>
      <c r="BK717" s="125">
        <f>SUM(BK718:BK807)</f>
        <v>0</v>
      </c>
    </row>
    <row r="718" spans="2:65" s="1" customFormat="1" ht="33" customHeight="1">
      <c r="B718" s="33"/>
      <c r="C718" s="128" t="s">
        <v>925</v>
      </c>
      <c r="D718" s="128" t="s">
        <v>158</v>
      </c>
      <c r="E718" s="129" t="s">
        <v>926</v>
      </c>
      <c r="F718" s="130" t="s">
        <v>927</v>
      </c>
      <c r="G718" s="131" t="s">
        <v>161</v>
      </c>
      <c r="H718" s="132">
        <v>5.0049999999999999</v>
      </c>
      <c r="I718" s="133"/>
      <c r="J718" s="134">
        <f>ROUND(I718*H718,2)</f>
        <v>0</v>
      </c>
      <c r="K718" s="130" t="s">
        <v>162</v>
      </c>
      <c r="L718" s="33"/>
      <c r="M718" s="135" t="s">
        <v>19</v>
      </c>
      <c r="N718" s="136" t="s">
        <v>44</v>
      </c>
      <c r="P718" s="137">
        <f>O718*H718</f>
        <v>0</v>
      </c>
      <c r="Q718" s="137">
        <v>4.5030000000000001E-2</v>
      </c>
      <c r="R718" s="137">
        <f>Q718*H718</f>
        <v>0.22537515</v>
      </c>
      <c r="S718" s="137">
        <v>0</v>
      </c>
      <c r="T718" s="138">
        <f>S718*H718</f>
        <v>0</v>
      </c>
      <c r="AR718" s="139" t="s">
        <v>278</v>
      </c>
      <c r="AT718" s="139" t="s">
        <v>158</v>
      </c>
      <c r="AU718" s="139" t="s">
        <v>83</v>
      </c>
      <c r="AY718" s="18" t="s">
        <v>156</v>
      </c>
      <c r="BE718" s="140">
        <f>IF(N718="základní",J718,0)</f>
        <v>0</v>
      </c>
      <c r="BF718" s="140">
        <f>IF(N718="snížená",J718,0)</f>
        <v>0</v>
      </c>
      <c r="BG718" s="140">
        <f>IF(N718="zákl. přenesená",J718,0)</f>
        <v>0</v>
      </c>
      <c r="BH718" s="140">
        <f>IF(N718="sníž. přenesená",J718,0)</f>
        <v>0</v>
      </c>
      <c r="BI718" s="140">
        <f>IF(N718="nulová",J718,0)</f>
        <v>0</v>
      </c>
      <c r="BJ718" s="18" t="s">
        <v>81</v>
      </c>
      <c r="BK718" s="140">
        <f>ROUND(I718*H718,2)</f>
        <v>0</v>
      </c>
      <c r="BL718" s="18" t="s">
        <v>278</v>
      </c>
      <c r="BM718" s="139" t="s">
        <v>928</v>
      </c>
    </row>
    <row r="719" spans="2:65" s="1" customFormat="1" ht="10.199999999999999">
      <c r="B719" s="33"/>
      <c r="D719" s="141" t="s">
        <v>165</v>
      </c>
      <c r="F719" s="142" t="s">
        <v>929</v>
      </c>
      <c r="I719" s="143"/>
      <c r="L719" s="33"/>
      <c r="M719" s="144"/>
      <c r="T719" s="54"/>
      <c r="AT719" s="18" t="s">
        <v>165</v>
      </c>
      <c r="AU719" s="18" t="s">
        <v>83</v>
      </c>
    </row>
    <row r="720" spans="2:65" s="12" customFormat="1" ht="10.199999999999999">
      <c r="B720" s="145"/>
      <c r="D720" s="146" t="s">
        <v>167</v>
      </c>
      <c r="E720" s="147" t="s">
        <v>19</v>
      </c>
      <c r="F720" s="148" t="s">
        <v>930</v>
      </c>
      <c r="H720" s="147" t="s">
        <v>19</v>
      </c>
      <c r="I720" s="149"/>
      <c r="L720" s="145"/>
      <c r="M720" s="150"/>
      <c r="T720" s="151"/>
      <c r="AT720" s="147" t="s">
        <v>167</v>
      </c>
      <c r="AU720" s="147" t="s">
        <v>83</v>
      </c>
      <c r="AV720" s="12" t="s">
        <v>81</v>
      </c>
      <c r="AW720" s="12" t="s">
        <v>35</v>
      </c>
      <c r="AX720" s="12" t="s">
        <v>73</v>
      </c>
      <c r="AY720" s="147" t="s">
        <v>156</v>
      </c>
    </row>
    <row r="721" spans="2:65" s="13" customFormat="1" ht="10.199999999999999">
      <c r="B721" s="152"/>
      <c r="D721" s="146" t="s">
        <v>167</v>
      </c>
      <c r="E721" s="153" t="s">
        <v>19</v>
      </c>
      <c r="F721" s="154" t="s">
        <v>931</v>
      </c>
      <c r="H721" s="155">
        <v>6.3840000000000003</v>
      </c>
      <c r="I721" s="156"/>
      <c r="L721" s="152"/>
      <c r="M721" s="157"/>
      <c r="T721" s="158"/>
      <c r="AT721" s="153" t="s">
        <v>167</v>
      </c>
      <c r="AU721" s="153" t="s">
        <v>83</v>
      </c>
      <c r="AV721" s="13" t="s">
        <v>83</v>
      </c>
      <c r="AW721" s="13" t="s">
        <v>35</v>
      </c>
      <c r="AX721" s="13" t="s">
        <v>73</v>
      </c>
      <c r="AY721" s="153" t="s">
        <v>156</v>
      </c>
    </row>
    <row r="722" spans="2:65" s="13" customFormat="1" ht="10.199999999999999">
      <c r="B722" s="152"/>
      <c r="D722" s="146" t="s">
        <v>167</v>
      </c>
      <c r="E722" s="153" t="s">
        <v>19</v>
      </c>
      <c r="F722" s="154" t="s">
        <v>932</v>
      </c>
      <c r="H722" s="155">
        <v>-1.379</v>
      </c>
      <c r="I722" s="156"/>
      <c r="L722" s="152"/>
      <c r="M722" s="157"/>
      <c r="T722" s="158"/>
      <c r="AT722" s="153" t="s">
        <v>167</v>
      </c>
      <c r="AU722" s="153" t="s">
        <v>83</v>
      </c>
      <c r="AV722" s="13" t="s">
        <v>83</v>
      </c>
      <c r="AW722" s="13" t="s">
        <v>35</v>
      </c>
      <c r="AX722" s="13" t="s">
        <v>73</v>
      </c>
      <c r="AY722" s="153" t="s">
        <v>156</v>
      </c>
    </row>
    <row r="723" spans="2:65" s="14" customFormat="1" ht="10.199999999999999">
      <c r="B723" s="159"/>
      <c r="D723" s="146" t="s">
        <v>167</v>
      </c>
      <c r="E723" s="160" t="s">
        <v>19</v>
      </c>
      <c r="F723" s="161" t="s">
        <v>174</v>
      </c>
      <c r="H723" s="162">
        <v>5.0050000000000008</v>
      </c>
      <c r="I723" s="163"/>
      <c r="L723" s="159"/>
      <c r="M723" s="164"/>
      <c r="T723" s="165"/>
      <c r="AT723" s="160" t="s">
        <v>167</v>
      </c>
      <c r="AU723" s="160" t="s">
        <v>83</v>
      </c>
      <c r="AV723" s="14" t="s">
        <v>163</v>
      </c>
      <c r="AW723" s="14" t="s">
        <v>35</v>
      </c>
      <c r="AX723" s="14" t="s">
        <v>81</v>
      </c>
      <c r="AY723" s="160" t="s">
        <v>156</v>
      </c>
    </row>
    <row r="724" spans="2:65" s="1" customFormat="1" ht="33" customHeight="1">
      <c r="B724" s="33"/>
      <c r="C724" s="128" t="s">
        <v>933</v>
      </c>
      <c r="D724" s="128" t="s">
        <v>158</v>
      </c>
      <c r="E724" s="129" t="s">
        <v>934</v>
      </c>
      <c r="F724" s="130" t="s">
        <v>935</v>
      </c>
      <c r="G724" s="131" t="s">
        <v>161</v>
      </c>
      <c r="H724" s="132">
        <v>29.692</v>
      </c>
      <c r="I724" s="133"/>
      <c r="J724" s="134">
        <f>ROUND(I724*H724,2)</f>
        <v>0</v>
      </c>
      <c r="K724" s="130" t="s">
        <v>162</v>
      </c>
      <c r="L724" s="33"/>
      <c r="M724" s="135" t="s">
        <v>19</v>
      </c>
      <c r="N724" s="136" t="s">
        <v>44</v>
      </c>
      <c r="P724" s="137">
        <f>O724*H724</f>
        <v>0</v>
      </c>
      <c r="Q724" s="137">
        <v>5.6890000000000003E-2</v>
      </c>
      <c r="R724" s="137">
        <f>Q724*H724</f>
        <v>1.6891778800000001</v>
      </c>
      <c r="S724" s="137">
        <v>0</v>
      </c>
      <c r="T724" s="138">
        <f>S724*H724</f>
        <v>0</v>
      </c>
      <c r="AR724" s="139" t="s">
        <v>278</v>
      </c>
      <c r="AT724" s="139" t="s">
        <v>158</v>
      </c>
      <c r="AU724" s="139" t="s">
        <v>83</v>
      </c>
      <c r="AY724" s="18" t="s">
        <v>156</v>
      </c>
      <c r="BE724" s="140">
        <f>IF(N724="základní",J724,0)</f>
        <v>0</v>
      </c>
      <c r="BF724" s="140">
        <f>IF(N724="snížená",J724,0)</f>
        <v>0</v>
      </c>
      <c r="BG724" s="140">
        <f>IF(N724="zákl. přenesená",J724,0)</f>
        <v>0</v>
      </c>
      <c r="BH724" s="140">
        <f>IF(N724="sníž. přenesená",J724,0)</f>
        <v>0</v>
      </c>
      <c r="BI724" s="140">
        <f>IF(N724="nulová",J724,0)</f>
        <v>0</v>
      </c>
      <c r="BJ724" s="18" t="s">
        <v>81</v>
      </c>
      <c r="BK724" s="140">
        <f>ROUND(I724*H724,2)</f>
        <v>0</v>
      </c>
      <c r="BL724" s="18" t="s">
        <v>278</v>
      </c>
      <c r="BM724" s="139" t="s">
        <v>936</v>
      </c>
    </row>
    <row r="725" spans="2:65" s="1" customFormat="1" ht="10.199999999999999">
      <c r="B725" s="33"/>
      <c r="D725" s="141" t="s">
        <v>165</v>
      </c>
      <c r="F725" s="142" t="s">
        <v>937</v>
      </c>
      <c r="I725" s="143"/>
      <c r="L725" s="33"/>
      <c r="M725" s="144"/>
      <c r="T725" s="54"/>
      <c r="AT725" s="18" t="s">
        <v>165</v>
      </c>
      <c r="AU725" s="18" t="s">
        <v>83</v>
      </c>
    </row>
    <row r="726" spans="2:65" s="12" customFormat="1" ht="10.199999999999999">
      <c r="B726" s="145"/>
      <c r="D726" s="146" t="s">
        <v>167</v>
      </c>
      <c r="E726" s="147" t="s">
        <v>19</v>
      </c>
      <c r="F726" s="148" t="s">
        <v>938</v>
      </c>
      <c r="H726" s="147" t="s">
        <v>19</v>
      </c>
      <c r="I726" s="149"/>
      <c r="L726" s="145"/>
      <c r="M726" s="150"/>
      <c r="T726" s="151"/>
      <c r="AT726" s="147" t="s">
        <v>167</v>
      </c>
      <c r="AU726" s="147" t="s">
        <v>83</v>
      </c>
      <c r="AV726" s="12" t="s">
        <v>81</v>
      </c>
      <c r="AW726" s="12" t="s">
        <v>35</v>
      </c>
      <c r="AX726" s="12" t="s">
        <v>73</v>
      </c>
      <c r="AY726" s="147" t="s">
        <v>156</v>
      </c>
    </row>
    <row r="727" spans="2:65" s="13" customFormat="1" ht="10.199999999999999">
      <c r="B727" s="152"/>
      <c r="D727" s="146" t="s">
        <v>167</v>
      </c>
      <c r="E727" s="153" t="s">
        <v>19</v>
      </c>
      <c r="F727" s="154" t="s">
        <v>939</v>
      </c>
      <c r="H727" s="155">
        <v>15.159000000000001</v>
      </c>
      <c r="I727" s="156"/>
      <c r="L727" s="152"/>
      <c r="M727" s="157"/>
      <c r="T727" s="158"/>
      <c r="AT727" s="153" t="s">
        <v>167</v>
      </c>
      <c r="AU727" s="153" t="s">
        <v>83</v>
      </c>
      <c r="AV727" s="13" t="s">
        <v>83</v>
      </c>
      <c r="AW727" s="13" t="s">
        <v>35</v>
      </c>
      <c r="AX727" s="13" t="s">
        <v>73</v>
      </c>
      <c r="AY727" s="153" t="s">
        <v>156</v>
      </c>
    </row>
    <row r="728" spans="2:65" s="13" customFormat="1" ht="10.199999999999999">
      <c r="B728" s="152"/>
      <c r="D728" s="146" t="s">
        <v>167</v>
      </c>
      <c r="E728" s="153" t="s">
        <v>19</v>
      </c>
      <c r="F728" s="154" t="s">
        <v>940</v>
      </c>
      <c r="H728" s="155">
        <v>-2.758</v>
      </c>
      <c r="I728" s="156"/>
      <c r="L728" s="152"/>
      <c r="M728" s="157"/>
      <c r="T728" s="158"/>
      <c r="AT728" s="153" t="s">
        <v>167</v>
      </c>
      <c r="AU728" s="153" t="s">
        <v>83</v>
      </c>
      <c r="AV728" s="13" t="s">
        <v>83</v>
      </c>
      <c r="AW728" s="13" t="s">
        <v>35</v>
      </c>
      <c r="AX728" s="13" t="s">
        <v>73</v>
      </c>
      <c r="AY728" s="153" t="s">
        <v>156</v>
      </c>
    </row>
    <row r="729" spans="2:65" s="15" customFormat="1" ht="10.199999999999999">
      <c r="B729" s="176"/>
      <c r="D729" s="146" t="s">
        <v>167</v>
      </c>
      <c r="E729" s="177" t="s">
        <v>19</v>
      </c>
      <c r="F729" s="178" t="s">
        <v>313</v>
      </c>
      <c r="H729" s="179">
        <v>12.401</v>
      </c>
      <c r="I729" s="180"/>
      <c r="L729" s="176"/>
      <c r="M729" s="181"/>
      <c r="T729" s="182"/>
      <c r="AT729" s="177" t="s">
        <v>167</v>
      </c>
      <c r="AU729" s="177" t="s">
        <v>83</v>
      </c>
      <c r="AV729" s="15" t="s">
        <v>182</v>
      </c>
      <c r="AW729" s="15" t="s">
        <v>35</v>
      </c>
      <c r="AX729" s="15" t="s">
        <v>73</v>
      </c>
      <c r="AY729" s="177" t="s">
        <v>156</v>
      </c>
    </row>
    <row r="730" spans="2:65" s="13" customFormat="1" ht="10.199999999999999">
      <c r="B730" s="152"/>
      <c r="D730" s="146" t="s">
        <v>167</v>
      </c>
      <c r="E730" s="153" t="s">
        <v>19</v>
      </c>
      <c r="F730" s="154" t="s">
        <v>941</v>
      </c>
      <c r="H730" s="155">
        <v>13.597</v>
      </c>
      <c r="I730" s="156"/>
      <c r="L730" s="152"/>
      <c r="M730" s="157"/>
      <c r="T730" s="158"/>
      <c r="AT730" s="153" t="s">
        <v>167</v>
      </c>
      <c r="AU730" s="153" t="s">
        <v>83</v>
      </c>
      <c r="AV730" s="13" t="s">
        <v>83</v>
      </c>
      <c r="AW730" s="13" t="s">
        <v>35</v>
      </c>
      <c r="AX730" s="13" t="s">
        <v>73</v>
      </c>
      <c r="AY730" s="153" t="s">
        <v>156</v>
      </c>
    </row>
    <row r="731" spans="2:65" s="13" customFormat="1" ht="10.199999999999999">
      <c r="B731" s="152"/>
      <c r="D731" s="146" t="s">
        <v>167</v>
      </c>
      <c r="E731" s="153" t="s">
        <v>19</v>
      </c>
      <c r="F731" s="154" t="s">
        <v>940</v>
      </c>
      <c r="H731" s="155">
        <v>-2.758</v>
      </c>
      <c r="I731" s="156"/>
      <c r="L731" s="152"/>
      <c r="M731" s="157"/>
      <c r="T731" s="158"/>
      <c r="AT731" s="153" t="s">
        <v>167</v>
      </c>
      <c r="AU731" s="153" t="s">
        <v>83</v>
      </c>
      <c r="AV731" s="13" t="s">
        <v>83</v>
      </c>
      <c r="AW731" s="13" t="s">
        <v>35</v>
      </c>
      <c r="AX731" s="13" t="s">
        <v>73</v>
      </c>
      <c r="AY731" s="153" t="s">
        <v>156</v>
      </c>
    </row>
    <row r="732" spans="2:65" s="15" customFormat="1" ht="10.199999999999999">
      <c r="B732" s="176"/>
      <c r="D732" s="146" t="s">
        <v>167</v>
      </c>
      <c r="E732" s="177" t="s">
        <v>19</v>
      </c>
      <c r="F732" s="178" t="s">
        <v>313</v>
      </c>
      <c r="H732" s="179">
        <v>10.838999999999999</v>
      </c>
      <c r="I732" s="180"/>
      <c r="L732" s="176"/>
      <c r="M732" s="181"/>
      <c r="T732" s="182"/>
      <c r="AT732" s="177" t="s">
        <v>167</v>
      </c>
      <c r="AU732" s="177" t="s">
        <v>83</v>
      </c>
      <c r="AV732" s="15" t="s">
        <v>182</v>
      </c>
      <c r="AW732" s="15" t="s">
        <v>35</v>
      </c>
      <c r="AX732" s="15" t="s">
        <v>73</v>
      </c>
      <c r="AY732" s="177" t="s">
        <v>156</v>
      </c>
    </row>
    <row r="733" spans="2:65" s="13" customFormat="1" ht="10.199999999999999">
      <c r="B733" s="152"/>
      <c r="D733" s="146" t="s">
        <v>167</v>
      </c>
      <c r="E733" s="153" t="s">
        <v>19</v>
      </c>
      <c r="F733" s="154" t="s">
        <v>942</v>
      </c>
      <c r="H733" s="155">
        <v>7.8310000000000004</v>
      </c>
      <c r="I733" s="156"/>
      <c r="L733" s="152"/>
      <c r="M733" s="157"/>
      <c r="T733" s="158"/>
      <c r="AT733" s="153" t="s">
        <v>167</v>
      </c>
      <c r="AU733" s="153" t="s">
        <v>83</v>
      </c>
      <c r="AV733" s="13" t="s">
        <v>83</v>
      </c>
      <c r="AW733" s="13" t="s">
        <v>35</v>
      </c>
      <c r="AX733" s="13" t="s">
        <v>73</v>
      </c>
      <c r="AY733" s="153" t="s">
        <v>156</v>
      </c>
    </row>
    <row r="734" spans="2:65" s="13" customFormat="1" ht="10.199999999999999">
      <c r="B734" s="152"/>
      <c r="D734" s="146" t="s">
        <v>167</v>
      </c>
      <c r="E734" s="153" t="s">
        <v>19</v>
      </c>
      <c r="F734" s="154" t="s">
        <v>943</v>
      </c>
      <c r="H734" s="155">
        <v>-1.379</v>
      </c>
      <c r="I734" s="156"/>
      <c r="L734" s="152"/>
      <c r="M734" s="157"/>
      <c r="T734" s="158"/>
      <c r="AT734" s="153" t="s">
        <v>167</v>
      </c>
      <c r="AU734" s="153" t="s">
        <v>83</v>
      </c>
      <c r="AV734" s="13" t="s">
        <v>83</v>
      </c>
      <c r="AW734" s="13" t="s">
        <v>35</v>
      </c>
      <c r="AX734" s="13" t="s">
        <v>73</v>
      </c>
      <c r="AY734" s="153" t="s">
        <v>156</v>
      </c>
    </row>
    <row r="735" spans="2:65" s="15" customFormat="1" ht="10.199999999999999">
      <c r="B735" s="176"/>
      <c r="D735" s="146" t="s">
        <v>167</v>
      </c>
      <c r="E735" s="177" t="s">
        <v>19</v>
      </c>
      <c r="F735" s="178" t="s">
        <v>313</v>
      </c>
      <c r="H735" s="179">
        <v>6.452</v>
      </c>
      <c r="I735" s="180"/>
      <c r="L735" s="176"/>
      <c r="M735" s="181"/>
      <c r="T735" s="182"/>
      <c r="AT735" s="177" t="s">
        <v>167</v>
      </c>
      <c r="AU735" s="177" t="s">
        <v>83</v>
      </c>
      <c r="AV735" s="15" t="s">
        <v>182</v>
      </c>
      <c r="AW735" s="15" t="s">
        <v>35</v>
      </c>
      <c r="AX735" s="15" t="s">
        <v>73</v>
      </c>
      <c r="AY735" s="177" t="s">
        <v>156</v>
      </c>
    </row>
    <row r="736" spans="2:65" s="14" customFormat="1" ht="10.199999999999999">
      <c r="B736" s="159"/>
      <c r="D736" s="146" t="s">
        <v>167</v>
      </c>
      <c r="E736" s="160" t="s">
        <v>19</v>
      </c>
      <c r="F736" s="161" t="s">
        <v>174</v>
      </c>
      <c r="H736" s="162">
        <v>29.691999999999997</v>
      </c>
      <c r="I736" s="163"/>
      <c r="L736" s="159"/>
      <c r="M736" s="164"/>
      <c r="T736" s="165"/>
      <c r="AT736" s="160" t="s">
        <v>167</v>
      </c>
      <c r="AU736" s="160" t="s">
        <v>83</v>
      </c>
      <c r="AV736" s="14" t="s">
        <v>163</v>
      </c>
      <c r="AW736" s="14" t="s">
        <v>35</v>
      </c>
      <c r="AX736" s="14" t="s">
        <v>81</v>
      </c>
      <c r="AY736" s="160" t="s">
        <v>156</v>
      </c>
    </row>
    <row r="737" spans="2:65" s="1" customFormat="1" ht="24.15" customHeight="1">
      <c r="B737" s="33"/>
      <c r="C737" s="128" t="s">
        <v>944</v>
      </c>
      <c r="D737" s="128" t="s">
        <v>158</v>
      </c>
      <c r="E737" s="129" t="s">
        <v>945</v>
      </c>
      <c r="F737" s="130" t="s">
        <v>946</v>
      </c>
      <c r="G737" s="131" t="s">
        <v>161</v>
      </c>
      <c r="H737" s="132">
        <v>20.841000000000001</v>
      </c>
      <c r="I737" s="133"/>
      <c r="J737" s="134">
        <f>ROUND(I737*H737,2)</f>
        <v>0</v>
      </c>
      <c r="K737" s="130" t="s">
        <v>162</v>
      </c>
      <c r="L737" s="33"/>
      <c r="M737" s="135" t="s">
        <v>19</v>
      </c>
      <c r="N737" s="136" t="s">
        <v>44</v>
      </c>
      <c r="P737" s="137">
        <f>O737*H737</f>
        <v>0</v>
      </c>
      <c r="Q737" s="137">
        <v>0</v>
      </c>
      <c r="R737" s="137">
        <f>Q737*H737</f>
        <v>0</v>
      </c>
      <c r="S737" s="137">
        <v>3.175E-2</v>
      </c>
      <c r="T737" s="138">
        <f>S737*H737</f>
        <v>0.66170175000000009</v>
      </c>
      <c r="AR737" s="139" t="s">
        <v>278</v>
      </c>
      <c r="AT737" s="139" t="s">
        <v>158</v>
      </c>
      <c r="AU737" s="139" t="s">
        <v>83</v>
      </c>
      <c r="AY737" s="18" t="s">
        <v>156</v>
      </c>
      <c r="BE737" s="140">
        <f>IF(N737="základní",J737,0)</f>
        <v>0</v>
      </c>
      <c r="BF737" s="140">
        <f>IF(N737="snížená",J737,0)</f>
        <v>0</v>
      </c>
      <c r="BG737" s="140">
        <f>IF(N737="zákl. přenesená",J737,0)</f>
        <v>0</v>
      </c>
      <c r="BH737" s="140">
        <f>IF(N737="sníž. přenesená",J737,0)</f>
        <v>0</v>
      </c>
      <c r="BI737" s="140">
        <f>IF(N737="nulová",J737,0)</f>
        <v>0</v>
      </c>
      <c r="BJ737" s="18" t="s">
        <v>81</v>
      </c>
      <c r="BK737" s="140">
        <f>ROUND(I737*H737,2)</f>
        <v>0</v>
      </c>
      <c r="BL737" s="18" t="s">
        <v>278</v>
      </c>
      <c r="BM737" s="139" t="s">
        <v>947</v>
      </c>
    </row>
    <row r="738" spans="2:65" s="1" customFormat="1" ht="10.199999999999999">
      <c r="B738" s="33"/>
      <c r="D738" s="141" t="s">
        <v>165</v>
      </c>
      <c r="F738" s="142" t="s">
        <v>948</v>
      </c>
      <c r="I738" s="143"/>
      <c r="L738" s="33"/>
      <c r="M738" s="144"/>
      <c r="T738" s="54"/>
      <c r="AT738" s="18" t="s">
        <v>165</v>
      </c>
      <c r="AU738" s="18" t="s">
        <v>83</v>
      </c>
    </row>
    <row r="739" spans="2:65" s="12" customFormat="1" ht="10.199999999999999">
      <c r="B739" s="145"/>
      <c r="D739" s="146" t="s">
        <v>167</v>
      </c>
      <c r="E739" s="147" t="s">
        <v>19</v>
      </c>
      <c r="F739" s="148" t="s">
        <v>168</v>
      </c>
      <c r="H739" s="147" t="s">
        <v>19</v>
      </c>
      <c r="I739" s="149"/>
      <c r="L739" s="145"/>
      <c r="M739" s="150"/>
      <c r="T739" s="151"/>
      <c r="AT739" s="147" t="s">
        <v>167</v>
      </c>
      <c r="AU739" s="147" t="s">
        <v>83</v>
      </c>
      <c r="AV739" s="12" t="s">
        <v>81</v>
      </c>
      <c r="AW739" s="12" t="s">
        <v>35</v>
      </c>
      <c r="AX739" s="12" t="s">
        <v>73</v>
      </c>
      <c r="AY739" s="147" t="s">
        <v>156</v>
      </c>
    </row>
    <row r="740" spans="2:65" s="13" customFormat="1" ht="10.199999999999999">
      <c r="B740" s="152"/>
      <c r="D740" s="146" t="s">
        <v>167</v>
      </c>
      <c r="E740" s="153" t="s">
        <v>19</v>
      </c>
      <c r="F740" s="154" t="s">
        <v>949</v>
      </c>
      <c r="H740" s="155">
        <v>10.746</v>
      </c>
      <c r="I740" s="156"/>
      <c r="L740" s="152"/>
      <c r="M740" s="157"/>
      <c r="T740" s="158"/>
      <c r="AT740" s="153" t="s">
        <v>167</v>
      </c>
      <c r="AU740" s="153" t="s">
        <v>83</v>
      </c>
      <c r="AV740" s="13" t="s">
        <v>83</v>
      </c>
      <c r="AW740" s="13" t="s">
        <v>35</v>
      </c>
      <c r="AX740" s="13" t="s">
        <v>73</v>
      </c>
      <c r="AY740" s="153" t="s">
        <v>156</v>
      </c>
    </row>
    <row r="741" spans="2:65" s="15" customFormat="1" ht="10.199999999999999">
      <c r="B741" s="176"/>
      <c r="D741" s="146" t="s">
        <v>167</v>
      </c>
      <c r="E741" s="177" t="s">
        <v>19</v>
      </c>
      <c r="F741" s="178" t="s">
        <v>313</v>
      </c>
      <c r="H741" s="179">
        <v>10.746</v>
      </c>
      <c r="I741" s="180"/>
      <c r="L741" s="176"/>
      <c r="M741" s="181"/>
      <c r="T741" s="182"/>
      <c r="AT741" s="177" t="s">
        <v>167</v>
      </c>
      <c r="AU741" s="177" t="s">
        <v>83</v>
      </c>
      <c r="AV741" s="15" t="s">
        <v>182</v>
      </c>
      <c r="AW741" s="15" t="s">
        <v>35</v>
      </c>
      <c r="AX741" s="15" t="s">
        <v>73</v>
      </c>
      <c r="AY741" s="177" t="s">
        <v>156</v>
      </c>
    </row>
    <row r="742" spans="2:65" s="12" customFormat="1" ht="10.199999999999999">
      <c r="B742" s="145"/>
      <c r="D742" s="146" t="s">
        <v>167</v>
      </c>
      <c r="E742" s="147" t="s">
        <v>19</v>
      </c>
      <c r="F742" s="148" t="s">
        <v>172</v>
      </c>
      <c r="H742" s="147" t="s">
        <v>19</v>
      </c>
      <c r="I742" s="149"/>
      <c r="L742" s="145"/>
      <c r="M742" s="150"/>
      <c r="T742" s="151"/>
      <c r="AT742" s="147" t="s">
        <v>167</v>
      </c>
      <c r="AU742" s="147" t="s">
        <v>83</v>
      </c>
      <c r="AV742" s="12" t="s">
        <v>81</v>
      </c>
      <c r="AW742" s="12" t="s">
        <v>35</v>
      </c>
      <c r="AX742" s="12" t="s">
        <v>73</v>
      </c>
      <c r="AY742" s="147" t="s">
        <v>156</v>
      </c>
    </row>
    <row r="743" spans="2:65" s="13" customFormat="1" ht="10.199999999999999">
      <c r="B743" s="152"/>
      <c r="D743" s="146" t="s">
        <v>167</v>
      </c>
      <c r="E743" s="153" t="s">
        <v>19</v>
      </c>
      <c r="F743" s="154" t="s">
        <v>757</v>
      </c>
      <c r="H743" s="155">
        <v>10.095000000000001</v>
      </c>
      <c r="I743" s="156"/>
      <c r="L743" s="152"/>
      <c r="M743" s="157"/>
      <c r="T743" s="158"/>
      <c r="AT743" s="153" t="s">
        <v>167</v>
      </c>
      <c r="AU743" s="153" t="s">
        <v>83</v>
      </c>
      <c r="AV743" s="13" t="s">
        <v>83</v>
      </c>
      <c r="AW743" s="13" t="s">
        <v>35</v>
      </c>
      <c r="AX743" s="13" t="s">
        <v>73</v>
      </c>
      <c r="AY743" s="153" t="s">
        <v>156</v>
      </c>
    </row>
    <row r="744" spans="2:65" s="15" customFormat="1" ht="10.199999999999999">
      <c r="B744" s="176"/>
      <c r="D744" s="146" t="s">
        <v>167</v>
      </c>
      <c r="E744" s="177" t="s">
        <v>19</v>
      </c>
      <c r="F744" s="178" t="s">
        <v>313</v>
      </c>
      <c r="H744" s="179">
        <v>10.095000000000001</v>
      </c>
      <c r="I744" s="180"/>
      <c r="L744" s="176"/>
      <c r="M744" s="181"/>
      <c r="T744" s="182"/>
      <c r="AT744" s="177" t="s">
        <v>167</v>
      </c>
      <c r="AU744" s="177" t="s">
        <v>83</v>
      </c>
      <c r="AV744" s="15" t="s">
        <v>182</v>
      </c>
      <c r="AW744" s="15" t="s">
        <v>35</v>
      </c>
      <c r="AX744" s="15" t="s">
        <v>73</v>
      </c>
      <c r="AY744" s="177" t="s">
        <v>156</v>
      </c>
    </row>
    <row r="745" spans="2:65" s="14" customFormat="1" ht="10.199999999999999">
      <c r="B745" s="159"/>
      <c r="D745" s="146" t="s">
        <v>167</v>
      </c>
      <c r="E745" s="160" t="s">
        <v>19</v>
      </c>
      <c r="F745" s="161" t="s">
        <v>174</v>
      </c>
      <c r="H745" s="162">
        <v>20.841000000000001</v>
      </c>
      <c r="I745" s="163"/>
      <c r="L745" s="159"/>
      <c r="M745" s="164"/>
      <c r="T745" s="165"/>
      <c r="AT745" s="160" t="s">
        <v>167</v>
      </c>
      <c r="AU745" s="160" t="s">
        <v>83</v>
      </c>
      <c r="AV745" s="14" t="s">
        <v>163</v>
      </c>
      <c r="AW745" s="14" t="s">
        <v>35</v>
      </c>
      <c r="AX745" s="14" t="s">
        <v>81</v>
      </c>
      <c r="AY745" s="160" t="s">
        <v>156</v>
      </c>
    </row>
    <row r="746" spans="2:65" s="1" customFormat="1" ht="33" customHeight="1">
      <c r="B746" s="33"/>
      <c r="C746" s="128" t="s">
        <v>950</v>
      </c>
      <c r="D746" s="128" t="s">
        <v>158</v>
      </c>
      <c r="E746" s="129" t="s">
        <v>951</v>
      </c>
      <c r="F746" s="130" t="s">
        <v>952</v>
      </c>
      <c r="G746" s="131" t="s">
        <v>161</v>
      </c>
      <c r="H746" s="132">
        <v>12.478</v>
      </c>
      <c r="I746" s="133"/>
      <c r="J746" s="134">
        <f>ROUND(I746*H746,2)</f>
        <v>0</v>
      </c>
      <c r="K746" s="130" t="s">
        <v>162</v>
      </c>
      <c r="L746" s="33"/>
      <c r="M746" s="135" t="s">
        <v>19</v>
      </c>
      <c r="N746" s="136" t="s">
        <v>44</v>
      </c>
      <c r="P746" s="137">
        <f>O746*H746</f>
        <v>0</v>
      </c>
      <c r="Q746" s="137">
        <v>2.4649999999999998E-2</v>
      </c>
      <c r="R746" s="137">
        <f>Q746*H746</f>
        <v>0.30758269999999999</v>
      </c>
      <c r="S746" s="137">
        <v>0</v>
      </c>
      <c r="T746" s="138">
        <f>S746*H746</f>
        <v>0</v>
      </c>
      <c r="AR746" s="139" t="s">
        <v>278</v>
      </c>
      <c r="AT746" s="139" t="s">
        <v>158</v>
      </c>
      <c r="AU746" s="139" t="s">
        <v>83</v>
      </c>
      <c r="AY746" s="18" t="s">
        <v>156</v>
      </c>
      <c r="BE746" s="140">
        <f>IF(N746="základní",J746,0)</f>
        <v>0</v>
      </c>
      <c r="BF746" s="140">
        <f>IF(N746="snížená",J746,0)</f>
        <v>0</v>
      </c>
      <c r="BG746" s="140">
        <f>IF(N746="zákl. přenesená",J746,0)</f>
        <v>0</v>
      </c>
      <c r="BH746" s="140">
        <f>IF(N746="sníž. přenesená",J746,0)</f>
        <v>0</v>
      </c>
      <c r="BI746" s="140">
        <f>IF(N746="nulová",J746,0)</f>
        <v>0</v>
      </c>
      <c r="BJ746" s="18" t="s">
        <v>81</v>
      </c>
      <c r="BK746" s="140">
        <f>ROUND(I746*H746,2)</f>
        <v>0</v>
      </c>
      <c r="BL746" s="18" t="s">
        <v>278</v>
      </c>
      <c r="BM746" s="139" t="s">
        <v>953</v>
      </c>
    </row>
    <row r="747" spans="2:65" s="1" customFormat="1" ht="10.199999999999999">
      <c r="B747" s="33"/>
      <c r="D747" s="141" t="s">
        <v>165</v>
      </c>
      <c r="F747" s="142" t="s">
        <v>954</v>
      </c>
      <c r="I747" s="143"/>
      <c r="L747" s="33"/>
      <c r="M747" s="144"/>
      <c r="T747" s="54"/>
      <c r="AT747" s="18" t="s">
        <v>165</v>
      </c>
      <c r="AU747" s="18" t="s">
        <v>83</v>
      </c>
    </row>
    <row r="748" spans="2:65" s="12" customFormat="1" ht="10.199999999999999">
      <c r="B748" s="145"/>
      <c r="D748" s="146" t="s">
        <v>167</v>
      </c>
      <c r="E748" s="147" t="s">
        <v>19</v>
      </c>
      <c r="F748" s="148" t="s">
        <v>955</v>
      </c>
      <c r="H748" s="147" t="s">
        <v>19</v>
      </c>
      <c r="I748" s="149"/>
      <c r="L748" s="145"/>
      <c r="M748" s="150"/>
      <c r="T748" s="151"/>
      <c r="AT748" s="147" t="s">
        <v>167</v>
      </c>
      <c r="AU748" s="147" t="s">
        <v>83</v>
      </c>
      <c r="AV748" s="12" t="s">
        <v>81</v>
      </c>
      <c r="AW748" s="12" t="s">
        <v>35</v>
      </c>
      <c r="AX748" s="12" t="s">
        <v>73</v>
      </c>
      <c r="AY748" s="147" t="s">
        <v>156</v>
      </c>
    </row>
    <row r="749" spans="2:65" s="13" customFormat="1" ht="10.199999999999999">
      <c r="B749" s="152"/>
      <c r="D749" s="146" t="s">
        <v>167</v>
      </c>
      <c r="E749" s="153" t="s">
        <v>19</v>
      </c>
      <c r="F749" s="154" t="s">
        <v>956</v>
      </c>
      <c r="H749" s="155">
        <v>2.42</v>
      </c>
      <c r="I749" s="156"/>
      <c r="L749" s="152"/>
      <c r="M749" s="157"/>
      <c r="T749" s="158"/>
      <c r="AT749" s="153" t="s">
        <v>167</v>
      </c>
      <c r="AU749" s="153" t="s">
        <v>83</v>
      </c>
      <c r="AV749" s="13" t="s">
        <v>83</v>
      </c>
      <c r="AW749" s="13" t="s">
        <v>35</v>
      </c>
      <c r="AX749" s="13" t="s">
        <v>73</v>
      </c>
      <c r="AY749" s="153" t="s">
        <v>156</v>
      </c>
    </row>
    <row r="750" spans="2:65" s="13" customFormat="1" ht="10.199999999999999">
      <c r="B750" s="152"/>
      <c r="D750" s="146" t="s">
        <v>167</v>
      </c>
      <c r="E750" s="153" t="s">
        <v>19</v>
      </c>
      <c r="F750" s="154" t="s">
        <v>957</v>
      </c>
      <c r="H750" s="155">
        <v>2.907</v>
      </c>
      <c r="I750" s="156"/>
      <c r="L750" s="152"/>
      <c r="M750" s="157"/>
      <c r="T750" s="158"/>
      <c r="AT750" s="153" t="s">
        <v>167</v>
      </c>
      <c r="AU750" s="153" t="s">
        <v>83</v>
      </c>
      <c r="AV750" s="13" t="s">
        <v>83</v>
      </c>
      <c r="AW750" s="13" t="s">
        <v>35</v>
      </c>
      <c r="AX750" s="13" t="s">
        <v>73</v>
      </c>
      <c r="AY750" s="153" t="s">
        <v>156</v>
      </c>
    </row>
    <row r="751" spans="2:65" s="13" customFormat="1" ht="10.199999999999999">
      <c r="B751" s="152"/>
      <c r="D751" s="146" t="s">
        <v>167</v>
      </c>
      <c r="E751" s="153" t="s">
        <v>19</v>
      </c>
      <c r="F751" s="154" t="s">
        <v>958</v>
      </c>
      <c r="H751" s="155">
        <v>6.431</v>
      </c>
      <c r="I751" s="156"/>
      <c r="L751" s="152"/>
      <c r="M751" s="157"/>
      <c r="T751" s="158"/>
      <c r="AT751" s="153" t="s">
        <v>167</v>
      </c>
      <c r="AU751" s="153" t="s">
        <v>83</v>
      </c>
      <c r="AV751" s="13" t="s">
        <v>83</v>
      </c>
      <c r="AW751" s="13" t="s">
        <v>35</v>
      </c>
      <c r="AX751" s="13" t="s">
        <v>73</v>
      </c>
      <c r="AY751" s="153" t="s">
        <v>156</v>
      </c>
    </row>
    <row r="752" spans="2:65" s="13" customFormat="1" ht="10.199999999999999">
      <c r="B752" s="152"/>
      <c r="D752" s="146" t="s">
        <v>167</v>
      </c>
      <c r="E752" s="153" t="s">
        <v>19</v>
      </c>
      <c r="F752" s="154" t="s">
        <v>959</v>
      </c>
      <c r="H752" s="155">
        <v>0.72</v>
      </c>
      <c r="I752" s="156"/>
      <c r="L752" s="152"/>
      <c r="M752" s="157"/>
      <c r="T752" s="158"/>
      <c r="AT752" s="153" t="s">
        <v>167</v>
      </c>
      <c r="AU752" s="153" t="s">
        <v>83</v>
      </c>
      <c r="AV752" s="13" t="s">
        <v>83</v>
      </c>
      <c r="AW752" s="13" t="s">
        <v>35</v>
      </c>
      <c r="AX752" s="13" t="s">
        <v>73</v>
      </c>
      <c r="AY752" s="153" t="s">
        <v>156</v>
      </c>
    </row>
    <row r="753" spans="2:65" s="14" customFormat="1" ht="10.199999999999999">
      <c r="B753" s="159"/>
      <c r="D753" s="146" t="s">
        <v>167</v>
      </c>
      <c r="E753" s="160" t="s">
        <v>19</v>
      </c>
      <c r="F753" s="161" t="s">
        <v>174</v>
      </c>
      <c r="H753" s="162">
        <v>12.478</v>
      </c>
      <c r="I753" s="163"/>
      <c r="L753" s="159"/>
      <c r="M753" s="164"/>
      <c r="T753" s="165"/>
      <c r="AT753" s="160" t="s">
        <v>167</v>
      </c>
      <c r="AU753" s="160" t="s">
        <v>83</v>
      </c>
      <c r="AV753" s="14" t="s">
        <v>163</v>
      </c>
      <c r="AW753" s="14" t="s">
        <v>35</v>
      </c>
      <c r="AX753" s="14" t="s">
        <v>81</v>
      </c>
      <c r="AY753" s="160" t="s">
        <v>156</v>
      </c>
    </row>
    <row r="754" spans="2:65" s="1" customFormat="1" ht="33" customHeight="1">
      <c r="B754" s="33"/>
      <c r="C754" s="128" t="s">
        <v>960</v>
      </c>
      <c r="D754" s="128" t="s">
        <v>158</v>
      </c>
      <c r="E754" s="129" t="s">
        <v>961</v>
      </c>
      <c r="F754" s="130" t="s">
        <v>962</v>
      </c>
      <c r="G754" s="131" t="s">
        <v>161</v>
      </c>
      <c r="H754" s="132">
        <v>137.02000000000001</v>
      </c>
      <c r="I754" s="133"/>
      <c r="J754" s="134">
        <f>ROUND(I754*H754,2)</f>
        <v>0</v>
      </c>
      <c r="K754" s="130" t="s">
        <v>162</v>
      </c>
      <c r="L754" s="33"/>
      <c r="M754" s="135" t="s">
        <v>19</v>
      </c>
      <c r="N754" s="136" t="s">
        <v>44</v>
      </c>
      <c r="P754" s="137">
        <f>O754*H754</f>
        <v>0</v>
      </c>
      <c r="Q754" s="137">
        <v>2.4879999999999999E-2</v>
      </c>
      <c r="R754" s="137">
        <f>Q754*H754</f>
        <v>3.4090576000000001</v>
      </c>
      <c r="S754" s="137">
        <v>0</v>
      </c>
      <c r="T754" s="138">
        <f>S754*H754</f>
        <v>0</v>
      </c>
      <c r="AR754" s="139" t="s">
        <v>278</v>
      </c>
      <c r="AT754" s="139" t="s">
        <v>158</v>
      </c>
      <c r="AU754" s="139" t="s">
        <v>83</v>
      </c>
      <c r="AY754" s="18" t="s">
        <v>156</v>
      </c>
      <c r="BE754" s="140">
        <f>IF(N754="základní",J754,0)</f>
        <v>0</v>
      </c>
      <c r="BF754" s="140">
        <f>IF(N754="snížená",J754,0)</f>
        <v>0</v>
      </c>
      <c r="BG754" s="140">
        <f>IF(N754="zákl. přenesená",J754,0)</f>
        <v>0</v>
      </c>
      <c r="BH754" s="140">
        <f>IF(N754="sníž. přenesená",J754,0)</f>
        <v>0</v>
      </c>
      <c r="BI754" s="140">
        <f>IF(N754="nulová",J754,0)</f>
        <v>0</v>
      </c>
      <c r="BJ754" s="18" t="s">
        <v>81</v>
      </c>
      <c r="BK754" s="140">
        <f>ROUND(I754*H754,2)</f>
        <v>0</v>
      </c>
      <c r="BL754" s="18" t="s">
        <v>278</v>
      </c>
      <c r="BM754" s="139" t="s">
        <v>963</v>
      </c>
    </row>
    <row r="755" spans="2:65" s="1" customFormat="1" ht="10.199999999999999">
      <c r="B755" s="33"/>
      <c r="D755" s="141" t="s">
        <v>165</v>
      </c>
      <c r="F755" s="142" t="s">
        <v>964</v>
      </c>
      <c r="I755" s="143"/>
      <c r="L755" s="33"/>
      <c r="M755" s="144"/>
      <c r="T755" s="54"/>
      <c r="AT755" s="18" t="s">
        <v>165</v>
      </c>
      <c r="AU755" s="18" t="s">
        <v>83</v>
      </c>
    </row>
    <row r="756" spans="2:65" s="12" customFormat="1" ht="10.199999999999999">
      <c r="B756" s="145"/>
      <c r="D756" s="146" t="s">
        <v>167</v>
      </c>
      <c r="E756" s="147" t="s">
        <v>19</v>
      </c>
      <c r="F756" s="148" t="s">
        <v>170</v>
      </c>
      <c r="H756" s="147" t="s">
        <v>19</v>
      </c>
      <c r="I756" s="149"/>
      <c r="L756" s="145"/>
      <c r="M756" s="150"/>
      <c r="T756" s="151"/>
      <c r="AT756" s="147" t="s">
        <v>167</v>
      </c>
      <c r="AU756" s="147" t="s">
        <v>83</v>
      </c>
      <c r="AV756" s="12" t="s">
        <v>81</v>
      </c>
      <c r="AW756" s="12" t="s">
        <v>35</v>
      </c>
      <c r="AX756" s="12" t="s">
        <v>73</v>
      </c>
      <c r="AY756" s="147" t="s">
        <v>156</v>
      </c>
    </row>
    <row r="757" spans="2:65" s="13" customFormat="1" ht="10.199999999999999">
      <c r="B757" s="152"/>
      <c r="D757" s="146" t="s">
        <v>167</v>
      </c>
      <c r="E757" s="153" t="s">
        <v>19</v>
      </c>
      <c r="F757" s="154" t="s">
        <v>403</v>
      </c>
      <c r="H757" s="155">
        <v>47.2</v>
      </c>
      <c r="I757" s="156"/>
      <c r="L757" s="152"/>
      <c r="M757" s="157"/>
      <c r="T757" s="158"/>
      <c r="AT757" s="153" t="s">
        <v>167</v>
      </c>
      <c r="AU757" s="153" t="s">
        <v>83</v>
      </c>
      <c r="AV757" s="13" t="s">
        <v>83</v>
      </c>
      <c r="AW757" s="13" t="s">
        <v>35</v>
      </c>
      <c r="AX757" s="13" t="s">
        <v>73</v>
      </c>
      <c r="AY757" s="153" t="s">
        <v>156</v>
      </c>
    </row>
    <row r="758" spans="2:65" s="12" customFormat="1" ht="10.199999999999999">
      <c r="B758" s="145"/>
      <c r="D758" s="146" t="s">
        <v>167</v>
      </c>
      <c r="E758" s="147" t="s">
        <v>19</v>
      </c>
      <c r="F758" s="148" t="s">
        <v>172</v>
      </c>
      <c r="H758" s="147" t="s">
        <v>19</v>
      </c>
      <c r="I758" s="149"/>
      <c r="L758" s="145"/>
      <c r="M758" s="150"/>
      <c r="T758" s="151"/>
      <c r="AT758" s="147" t="s">
        <v>167</v>
      </c>
      <c r="AU758" s="147" t="s">
        <v>83</v>
      </c>
      <c r="AV758" s="12" t="s">
        <v>81</v>
      </c>
      <c r="AW758" s="12" t="s">
        <v>35</v>
      </c>
      <c r="AX758" s="12" t="s">
        <v>73</v>
      </c>
      <c r="AY758" s="147" t="s">
        <v>156</v>
      </c>
    </row>
    <row r="759" spans="2:65" s="13" customFormat="1" ht="10.199999999999999">
      <c r="B759" s="152"/>
      <c r="D759" s="146" t="s">
        <v>167</v>
      </c>
      <c r="E759" s="153" t="s">
        <v>19</v>
      </c>
      <c r="F759" s="154" t="s">
        <v>863</v>
      </c>
      <c r="H759" s="155">
        <v>47.57</v>
      </c>
      <c r="I759" s="156"/>
      <c r="L759" s="152"/>
      <c r="M759" s="157"/>
      <c r="T759" s="158"/>
      <c r="AT759" s="153" t="s">
        <v>167</v>
      </c>
      <c r="AU759" s="153" t="s">
        <v>83</v>
      </c>
      <c r="AV759" s="13" t="s">
        <v>83</v>
      </c>
      <c r="AW759" s="13" t="s">
        <v>35</v>
      </c>
      <c r="AX759" s="13" t="s">
        <v>73</v>
      </c>
      <c r="AY759" s="153" t="s">
        <v>156</v>
      </c>
    </row>
    <row r="760" spans="2:65" s="12" customFormat="1" ht="10.199999999999999">
      <c r="B760" s="145"/>
      <c r="D760" s="146" t="s">
        <v>167</v>
      </c>
      <c r="E760" s="147" t="s">
        <v>19</v>
      </c>
      <c r="F760" s="148" t="s">
        <v>405</v>
      </c>
      <c r="H760" s="147" t="s">
        <v>19</v>
      </c>
      <c r="I760" s="149"/>
      <c r="L760" s="145"/>
      <c r="M760" s="150"/>
      <c r="T760" s="151"/>
      <c r="AT760" s="147" t="s">
        <v>167</v>
      </c>
      <c r="AU760" s="147" t="s">
        <v>83</v>
      </c>
      <c r="AV760" s="12" t="s">
        <v>81</v>
      </c>
      <c r="AW760" s="12" t="s">
        <v>35</v>
      </c>
      <c r="AX760" s="12" t="s">
        <v>73</v>
      </c>
      <c r="AY760" s="147" t="s">
        <v>156</v>
      </c>
    </row>
    <row r="761" spans="2:65" s="13" customFormat="1" ht="10.199999999999999">
      <c r="B761" s="152"/>
      <c r="D761" s="146" t="s">
        <v>167</v>
      </c>
      <c r="E761" s="153" t="s">
        <v>19</v>
      </c>
      <c r="F761" s="154" t="s">
        <v>864</v>
      </c>
      <c r="H761" s="155">
        <v>42.25</v>
      </c>
      <c r="I761" s="156"/>
      <c r="L761" s="152"/>
      <c r="M761" s="157"/>
      <c r="T761" s="158"/>
      <c r="AT761" s="153" t="s">
        <v>167</v>
      </c>
      <c r="AU761" s="153" t="s">
        <v>83</v>
      </c>
      <c r="AV761" s="13" t="s">
        <v>83</v>
      </c>
      <c r="AW761" s="13" t="s">
        <v>35</v>
      </c>
      <c r="AX761" s="13" t="s">
        <v>73</v>
      </c>
      <c r="AY761" s="153" t="s">
        <v>156</v>
      </c>
    </row>
    <row r="762" spans="2:65" s="14" customFormat="1" ht="10.199999999999999">
      <c r="B762" s="159"/>
      <c r="D762" s="146" t="s">
        <v>167</v>
      </c>
      <c r="E762" s="160" t="s">
        <v>19</v>
      </c>
      <c r="F762" s="161" t="s">
        <v>174</v>
      </c>
      <c r="H762" s="162">
        <v>137.02000000000001</v>
      </c>
      <c r="I762" s="163"/>
      <c r="L762" s="159"/>
      <c r="M762" s="164"/>
      <c r="T762" s="165"/>
      <c r="AT762" s="160" t="s">
        <v>167</v>
      </c>
      <c r="AU762" s="160" t="s">
        <v>83</v>
      </c>
      <c r="AV762" s="14" t="s">
        <v>163</v>
      </c>
      <c r="AW762" s="14" t="s">
        <v>35</v>
      </c>
      <c r="AX762" s="14" t="s">
        <v>81</v>
      </c>
      <c r="AY762" s="160" t="s">
        <v>156</v>
      </c>
    </row>
    <row r="763" spans="2:65" s="1" customFormat="1" ht="21.75" customHeight="1">
      <c r="B763" s="33"/>
      <c r="C763" s="128" t="s">
        <v>965</v>
      </c>
      <c r="D763" s="128" t="s">
        <v>158</v>
      </c>
      <c r="E763" s="129" t="s">
        <v>966</v>
      </c>
      <c r="F763" s="130" t="s">
        <v>967</v>
      </c>
      <c r="G763" s="131" t="s">
        <v>235</v>
      </c>
      <c r="H763" s="132">
        <v>6</v>
      </c>
      <c r="I763" s="133"/>
      <c r="J763" s="134">
        <f>ROUND(I763*H763,2)</f>
        <v>0</v>
      </c>
      <c r="K763" s="130" t="s">
        <v>162</v>
      </c>
      <c r="L763" s="33"/>
      <c r="M763" s="135" t="s">
        <v>19</v>
      </c>
      <c r="N763" s="136" t="s">
        <v>44</v>
      </c>
      <c r="P763" s="137">
        <f>O763*H763</f>
        <v>0</v>
      </c>
      <c r="Q763" s="137">
        <v>2.2000000000000001E-4</v>
      </c>
      <c r="R763" s="137">
        <f>Q763*H763</f>
        <v>1.32E-3</v>
      </c>
      <c r="S763" s="137">
        <v>0</v>
      </c>
      <c r="T763" s="138">
        <f>S763*H763</f>
        <v>0</v>
      </c>
      <c r="AR763" s="139" t="s">
        <v>278</v>
      </c>
      <c r="AT763" s="139" t="s">
        <v>158</v>
      </c>
      <c r="AU763" s="139" t="s">
        <v>83</v>
      </c>
      <c r="AY763" s="18" t="s">
        <v>156</v>
      </c>
      <c r="BE763" s="140">
        <f>IF(N763="základní",J763,0)</f>
        <v>0</v>
      </c>
      <c r="BF763" s="140">
        <f>IF(N763="snížená",J763,0)</f>
        <v>0</v>
      </c>
      <c r="BG763" s="140">
        <f>IF(N763="zákl. přenesená",J763,0)</f>
        <v>0</v>
      </c>
      <c r="BH763" s="140">
        <f>IF(N763="sníž. přenesená",J763,0)</f>
        <v>0</v>
      </c>
      <c r="BI763" s="140">
        <f>IF(N763="nulová",J763,0)</f>
        <v>0</v>
      </c>
      <c r="BJ763" s="18" t="s">
        <v>81</v>
      </c>
      <c r="BK763" s="140">
        <f>ROUND(I763*H763,2)</f>
        <v>0</v>
      </c>
      <c r="BL763" s="18" t="s">
        <v>278</v>
      </c>
      <c r="BM763" s="139" t="s">
        <v>968</v>
      </c>
    </row>
    <row r="764" spans="2:65" s="1" customFormat="1" ht="10.199999999999999">
      <c r="B764" s="33"/>
      <c r="D764" s="141" t="s">
        <v>165</v>
      </c>
      <c r="F764" s="142" t="s">
        <v>969</v>
      </c>
      <c r="I764" s="143"/>
      <c r="L764" s="33"/>
      <c r="M764" s="144"/>
      <c r="T764" s="54"/>
      <c r="AT764" s="18" t="s">
        <v>165</v>
      </c>
      <c r="AU764" s="18" t="s">
        <v>83</v>
      </c>
    </row>
    <row r="765" spans="2:65" s="13" customFormat="1" ht="10.199999999999999">
      <c r="B765" s="152"/>
      <c r="D765" s="146" t="s">
        <v>167</v>
      </c>
      <c r="E765" s="153" t="s">
        <v>19</v>
      </c>
      <c r="F765" s="154" t="s">
        <v>202</v>
      </c>
      <c r="H765" s="155">
        <v>6</v>
      </c>
      <c r="I765" s="156"/>
      <c r="L765" s="152"/>
      <c r="M765" s="157"/>
      <c r="T765" s="158"/>
      <c r="AT765" s="153" t="s">
        <v>167</v>
      </c>
      <c r="AU765" s="153" t="s">
        <v>83</v>
      </c>
      <c r="AV765" s="13" t="s">
        <v>83</v>
      </c>
      <c r="AW765" s="13" t="s">
        <v>35</v>
      </c>
      <c r="AX765" s="13" t="s">
        <v>73</v>
      </c>
      <c r="AY765" s="153" t="s">
        <v>156</v>
      </c>
    </row>
    <row r="766" spans="2:65" s="14" customFormat="1" ht="10.199999999999999">
      <c r="B766" s="159"/>
      <c r="D766" s="146" t="s">
        <v>167</v>
      </c>
      <c r="E766" s="160" t="s">
        <v>19</v>
      </c>
      <c r="F766" s="161" t="s">
        <v>174</v>
      </c>
      <c r="H766" s="162">
        <v>6</v>
      </c>
      <c r="I766" s="163"/>
      <c r="L766" s="159"/>
      <c r="M766" s="164"/>
      <c r="T766" s="165"/>
      <c r="AT766" s="160" t="s">
        <v>167</v>
      </c>
      <c r="AU766" s="160" t="s">
        <v>83</v>
      </c>
      <c r="AV766" s="14" t="s">
        <v>163</v>
      </c>
      <c r="AW766" s="14" t="s">
        <v>35</v>
      </c>
      <c r="AX766" s="14" t="s">
        <v>81</v>
      </c>
      <c r="AY766" s="160" t="s">
        <v>156</v>
      </c>
    </row>
    <row r="767" spans="2:65" s="1" customFormat="1" ht="33" customHeight="1">
      <c r="B767" s="33"/>
      <c r="C767" s="128" t="s">
        <v>970</v>
      </c>
      <c r="D767" s="128" t="s">
        <v>158</v>
      </c>
      <c r="E767" s="129" t="s">
        <v>961</v>
      </c>
      <c r="F767" s="130" t="s">
        <v>962</v>
      </c>
      <c r="G767" s="131" t="s">
        <v>161</v>
      </c>
      <c r="H767" s="132">
        <v>33.432000000000002</v>
      </c>
      <c r="I767" s="133"/>
      <c r="J767" s="134">
        <f>ROUND(I767*H767,2)</f>
        <v>0</v>
      </c>
      <c r="K767" s="130" t="s">
        <v>162</v>
      </c>
      <c r="L767" s="33"/>
      <c r="M767" s="135" t="s">
        <v>19</v>
      </c>
      <c r="N767" s="136" t="s">
        <v>44</v>
      </c>
      <c r="P767" s="137">
        <f>O767*H767</f>
        <v>0</v>
      </c>
      <c r="Q767" s="137">
        <v>2.4879999999999999E-2</v>
      </c>
      <c r="R767" s="137">
        <f>Q767*H767</f>
        <v>0.83178816</v>
      </c>
      <c r="S767" s="137">
        <v>0</v>
      </c>
      <c r="T767" s="138">
        <f>S767*H767</f>
        <v>0</v>
      </c>
      <c r="AR767" s="139" t="s">
        <v>278</v>
      </c>
      <c r="AT767" s="139" t="s">
        <v>158</v>
      </c>
      <c r="AU767" s="139" t="s">
        <v>83</v>
      </c>
      <c r="AY767" s="18" t="s">
        <v>156</v>
      </c>
      <c r="BE767" s="140">
        <f>IF(N767="základní",J767,0)</f>
        <v>0</v>
      </c>
      <c r="BF767" s="140">
        <f>IF(N767="snížená",J767,0)</f>
        <v>0</v>
      </c>
      <c r="BG767" s="140">
        <f>IF(N767="zákl. přenesená",J767,0)</f>
        <v>0</v>
      </c>
      <c r="BH767" s="140">
        <f>IF(N767="sníž. přenesená",J767,0)</f>
        <v>0</v>
      </c>
      <c r="BI767" s="140">
        <f>IF(N767="nulová",J767,0)</f>
        <v>0</v>
      </c>
      <c r="BJ767" s="18" t="s">
        <v>81</v>
      </c>
      <c r="BK767" s="140">
        <f>ROUND(I767*H767,2)</f>
        <v>0</v>
      </c>
      <c r="BL767" s="18" t="s">
        <v>278</v>
      </c>
      <c r="BM767" s="139" t="s">
        <v>971</v>
      </c>
    </row>
    <row r="768" spans="2:65" s="1" customFormat="1" ht="10.199999999999999">
      <c r="B768" s="33"/>
      <c r="D768" s="141" t="s">
        <v>165</v>
      </c>
      <c r="F768" s="142" t="s">
        <v>964</v>
      </c>
      <c r="I768" s="143"/>
      <c r="L768" s="33"/>
      <c r="M768" s="144"/>
      <c r="T768" s="54"/>
      <c r="AT768" s="18" t="s">
        <v>165</v>
      </c>
      <c r="AU768" s="18" t="s">
        <v>83</v>
      </c>
    </row>
    <row r="769" spans="2:65" s="1" customFormat="1" ht="24.15" customHeight="1">
      <c r="B769" s="33"/>
      <c r="C769" s="128" t="s">
        <v>972</v>
      </c>
      <c r="D769" s="128" t="s">
        <v>158</v>
      </c>
      <c r="E769" s="129" t="s">
        <v>973</v>
      </c>
      <c r="F769" s="130" t="s">
        <v>974</v>
      </c>
      <c r="G769" s="131" t="s">
        <v>235</v>
      </c>
      <c r="H769" s="132">
        <v>6</v>
      </c>
      <c r="I769" s="133"/>
      <c r="J769" s="134">
        <f>ROUND(I769*H769,2)</f>
        <v>0</v>
      </c>
      <c r="K769" s="130" t="s">
        <v>162</v>
      </c>
      <c r="L769" s="33"/>
      <c r="M769" s="135" t="s">
        <v>19</v>
      </c>
      <c r="N769" s="136" t="s">
        <v>44</v>
      </c>
      <c r="P769" s="137">
        <f>O769*H769</f>
        <v>0</v>
      </c>
      <c r="Q769" s="137">
        <v>5.0299999999999997E-3</v>
      </c>
      <c r="R769" s="137">
        <f>Q769*H769</f>
        <v>3.0179999999999998E-2</v>
      </c>
      <c r="S769" s="137">
        <v>0</v>
      </c>
      <c r="T769" s="138">
        <f>S769*H769</f>
        <v>0</v>
      </c>
      <c r="AR769" s="139" t="s">
        <v>278</v>
      </c>
      <c r="AT769" s="139" t="s">
        <v>158</v>
      </c>
      <c r="AU769" s="139" t="s">
        <v>83</v>
      </c>
      <c r="AY769" s="18" t="s">
        <v>156</v>
      </c>
      <c r="BE769" s="140">
        <f>IF(N769="základní",J769,0)</f>
        <v>0</v>
      </c>
      <c r="BF769" s="140">
        <f>IF(N769="snížená",J769,0)</f>
        <v>0</v>
      </c>
      <c r="BG769" s="140">
        <f>IF(N769="zákl. přenesená",J769,0)</f>
        <v>0</v>
      </c>
      <c r="BH769" s="140">
        <f>IF(N769="sníž. přenesená",J769,0)</f>
        <v>0</v>
      </c>
      <c r="BI769" s="140">
        <f>IF(N769="nulová",J769,0)</f>
        <v>0</v>
      </c>
      <c r="BJ769" s="18" t="s">
        <v>81</v>
      </c>
      <c r="BK769" s="140">
        <f>ROUND(I769*H769,2)</f>
        <v>0</v>
      </c>
      <c r="BL769" s="18" t="s">
        <v>278</v>
      </c>
      <c r="BM769" s="139" t="s">
        <v>975</v>
      </c>
    </row>
    <row r="770" spans="2:65" s="1" customFormat="1" ht="10.199999999999999">
      <c r="B770" s="33"/>
      <c r="D770" s="141" t="s">
        <v>165</v>
      </c>
      <c r="F770" s="142" t="s">
        <v>976</v>
      </c>
      <c r="I770" s="143"/>
      <c r="L770" s="33"/>
      <c r="M770" s="144"/>
      <c r="T770" s="54"/>
      <c r="AT770" s="18" t="s">
        <v>165</v>
      </c>
      <c r="AU770" s="18" t="s">
        <v>83</v>
      </c>
    </row>
    <row r="771" spans="2:65" s="1" customFormat="1" ht="24.15" customHeight="1">
      <c r="B771" s="33"/>
      <c r="C771" s="128" t="s">
        <v>977</v>
      </c>
      <c r="D771" s="128" t="s">
        <v>158</v>
      </c>
      <c r="E771" s="129" t="s">
        <v>978</v>
      </c>
      <c r="F771" s="130" t="s">
        <v>979</v>
      </c>
      <c r="G771" s="131" t="s">
        <v>235</v>
      </c>
      <c r="H771" s="132">
        <v>6</v>
      </c>
      <c r="I771" s="133"/>
      <c r="J771" s="134">
        <f>ROUND(I771*H771,2)</f>
        <v>0</v>
      </c>
      <c r="K771" s="130" t="s">
        <v>162</v>
      </c>
      <c r="L771" s="33"/>
      <c r="M771" s="135" t="s">
        <v>19</v>
      </c>
      <c r="N771" s="136" t="s">
        <v>44</v>
      </c>
      <c r="P771" s="137">
        <f>O771*H771</f>
        <v>0</v>
      </c>
      <c r="Q771" s="137">
        <v>1.362E-2</v>
      </c>
      <c r="R771" s="137">
        <f>Q771*H771</f>
        <v>8.1720000000000001E-2</v>
      </c>
      <c r="S771" s="137">
        <v>0</v>
      </c>
      <c r="T771" s="138">
        <f>S771*H771</f>
        <v>0</v>
      </c>
      <c r="AR771" s="139" t="s">
        <v>278</v>
      </c>
      <c r="AT771" s="139" t="s">
        <v>158</v>
      </c>
      <c r="AU771" s="139" t="s">
        <v>83</v>
      </c>
      <c r="AY771" s="18" t="s">
        <v>156</v>
      </c>
      <c r="BE771" s="140">
        <f>IF(N771="základní",J771,0)</f>
        <v>0</v>
      </c>
      <c r="BF771" s="140">
        <f>IF(N771="snížená",J771,0)</f>
        <v>0</v>
      </c>
      <c r="BG771" s="140">
        <f>IF(N771="zákl. přenesená",J771,0)</f>
        <v>0</v>
      </c>
      <c r="BH771" s="140">
        <f>IF(N771="sníž. přenesená",J771,0)</f>
        <v>0</v>
      </c>
      <c r="BI771" s="140">
        <f>IF(N771="nulová",J771,0)</f>
        <v>0</v>
      </c>
      <c r="BJ771" s="18" t="s">
        <v>81</v>
      </c>
      <c r="BK771" s="140">
        <f>ROUND(I771*H771,2)</f>
        <v>0</v>
      </c>
      <c r="BL771" s="18" t="s">
        <v>278</v>
      </c>
      <c r="BM771" s="139" t="s">
        <v>980</v>
      </c>
    </row>
    <row r="772" spans="2:65" s="1" customFormat="1" ht="10.199999999999999">
      <c r="B772" s="33"/>
      <c r="D772" s="141" t="s">
        <v>165</v>
      </c>
      <c r="F772" s="142" t="s">
        <v>981</v>
      </c>
      <c r="I772" s="143"/>
      <c r="L772" s="33"/>
      <c r="M772" s="144"/>
      <c r="T772" s="54"/>
      <c r="AT772" s="18" t="s">
        <v>165</v>
      </c>
      <c r="AU772" s="18" t="s">
        <v>83</v>
      </c>
    </row>
    <row r="773" spans="2:65" s="1" customFormat="1" ht="24.15" customHeight="1">
      <c r="B773" s="33"/>
      <c r="C773" s="128" t="s">
        <v>982</v>
      </c>
      <c r="D773" s="128" t="s">
        <v>158</v>
      </c>
      <c r="E773" s="129" t="s">
        <v>983</v>
      </c>
      <c r="F773" s="130" t="s">
        <v>984</v>
      </c>
      <c r="G773" s="131" t="s">
        <v>161</v>
      </c>
      <c r="H773" s="132">
        <v>190.16</v>
      </c>
      <c r="I773" s="133"/>
      <c r="J773" s="134">
        <f>ROUND(I773*H773,2)</f>
        <v>0</v>
      </c>
      <c r="K773" s="130" t="s">
        <v>162</v>
      </c>
      <c r="L773" s="33"/>
      <c r="M773" s="135" t="s">
        <v>19</v>
      </c>
      <c r="N773" s="136" t="s">
        <v>44</v>
      </c>
      <c r="P773" s="137">
        <f>O773*H773</f>
        <v>0</v>
      </c>
      <c r="Q773" s="137">
        <v>4.3360000000000003E-2</v>
      </c>
      <c r="R773" s="137">
        <f>Q773*H773</f>
        <v>8.2453376000000009</v>
      </c>
      <c r="S773" s="137">
        <v>0</v>
      </c>
      <c r="T773" s="138">
        <f>S773*H773</f>
        <v>0</v>
      </c>
      <c r="AR773" s="139" t="s">
        <v>278</v>
      </c>
      <c r="AT773" s="139" t="s">
        <v>158</v>
      </c>
      <c r="AU773" s="139" t="s">
        <v>83</v>
      </c>
      <c r="AY773" s="18" t="s">
        <v>156</v>
      </c>
      <c r="BE773" s="140">
        <f>IF(N773="základní",J773,0)</f>
        <v>0</v>
      </c>
      <c r="BF773" s="140">
        <f>IF(N773="snížená",J773,0)</f>
        <v>0</v>
      </c>
      <c r="BG773" s="140">
        <f>IF(N773="zákl. přenesená",J773,0)</f>
        <v>0</v>
      </c>
      <c r="BH773" s="140">
        <f>IF(N773="sníž. přenesená",J773,0)</f>
        <v>0</v>
      </c>
      <c r="BI773" s="140">
        <f>IF(N773="nulová",J773,0)</f>
        <v>0</v>
      </c>
      <c r="BJ773" s="18" t="s">
        <v>81</v>
      </c>
      <c r="BK773" s="140">
        <f>ROUND(I773*H773,2)</f>
        <v>0</v>
      </c>
      <c r="BL773" s="18" t="s">
        <v>278</v>
      </c>
      <c r="BM773" s="139" t="s">
        <v>985</v>
      </c>
    </row>
    <row r="774" spans="2:65" s="1" customFormat="1" ht="10.199999999999999">
      <c r="B774" s="33"/>
      <c r="D774" s="141" t="s">
        <v>165</v>
      </c>
      <c r="F774" s="142" t="s">
        <v>986</v>
      </c>
      <c r="I774" s="143"/>
      <c r="L774" s="33"/>
      <c r="M774" s="144"/>
      <c r="T774" s="54"/>
      <c r="AT774" s="18" t="s">
        <v>165</v>
      </c>
      <c r="AU774" s="18" t="s">
        <v>83</v>
      </c>
    </row>
    <row r="775" spans="2:65" s="12" customFormat="1" ht="10.199999999999999">
      <c r="B775" s="145"/>
      <c r="D775" s="146" t="s">
        <v>167</v>
      </c>
      <c r="E775" s="147" t="s">
        <v>19</v>
      </c>
      <c r="F775" s="148" t="s">
        <v>168</v>
      </c>
      <c r="H775" s="147" t="s">
        <v>19</v>
      </c>
      <c r="I775" s="149"/>
      <c r="L775" s="145"/>
      <c r="M775" s="150"/>
      <c r="T775" s="151"/>
      <c r="AT775" s="147" t="s">
        <v>167</v>
      </c>
      <c r="AU775" s="147" t="s">
        <v>83</v>
      </c>
      <c r="AV775" s="12" t="s">
        <v>81</v>
      </c>
      <c r="AW775" s="12" t="s">
        <v>35</v>
      </c>
      <c r="AX775" s="12" t="s">
        <v>73</v>
      </c>
      <c r="AY775" s="147" t="s">
        <v>156</v>
      </c>
    </row>
    <row r="776" spans="2:65" s="13" customFormat="1" ht="10.199999999999999">
      <c r="B776" s="152"/>
      <c r="D776" s="146" t="s">
        <v>167</v>
      </c>
      <c r="E776" s="153" t="s">
        <v>19</v>
      </c>
      <c r="F776" s="154" t="s">
        <v>987</v>
      </c>
      <c r="H776" s="155">
        <v>48.25</v>
      </c>
      <c r="I776" s="156"/>
      <c r="L776" s="152"/>
      <c r="M776" s="157"/>
      <c r="T776" s="158"/>
      <c r="AT776" s="153" t="s">
        <v>167</v>
      </c>
      <c r="AU776" s="153" t="s">
        <v>83</v>
      </c>
      <c r="AV776" s="13" t="s">
        <v>83</v>
      </c>
      <c r="AW776" s="13" t="s">
        <v>35</v>
      </c>
      <c r="AX776" s="13" t="s">
        <v>73</v>
      </c>
      <c r="AY776" s="153" t="s">
        <v>156</v>
      </c>
    </row>
    <row r="777" spans="2:65" s="12" customFormat="1" ht="10.199999999999999">
      <c r="B777" s="145"/>
      <c r="D777" s="146" t="s">
        <v>167</v>
      </c>
      <c r="E777" s="147" t="s">
        <v>19</v>
      </c>
      <c r="F777" s="148" t="s">
        <v>170</v>
      </c>
      <c r="H777" s="147" t="s">
        <v>19</v>
      </c>
      <c r="I777" s="149"/>
      <c r="L777" s="145"/>
      <c r="M777" s="150"/>
      <c r="T777" s="151"/>
      <c r="AT777" s="147" t="s">
        <v>167</v>
      </c>
      <c r="AU777" s="147" t="s">
        <v>83</v>
      </c>
      <c r="AV777" s="12" t="s">
        <v>81</v>
      </c>
      <c r="AW777" s="12" t="s">
        <v>35</v>
      </c>
      <c r="AX777" s="12" t="s">
        <v>73</v>
      </c>
      <c r="AY777" s="147" t="s">
        <v>156</v>
      </c>
    </row>
    <row r="778" spans="2:65" s="13" customFormat="1" ht="10.199999999999999">
      <c r="B778" s="152"/>
      <c r="D778" s="146" t="s">
        <v>167</v>
      </c>
      <c r="E778" s="153" t="s">
        <v>19</v>
      </c>
      <c r="F778" s="154" t="s">
        <v>862</v>
      </c>
      <c r="H778" s="155">
        <v>52.09</v>
      </c>
      <c r="I778" s="156"/>
      <c r="L778" s="152"/>
      <c r="M778" s="157"/>
      <c r="T778" s="158"/>
      <c r="AT778" s="153" t="s">
        <v>167</v>
      </c>
      <c r="AU778" s="153" t="s">
        <v>83</v>
      </c>
      <c r="AV778" s="13" t="s">
        <v>83</v>
      </c>
      <c r="AW778" s="13" t="s">
        <v>35</v>
      </c>
      <c r="AX778" s="13" t="s">
        <v>73</v>
      </c>
      <c r="AY778" s="153" t="s">
        <v>156</v>
      </c>
    </row>
    <row r="779" spans="2:65" s="12" customFormat="1" ht="10.199999999999999">
      <c r="B779" s="145"/>
      <c r="D779" s="146" t="s">
        <v>167</v>
      </c>
      <c r="E779" s="147" t="s">
        <v>19</v>
      </c>
      <c r="F779" s="148" t="s">
        <v>172</v>
      </c>
      <c r="H779" s="147" t="s">
        <v>19</v>
      </c>
      <c r="I779" s="149"/>
      <c r="L779" s="145"/>
      <c r="M779" s="150"/>
      <c r="T779" s="151"/>
      <c r="AT779" s="147" t="s">
        <v>167</v>
      </c>
      <c r="AU779" s="147" t="s">
        <v>83</v>
      </c>
      <c r="AV779" s="12" t="s">
        <v>81</v>
      </c>
      <c r="AW779" s="12" t="s">
        <v>35</v>
      </c>
      <c r="AX779" s="12" t="s">
        <v>73</v>
      </c>
      <c r="AY779" s="147" t="s">
        <v>156</v>
      </c>
    </row>
    <row r="780" spans="2:65" s="13" customFormat="1" ht="10.199999999999999">
      <c r="B780" s="152"/>
      <c r="D780" s="146" t="s">
        <v>167</v>
      </c>
      <c r="E780" s="153" t="s">
        <v>19</v>
      </c>
      <c r="F780" s="154" t="s">
        <v>863</v>
      </c>
      <c r="H780" s="155">
        <v>47.57</v>
      </c>
      <c r="I780" s="156"/>
      <c r="L780" s="152"/>
      <c r="M780" s="157"/>
      <c r="T780" s="158"/>
      <c r="AT780" s="153" t="s">
        <v>167</v>
      </c>
      <c r="AU780" s="153" t="s">
        <v>83</v>
      </c>
      <c r="AV780" s="13" t="s">
        <v>83</v>
      </c>
      <c r="AW780" s="13" t="s">
        <v>35</v>
      </c>
      <c r="AX780" s="13" t="s">
        <v>73</v>
      </c>
      <c r="AY780" s="153" t="s">
        <v>156</v>
      </c>
    </row>
    <row r="781" spans="2:65" s="12" customFormat="1" ht="10.199999999999999">
      <c r="B781" s="145"/>
      <c r="D781" s="146" t="s">
        <v>167</v>
      </c>
      <c r="E781" s="147" t="s">
        <v>19</v>
      </c>
      <c r="F781" s="148" t="s">
        <v>405</v>
      </c>
      <c r="H781" s="147" t="s">
        <v>19</v>
      </c>
      <c r="I781" s="149"/>
      <c r="L781" s="145"/>
      <c r="M781" s="150"/>
      <c r="T781" s="151"/>
      <c r="AT781" s="147" t="s">
        <v>167</v>
      </c>
      <c r="AU781" s="147" t="s">
        <v>83</v>
      </c>
      <c r="AV781" s="12" t="s">
        <v>81</v>
      </c>
      <c r="AW781" s="12" t="s">
        <v>35</v>
      </c>
      <c r="AX781" s="12" t="s">
        <v>73</v>
      </c>
      <c r="AY781" s="147" t="s">
        <v>156</v>
      </c>
    </row>
    <row r="782" spans="2:65" s="13" customFormat="1" ht="10.199999999999999">
      <c r="B782" s="152"/>
      <c r="D782" s="146" t="s">
        <v>167</v>
      </c>
      <c r="E782" s="153" t="s">
        <v>19</v>
      </c>
      <c r="F782" s="154" t="s">
        <v>864</v>
      </c>
      <c r="H782" s="155">
        <v>42.25</v>
      </c>
      <c r="I782" s="156"/>
      <c r="L782" s="152"/>
      <c r="M782" s="157"/>
      <c r="T782" s="158"/>
      <c r="AT782" s="153" t="s">
        <v>167</v>
      </c>
      <c r="AU782" s="153" t="s">
        <v>83</v>
      </c>
      <c r="AV782" s="13" t="s">
        <v>83</v>
      </c>
      <c r="AW782" s="13" t="s">
        <v>35</v>
      </c>
      <c r="AX782" s="13" t="s">
        <v>73</v>
      </c>
      <c r="AY782" s="153" t="s">
        <v>156</v>
      </c>
    </row>
    <row r="783" spans="2:65" s="14" customFormat="1" ht="10.199999999999999">
      <c r="B783" s="159"/>
      <c r="D783" s="146" t="s">
        <v>167</v>
      </c>
      <c r="E783" s="160" t="s">
        <v>19</v>
      </c>
      <c r="F783" s="161" t="s">
        <v>174</v>
      </c>
      <c r="H783" s="162">
        <v>190.16</v>
      </c>
      <c r="I783" s="163"/>
      <c r="L783" s="159"/>
      <c r="M783" s="164"/>
      <c r="T783" s="165"/>
      <c r="AT783" s="160" t="s">
        <v>167</v>
      </c>
      <c r="AU783" s="160" t="s">
        <v>83</v>
      </c>
      <c r="AV783" s="14" t="s">
        <v>163</v>
      </c>
      <c r="AW783" s="14" t="s">
        <v>35</v>
      </c>
      <c r="AX783" s="14" t="s">
        <v>81</v>
      </c>
      <c r="AY783" s="160" t="s">
        <v>156</v>
      </c>
    </row>
    <row r="784" spans="2:65" s="1" customFormat="1" ht="24.15" customHeight="1">
      <c r="B784" s="33"/>
      <c r="C784" s="128" t="s">
        <v>988</v>
      </c>
      <c r="D784" s="128" t="s">
        <v>158</v>
      </c>
      <c r="E784" s="129" t="s">
        <v>989</v>
      </c>
      <c r="F784" s="130" t="s">
        <v>990</v>
      </c>
      <c r="G784" s="131" t="s">
        <v>161</v>
      </c>
      <c r="H784" s="132">
        <v>1140.96</v>
      </c>
      <c r="I784" s="133"/>
      <c r="J784" s="134">
        <f>ROUND(I784*H784,2)</f>
        <v>0</v>
      </c>
      <c r="K784" s="130" t="s">
        <v>162</v>
      </c>
      <c r="L784" s="33"/>
      <c r="M784" s="135" t="s">
        <v>19</v>
      </c>
      <c r="N784" s="136" t="s">
        <v>44</v>
      </c>
      <c r="P784" s="137">
        <f>O784*H784</f>
        <v>0</v>
      </c>
      <c r="Q784" s="137">
        <v>5.0000000000000001E-3</v>
      </c>
      <c r="R784" s="137">
        <f>Q784*H784</f>
        <v>5.7048000000000005</v>
      </c>
      <c r="S784" s="137">
        <v>0</v>
      </c>
      <c r="T784" s="138">
        <f>S784*H784</f>
        <v>0</v>
      </c>
      <c r="AR784" s="139" t="s">
        <v>278</v>
      </c>
      <c r="AT784" s="139" t="s">
        <v>158</v>
      </c>
      <c r="AU784" s="139" t="s">
        <v>83</v>
      </c>
      <c r="AY784" s="18" t="s">
        <v>156</v>
      </c>
      <c r="BE784" s="140">
        <f>IF(N784="základní",J784,0)</f>
        <v>0</v>
      </c>
      <c r="BF784" s="140">
        <f>IF(N784="snížená",J784,0)</f>
        <v>0</v>
      </c>
      <c r="BG784" s="140">
        <f>IF(N784="zákl. přenesená",J784,0)</f>
        <v>0</v>
      </c>
      <c r="BH784" s="140">
        <f>IF(N784="sníž. přenesená",J784,0)</f>
        <v>0</v>
      </c>
      <c r="BI784" s="140">
        <f>IF(N784="nulová",J784,0)</f>
        <v>0</v>
      </c>
      <c r="BJ784" s="18" t="s">
        <v>81</v>
      </c>
      <c r="BK784" s="140">
        <f>ROUND(I784*H784,2)</f>
        <v>0</v>
      </c>
      <c r="BL784" s="18" t="s">
        <v>278</v>
      </c>
      <c r="BM784" s="139" t="s">
        <v>991</v>
      </c>
    </row>
    <row r="785" spans="2:65" s="1" customFormat="1" ht="10.199999999999999">
      <c r="B785" s="33"/>
      <c r="D785" s="141" t="s">
        <v>165</v>
      </c>
      <c r="F785" s="142" t="s">
        <v>992</v>
      </c>
      <c r="I785" s="143"/>
      <c r="L785" s="33"/>
      <c r="M785" s="144"/>
      <c r="T785" s="54"/>
      <c r="AT785" s="18" t="s">
        <v>165</v>
      </c>
      <c r="AU785" s="18" t="s">
        <v>83</v>
      </c>
    </row>
    <row r="786" spans="2:65" s="12" customFormat="1" ht="10.199999999999999">
      <c r="B786" s="145"/>
      <c r="D786" s="146" t="s">
        <v>167</v>
      </c>
      <c r="E786" s="147" t="s">
        <v>19</v>
      </c>
      <c r="F786" s="148" t="s">
        <v>168</v>
      </c>
      <c r="H786" s="147" t="s">
        <v>19</v>
      </c>
      <c r="I786" s="149"/>
      <c r="L786" s="145"/>
      <c r="M786" s="150"/>
      <c r="T786" s="151"/>
      <c r="AT786" s="147" t="s">
        <v>167</v>
      </c>
      <c r="AU786" s="147" t="s">
        <v>83</v>
      </c>
      <c r="AV786" s="12" t="s">
        <v>81</v>
      </c>
      <c r="AW786" s="12" t="s">
        <v>35</v>
      </c>
      <c r="AX786" s="12" t="s">
        <v>73</v>
      </c>
      <c r="AY786" s="147" t="s">
        <v>156</v>
      </c>
    </row>
    <row r="787" spans="2:65" s="13" customFormat="1" ht="10.199999999999999">
      <c r="B787" s="152"/>
      <c r="D787" s="146" t="s">
        <v>167</v>
      </c>
      <c r="E787" s="153" t="s">
        <v>19</v>
      </c>
      <c r="F787" s="154" t="s">
        <v>987</v>
      </c>
      <c r="H787" s="155">
        <v>48.25</v>
      </c>
      <c r="I787" s="156"/>
      <c r="L787" s="152"/>
      <c r="M787" s="157"/>
      <c r="T787" s="158"/>
      <c r="AT787" s="153" t="s">
        <v>167</v>
      </c>
      <c r="AU787" s="153" t="s">
        <v>83</v>
      </c>
      <c r="AV787" s="13" t="s">
        <v>83</v>
      </c>
      <c r="AW787" s="13" t="s">
        <v>35</v>
      </c>
      <c r="AX787" s="13" t="s">
        <v>73</v>
      </c>
      <c r="AY787" s="153" t="s">
        <v>156</v>
      </c>
    </row>
    <row r="788" spans="2:65" s="12" customFormat="1" ht="10.199999999999999">
      <c r="B788" s="145"/>
      <c r="D788" s="146" t="s">
        <v>167</v>
      </c>
      <c r="E788" s="147" t="s">
        <v>19</v>
      </c>
      <c r="F788" s="148" t="s">
        <v>170</v>
      </c>
      <c r="H788" s="147" t="s">
        <v>19</v>
      </c>
      <c r="I788" s="149"/>
      <c r="L788" s="145"/>
      <c r="M788" s="150"/>
      <c r="T788" s="151"/>
      <c r="AT788" s="147" t="s">
        <v>167</v>
      </c>
      <c r="AU788" s="147" t="s">
        <v>83</v>
      </c>
      <c r="AV788" s="12" t="s">
        <v>81</v>
      </c>
      <c r="AW788" s="12" t="s">
        <v>35</v>
      </c>
      <c r="AX788" s="12" t="s">
        <v>73</v>
      </c>
      <c r="AY788" s="147" t="s">
        <v>156</v>
      </c>
    </row>
    <row r="789" spans="2:65" s="13" customFormat="1" ht="10.199999999999999">
      <c r="B789" s="152"/>
      <c r="D789" s="146" t="s">
        <v>167</v>
      </c>
      <c r="E789" s="153" t="s">
        <v>19</v>
      </c>
      <c r="F789" s="154" t="s">
        <v>862</v>
      </c>
      <c r="H789" s="155">
        <v>52.09</v>
      </c>
      <c r="I789" s="156"/>
      <c r="L789" s="152"/>
      <c r="M789" s="157"/>
      <c r="T789" s="158"/>
      <c r="AT789" s="153" t="s">
        <v>167</v>
      </c>
      <c r="AU789" s="153" t="s">
        <v>83</v>
      </c>
      <c r="AV789" s="13" t="s">
        <v>83</v>
      </c>
      <c r="AW789" s="13" t="s">
        <v>35</v>
      </c>
      <c r="AX789" s="13" t="s">
        <v>73</v>
      </c>
      <c r="AY789" s="153" t="s">
        <v>156</v>
      </c>
    </row>
    <row r="790" spans="2:65" s="12" customFormat="1" ht="10.199999999999999">
      <c r="B790" s="145"/>
      <c r="D790" s="146" t="s">
        <v>167</v>
      </c>
      <c r="E790" s="147" t="s">
        <v>19</v>
      </c>
      <c r="F790" s="148" t="s">
        <v>172</v>
      </c>
      <c r="H790" s="147" t="s">
        <v>19</v>
      </c>
      <c r="I790" s="149"/>
      <c r="L790" s="145"/>
      <c r="M790" s="150"/>
      <c r="T790" s="151"/>
      <c r="AT790" s="147" t="s">
        <v>167</v>
      </c>
      <c r="AU790" s="147" t="s">
        <v>83</v>
      </c>
      <c r="AV790" s="12" t="s">
        <v>81</v>
      </c>
      <c r="AW790" s="12" t="s">
        <v>35</v>
      </c>
      <c r="AX790" s="12" t="s">
        <v>73</v>
      </c>
      <c r="AY790" s="147" t="s">
        <v>156</v>
      </c>
    </row>
    <row r="791" spans="2:65" s="13" customFormat="1" ht="10.199999999999999">
      <c r="B791" s="152"/>
      <c r="D791" s="146" t="s">
        <v>167</v>
      </c>
      <c r="E791" s="153" t="s">
        <v>19</v>
      </c>
      <c r="F791" s="154" t="s">
        <v>863</v>
      </c>
      <c r="H791" s="155">
        <v>47.57</v>
      </c>
      <c r="I791" s="156"/>
      <c r="L791" s="152"/>
      <c r="M791" s="157"/>
      <c r="T791" s="158"/>
      <c r="AT791" s="153" t="s">
        <v>167</v>
      </c>
      <c r="AU791" s="153" t="s">
        <v>83</v>
      </c>
      <c r="AV791" s="13" t="s">
        <v>83</v>
      </c>
      <c r="AW791" s="13" t="s">
        <v>35</v>
      </c>
      <c r="AX791" s="13" t="s">
        <v>73</v>
      </c>
      <c r="AY791" s="153" t="s">
        <v>156</v>
      </c>
    </row>
    <row r="792" spans="2:65" s="12" customFormat="1" ht="10.199999999999999">
      <c r="B792" s="145"/>
      <c r="D792" s="146" t="s">
        <v>167</v>
      </c>
      <c r="E792" s="147" t="s">
        <v>19</v>
      </c>
      <c r="F792" s="148" t="s">
        <v>405</v>
      </c>
      <c r="H792" s="147" t="s">
        <v>19</v>
      </c>
      <c r="I792" s="149"/>
      <c r="L792" s="145"/>
      <c r="M792" s="150"/>
      <c r="T792" s="151"/>
      <c r="AT792" s="147" t="s">
        <v>167</v>
      </c>
      <c r="AU792" s="147" t="s">
        <v>83</v>
      </c>
      <c r="AV792" s="12" t="s">
        <v>81</v>
      </c>
      <c r="AW792" s="12" t="s">
        <v>35</v>
      </c>
      <c r="AX792" s="12" t="s">
        <v>73</v>
      </c>
      <c r="AY792" s="147" t="s">
        <v>156</v>
      </c>
    </row>
    <row r="793" spans="2:65" s="13" customFormat="1" ht="10.199999999999999">
      <c r="B793" s="152"/>
      <c r="D793" s="146" t="s">
        <v>167</v>
      </c>
      <c r="E793" s="153" t="s">
        <v>19</v>
      </c>
      <c r="F793" s="154" t="s">
        <v>864</v>
      </c>
      <c r="H793" s="155">
        <v>42.25</v>
      </c>
      <c r="I793" s="156"/>
      <c r="L793" s="152"/>
      <c r="M793" s="157"/>
      <c r="T793" s="158"/>
      <c r="AT793" s="153" t="s">
        <v>167</v>
      </c>
      <c r="AU793" s="153" t="s">
        <v>83</v>
      </c>
      <c r="AV793" s="13" t="s">
        <v>83</v>
      </c>
      <c r="AW793" s="13" t="s">
        <v>35</v>
      </c>
      <c r="AX793" s="13" t="s">
        <v>73</v>
      </c>
      <c r="AY793" s="153" t="s">
        <v>156</v>
      </c>
    </row>
    <row r="794" spans="2:65" s="14" customFormat="1" ht="10.199999999999999">
      <c r="B794" s="159"/>
      <c r="D794" s="146" t="s">
        <v>167</v>
      </c>
      <c r="E794" s="160" t="s">
        <v>19</v>
      </c>
      <c r="F794" s="161" t="s">
        <v>174</v>
      </c>
      <c r="H794" s="162">
        <v>190.16</v>
      </c>
      <c r="I794" s="163"/>
      <c r="L794" s="159"/>
      <c r="M794" s="164"/>
      <c r="T794" s="165"/>
      <c r="AT794" s="160" t="s">
        <v>167</v>
      </c>
      <c r="AU794" s="160" t="s">
        <v>83</v>
      </c>
      <c r="AV794" s="14" t="s">
        <v>163</v>
      </c>
      <c r="AW794" s="14" t="s">
        <v>35</v>
      </c>
      <c r="AX794" s="14" t="s">
        <v>73</v>
      </c>
      <c r="AY794" s="160" t="s">
        <v>156</v>
      </c>
    </row>
    <row r="795" spans="2:65" s="13" customFormat="1" ht="10.199999999999999">
      <c r="B795" s="152"/>
      <c r="D795" s="146" t="s">
        <v>167</v>
      </c>
      <c r="E795" s="153" t="s">
        <v>19</v>
      </c>
      <c r="F795" s="154" t="s">
        <v>993</v>
      </c>
      <c r="H795" s="155">
        <v>1140.96</v>
      </c>
      <c r="I795" s="156"/>
      <c r="L795" s="152"/>
      <c r="M795" s="157"/>
      <c r="T795" s="158"/>
      <c r="AT795" s="153" t="s">
        <v>167</v>
      </c>
      <c r="AU795" s="153" t="s">
        <v>83</v>
      </c>
      <c r="AV795" s="13" t="s">
        <v>83</v>
      </c>
      <c r="AW795" s="13" t="s">
        <v>35</v>
      </c>
      <c r="AX795" s="13" t="s">
        <v>81</v>
      </c>
      <c r="AY795" s="153" t="s">
        <v>156</v>
      </c>
    </row>
    <row r="796" spans="2:65" s="1" customFormat="1" ht="16.5" customHeight="1">
      <c r="B796" s="33"/>
      <c r="C796" s="166" t="s">
        <v>994</v>
      </c>
      <c r="D796" s="166" t="s">
        <v>291</v>
      </c>
      <c r="E796" s="167" t="s">
        <v>995</v>
      </c>
      <c r="F796" s="168" t="s">
        <v>996</v>
      </c>
      <c r="G796" s="169" t="s">
        <v>997</v>
      </c>
      <c r="H796" s="170">
        <v>5184.2250000000004</v>
      </c>
      <c r="I796" s="171"/>
      <c r="J796" s="172">
        <f>ROUND(I796*H796,2)</f>
        <v>0</v>
      </c>
      <c r="K796" s="168" t="s">
        <v>19</v>
      </c>
      <c r="L796" s="173"/>
      <c r="M796" s="174" t="s">
        <v>19</v>
      </c>
      <c r="N796" s="175" t="s">
        <v>44</v>
      </c>
      <c r="P796" s="137">
        <f>O796*H796</f>
        <v>0</v>
      </c>
      <c r="Q796" s="137">
        <v>1E-3</v>
      </c>
      <c r="R796" s="137">
        <f>Q796*H796</f>
        <v>5.1842250000000005</v>
      </c>
      <c r="S796" s="137">
        <v>0</v>
      </c>
      <c r="T796" s="138">
        <f>S796*H796</f>
        <v>0</v>
      </c>
      <c r="AR796" s="139" t="s">
        <v>379</v>
      </c>
      <c r="AT796" s="139" t="s">
        <v>291</v>
      </c>
      <c r="AU796" s="139" t="s">
        <v>83</v>
      </c>
      <c r="AY796" s="18" t="s">
        <v>156</v>
      </c>
      <c r="BE796" s="140">
        <f>IF(N796="základní",J796,0)</f>
        <v>0</v>
      </c>
      <c r="BF796" s="140">
        <f>IF(N796="snížená",J796,0)</f>
        <v>0</v>
      </c>
      <c r="BG796" s="140">
        <f>IF(N796="zákl. přenesená",J796,0)</f>
        <v>0</v>
      </c>
      <c r="BH796" s="140">
        <f>IF(N796="sníž. přenesená",J796,0)</f>
        <v>0</v>
      </c>
      <c r="BI796" s="140">
        <f>IF(N796="nulová",J796,0)</f>
        <v>0</v>
      </c>
      <c r="BJ796" s="18" t="s">
        <v>81</v>
      </c>
      <c r="BK796" s="140">
        <f>ROUND(I796*H796,2)</f>
        <v>0</v>
      </c>
      <c r="BL796" s="18" t="s">
        <v>278</v>
      </c>
      <c r="BM796" s="139" t="s">
        <v>998</v>
      </c>
    </row>
    <row r="797" spans="2:65" s="13" customFormat="1" ht="10.199999999999999">
      <c r="B797" s="152"/>
      <c r="D797" s="146" t="s">
        <v>167</v>
      </c>
      <c r="E797" s="153" t="s">
        <v>19</v>
      </c>
      <c r="F797" s="154" t="s">
        <v>999</v>
      </c>
      <c r="H797" s="155">
        <v>1496.7</v>
      </c>
      <c r="I797" s="156"/>
      <c r="L797" s="152"/>
      <c r="M797" s="157"/>
      <c r="T797" s="158"/>
      <c r="AT797" s="153" t="s">
        <v>167</v>
      </c>
      <c r="AU797" s="153" t="s">
        <v>83</v>
      </c>
      <c r="AV797" s="13" t="s">
        <v>83</v>
      </c>
      <c r="AW797" s="13" t="s">
        <v>35</v>
      </c>
      <c r="AX797" s="13" t="s">
        <v>73</v>
      </c>
      <c r="AY797" s="153" t="s">
        <v>156</v>
      </c>
    </row>
    <row r="798" spans="2:65" s="13" customFormat="1" ht="10.199999999999999">
      <c r="B798" s="152"/>
      <c r="D798" s="146" t="s">
        <v>167</v>
      </c>
      <c r="E798" s="153" t="s">
        <v>19</v>
      </c>
      <c r="F798" s="154" t="s">
        <v>1000</v>
      </c>
      <c r="H798" s="155">
        <v>476.55</v>
      </c>
      <c r="I798" s="156"/>
      <c r="L798" s="152"/>
      <c r="M798" s="157"/>
      <c r="T798" s="158"/>
      <c r="AT798" s="153" t="s">
        <v>167</v>
      </c>
      <c r="AU798" s="153" t="s">
        <v>83</v>
      </c>
      <c r="AV798" s="13" t="s">
        <v>83</v>
      </c>
      <c r="AW798" s="13" t="s">
        <v>35</v>
      </c>
      <c r="AX798" s="13" t="s">
        <v>73</v>
      </c>
      <c r="AY798" s="153" t="s">
        <v>156</v>
      </c>
    </row>
    <row r="799" spans="2:65" s="13" customFormat="1" ht="10.199999999999999">
      <c r="B799" s="152"/>
      <c r="D799" s="146" t="s">
        <v>167</v>
      </c>
      <c r="E799" s="153" t="s">
        <v>19</v>
      </c>
      <c r="F799" s="154" t="s">
        <v>1001</v>
      </c>
      <c r="H799" s="155">
        <v>2211.9749999999999</v>
      </c>
      <c r="I799" s="156"/>
      <c r="L799" s="152"/>
      <c r="M799" s="157"/>
      <c r="T799" s="158"/>
      <c r="AT799" s="153" t="s">
        <v>167</v>
      </c>
      <c r="AU799" s="153" t="s">
        <v>83</v>
      </c>
      <c r="AV799" s="13" t="s">
        <v>83</v>
      </c>
      <c r="AW799" s="13" t="s">
        <v>35</v>
      </c>
      <c r="AX799" s="13" t="s">
        <v>73</v>
      </c>
      <c r="AY799" s="153" t="s">
        <v>156</v>
      </c>
    </row>
    <row r="800" spans="2:65" s="13" customFormat="1" ht="10.199999999999999">
      <c r="B800" s="152"/>
      <c r="D800" s="146" t="s">
        <v>167</v>
      </c>
      <c r="E800" s="153" t="s">
        <v>19</v>
      </c>
      <c r="F800" s="154" t="s">
        <v>1002</v>
      </c>
      <c r="H800" s="155">
        <v>752.625</v>
      </c>
      <c r="I800" s="156"/>
      <c r="L800" s="152"/>
      <c r="M800" s="157"/>
      <c r="T800" s="158"/>
      <c r="AT800" s="153" t="s">
        <v>167</v>
      </c>
      <c r="AU800" s="153" t="s">
        <v>83</v>
      </c>
      <c r="AV800" s="13" t="s">
        <v>83</v>
      </c>
      <c r="AW800" s="13" t="s">
        <v>35</v>
      </c>
      <c r="AX800" s="13" t="s">
        <v>73</v>
      </c>
      <c r="AY800" s="153" t="s">
        <v>156</v>
      </c>
    </row>
    <row r="801" spans="2:65" s="13" customFormat="1" ht="10.199999999999999">
      <c r="B801" s="152"/>
      <c r="D801" s="146" t="s">
        <v>167</v>
      </c>
      <c r="E801" s="153" t="s">
        <v>19</v>
      </c>
      <c r="F801" s="154" t="s">
        <v>1003</v>
      </c>
      <c r="H801" s="155">
        <v>246.375</v>
      </c>
      <c r="I801" s="156"/>
      <c r="L801" s="152"/>
      <c r="M801" s="157"/>
      <c r="T801" s="158"/>
      <c r="AT801" s="153" t="s">
        <v>167</v>
      </c>
      <c r="AU801" s="153" t="s">
        <v>83</v>
      </c>
      <c r="AV801" s="13" t="s">
        <v>83</v>
      </c>
      <c r="AW801" s="13" t="s">
        <v>35</v>
      </c>
      <c r="AX801" s="13" t="s">
        <v>73</v>
      </c>
      <c r="AY801" s="153" t="s">
        <v>156</v>
      </c>
    </row>
    <row r="802" spans="2:65" s="14" customFormat="1" ht="10.199999999999999">
      <c r="B802" s="159"/>
      <c r="D802" s="146" t="s">
        <v>167</v>
      </c>
      <c r="E802" s="160" t="s">
        <v>19</v>
      </c>
      <c r="F802" s="161" t="s">
        <v>174</v>
      </c>
      <c r="H802" s="162">
        <v>5184.2250000000004</v>
      </c>
      <c r="I802" s="163"/>
      <c r="L802" s="159"/>
      <c r="M802" s="164"/>
      <c r="T802" s="165"/>
      <c r="AT802" s="160" t="s">
        <v>167</v>
      </c>
      <c r="AU802" s="160" t="s">
        <v>83</v>
      </c>
      <c r="AV802" s="14" t="s">
        <v>163</v>
      </c>
      <c r="AW802" s="14" t="s">
        <v>35</v>
      </c>
      <c r="AX802" s="14" t="s">
        <v>81</v>
      </c>
      <c r="AY802" s="160" t="s">
        <v>156</v>
      </c>
    </row>
    <row r="803" spans="2:65" s="1" customFormat="1" ht="16.5" customHeight="1">
      <c r="B803" s="33"/>
      <c r="C803" s="128" t="s">
        <v>1004</v>
      </c>
      <c r="D803" s="128" t="s">
        <v>158</v>
      </c>
      <c r="E803" s="129" t="s">
        <v>1005</v>
      </c>
      <c r="F803" s="130" t="s">
        <v>1006</v>
      </c>
      <c r="G803" s="131" t="s">
        <v>422</v>
      </c>
      <c r="H803" s="132">
        <v>13.56</v>
      </c>
      <c r="I803" s="133"/>
      <c r="J803" s="134">
        <f>ROUND(I803*H803,2)</f>
        <v>0</v>
      </c>
      <c r="K803" s="130" t="s">
        <v>19</v>
      </c>
      <c r="L803" s="33"/>
      <c r="M803" s="135" t="s">
        <v>19</v>
      </c>
      <c r="N803" s="136" t="s">
        <v>44</v>
      </c>
      <c r="P803" s="137">
        <f>O803*H803</f>
        <v>0</v>
      </c>
      <c r="Q803" s="137">
        <v>0</v>
      </c>
      <c r="R803" s="137">
        <f>Q803*H803</f>
        <v>0</v>
      </c>
      <c r="S803" s="137">
        <v>0</v>
      </c>
      <c r="T803" s="138">
        <f>S803*H803</f>
        <v>0</v>
      </c>
      <c r="AR803" s="139" t="s">
        <v>278</v>
      </c>
      <c r="AT803" s="139" t="s">
        <v>158</v>
      </c>
      <c r="AU803" s="139" t="s">
        <v>83</v>
      </c>
      <c r="AY803" s="18" t="s">
        <v>156</v>
      </c>
      <c r="BE803" s="140">
        <f>IF(N803="základní",J803,0)</f>
        <v>0</v>
      </c>
      <c r="BF803" s="140">
        <f>IF(N803="snížená",J803,0)</f>
        <v>0</v>
      </c>
      <c r="BG803" s="140">
        <f>IF(N803="zákl. přenesená",J803,0)</f>
        <v>0</v>
      </c>
      <c r="BH803" s="140">
        <f>IF(N803="sníž. přenesená",J803,0)</f>
        <v>0</v>
      </c>
      <c r="BI803" s="140">
        <f>IF(N803="nulová",J803,0)</f>
        <v>0</v>
      </c>
      <c r="BJ803" s="18" t="s">
        <v>81</v>
      </c>
      <c r="BK803" s="140">
        <f>ROUND(I803*H803,2)</f>
        <v>0</v>
      </c>
      <c r="BL803" s="18" t="s">
        <v>278</v>
      </c>
      <c r="BM803" s="139" t="s">
        <v>1007</v>
      </c>
    </row>
    <row r="804" spans="2:65" s="13" customFormat="1" ht="10.199999999999999">
      <c r="B804" s="152"/>
      <c r="D804" s="146" t="s">
        <v>167</v>
      </c>
      <c r="E804" s="153" t="s">
        <v>19</v>
      </c>
      <c r="F804" s="154" t="s">
        <v>1008</v>
      </c>
      <c r="H804" s="155">
        <v>13.56</v>
      </c>
      <c r="I804" s="156"/>
      <c r="L804" s="152"/>
      <c r="M804" s="157"/>
      <c r="T804" s="158"/>
      <c r="AT804" s="153" t="s">
        <v>167</v>
      </c>
      <c r="AU804" s="153" t="s">
        <v>83</v>
      </c>
      <c r="AV804" s="13" t="s">
        <v>83</v>
      </c>
      <c r="AW804" s="13" t="s">
        <v>35</v>
      </c>
      <c r="AX804" s="13" t="s">
        <v>73</v>
      </c>
      <c r="AY804" s="153" t="s">
        <v>156</v>
      </c>
    </row>
    <row r="805" spans="2:65" s="14" customFormat="1" ht="10.199999999999999">
      <c r="B805" s="159"/>
      <c r="D805" s="146" t="s">
        <v>167</v>
      </c>
      <c r="E805" s="160" t="s">
        <v>19</v>
      </c>
      <c r="F805" s="161" t="s">
        <v>174</v>
      </c>
      <c r="H805" s="162">
        <v>13.56</v>
      </c>
      <c r="I805" s="163"/>
      <c r="L805" s="159"/>
      <c r="M805" s="164"/>
      <c r="T805" s="165"/>
      <c r="AT805" s="160" t="s">
        <v>167</v>
      </c>
      <c r="AU805" s="160" t="s">
        <v>83</v>
      </c>
      <c r="AV805" s="14" t="s">
        <v>163</v>
      </c>
      <c r="AW805" s="14" t="s">
        <v>35</v>
      </c>
      <c r="AX805" s="14" t="s">
        <v>81</v>
      </c>
      <c r="AY805" s="160" t="s">
        <v>156</v>
      </c>
    </row>
    <row r="806" spans="2:65" s="1" customFormat="1" ht="37.799999999999997" customHeight="1">
      <c r="B806" s="33"/>
      <c r="C806" s="128" t="s">
        <v>1009</v>
      </c>
      <c r="D806" s="128" t="s">
        <v>158</v>
      </c>
      <c r="E806" s="129" t="s">
        <v>1010</v>
      </c>
      <c r="F806" s="130" t="s">
        <v>1011</v>
      </c>
      <c r="G806" s="131" t="s">
        <v>185</v>
      </c>
      <c r="H806" s="132">
        <v>25.710999999999999</v>
      </c>
      <c r="I806" s="133"/>
      <c r="J806" s="134">
        <f>ROUND(I806*H806,2)</f>
        <v>0</v>
      </c>
      <c r="K806" s="130" t="s">
        <v>162</v>
      </c>
      <c r="L806" s="33"/>
      <c r="M806" s="135" t="s">
        <v>19</v>
      </c>
      <c r="N806" s="136" t="s">
        <v>44</v>
      </c>
      <c r="P806" s="137">
        <f>O806*H806</f>
        <v>0</v>
      </c>
      <c r="Q806" s="137">
        <v>0</v>
      </c>
      <c r="R806" s="137">
        <f>Q806*H806</f>
        <v>0</v>
      </c>
      <c r="S806" s="137">
        <v>0</v>
      </c>
      <c r="T806" s="138">
        <f>S806*H806</f>
        <v>0</v>
      </c>
      <c r="AR806" s="139" t="s">
        <v>278</v>
      </c>
      <c r="AT806" s="139" t="s">
        <v>158</v>
      </c>
      <c r="AU806" s="139" t="s">
        <v>83</v>
      </c>
      <c r="AY806" s="18" t="s">
        <v>156</v>
      </c>
      <c r="BE806" s="140">
        <f>IF(N806="základní",J806,0)</f>
        <v>0</v>
      </c>
      <c r="BF806" s="140">
        <f>IF(N806="snížená",J806,0)</f>
        <v>0</v>
      </c>
      <c r="BG806" s="140">
        <f>IF(N806="zákl. přenesená",J806,0)</f>
        <v>0</v>
      </c>
      <c r="BH806" s="140">
        <f>IF(N806="sníž. přenesená",J806,0)</f>
        <v>0</v>
      </c>
      <c r="BI806" s="140">
        <f>IF(N806="nulová",J806,0)</f>
        <v>0</v>
      </c>
      <c r="BJ806" s="18" t="s">
        <v>81</v>
      </c>
      <c r="BK806" s="140">
        <f>ROUND(I806*H806,2)</f>
        <v>0</v>
      </c>
      <c r="BL806" s="18" t="s">
        <v>278</v>
      </c>
      <c r="BM806" s="139" t="s">
        <v>1012</v>
      </c>
    </row>
    <row r="807" spans="2:65" s="1" customFormat="1" ht="10.199999999999999">
      <c r="B807" s="33"/>
      <c r="D807" s="141" t="s">
        <v>165</v>
      </c>
      <c r="F807" s="142" t="s">
        <v>1013</v>
      </c>
      <c r="I807" s="143"/>
      <c r="L807" s="33"/>
      <c r="M807" s="144"/>
      <c r="T807" s="54"/>
      <c r="AT807" s="18" t="s">
        <v>165</v>
      </c>
      <c r="AU807" s="18" t="s">
        <v>83</v>
      </c>
    </row>
    <row r="808" spans="2:65" s="11" customFormat="1" ht="22.8" customHeight="1">
      <c r="B808" s="116"/>
      <c r="D808" s="117" t="s">
        <v>72</v>
      </c>
      <c r="E808" s="126" t="s">
        <v>1014</v>
      </c>
      <c r="F808" s="126" t="s">
        <v>1015</v>
      </c>
      <c r="I808" s="119"/>
      <c r="J808" s="127">
        <f>BK808</f>
        <v>0</v>
      </c>
      <c r="L808" s="116"/>
      <c r="M808" s="121"/>
      <c r="P808" s="122">
        <f>SUM(P809:P926)</f>
        <v>0</v>
      </c>
      <c r="R808" s="122">
        <f>SUM(R809:R926)</f>
        <v>0.46447714000000012</v>
      </c>
      <c r="T808" s="123">
        <f>SUM(T809:T926)</f>
        <v>0.45740831999999998</v>
      </c>
      <c r="AR808" s="117" t="s">
        <v>83</v>
      </c>
      <c r="AT808" s="124" t="s">
        <v>72</v>
      </c>
      <c r="AU808" s="124" t="s">
        <v>81</v>
      </c>
      <c r="AY808" s="117" t="s">
        <v>156</v>
      </c>
      <c r="BK808" s="125">
        <f>SUM(BK809:BK926)</f>
        <v>0</v>
      </c>
    </row>
    <row r="809" spans="2:65" s="1" customFormat="1" ht="16.5" customHeight="1">
      <c r="B809" s="33"/>
      <c r="C809" s="128" t="s">
        <v>1016</v>
      </c>
      <c r="D809" s="128" t="s">
        <v>158</v>
      </c>
      <c r="E809" s="129" t="s">
        <v>1017</v>
      </c>
      <c r="F809" s="130" t="s">
        <v>1018</v>
      </c>
      <c r="G809" s="131" t="s">
        <v>161</v>
      </c>
      <c r="H809" s="132">
        <v>31.75</v>
      </c>
      <c r="I809" s="133"/>
      <c r="J809" s="134">
        <f>ROUND(I809*H809,2)</f>
        <v>0</v>
      </c>
      <c r="K809" s="130" t="s">
        <v>162</v>
      </c>
      <c r="L809" s="33"/>
      <c r="M809" s="135" t="s">
        <v>19</v>
      </c>
      <c r="N809" s="136" t="s">
        <v>44</v>
      </c>
      <c r="P809" s="137">
        <f>O809*H809</f>
        <v>0</v>
      </c>
      <c r="Q809" s="137">
        <v>0</v>
      </c>
      <c r="R809" s="137">
        <f>Q809*H809</f>
        <v>0</v>
      </c>
      <c r="S809" s="137">
        <v>5.94E-3</v>
      </c>
      <c r="T809" s="138">
        <f>S809*H809</f>
        <v>0.18859500000000001</v>
      </c>
      <c r="AR809" s="139" t="s">
        <v>278</v>
      </c>
      <c r="AT809" s="139" t="s">
        <v>158</v>
      </c>
      <c r="AU809" s="139" t="s">
        <v>83</v>
      </c>
      <c r="AY809" s="18" t="s">
        <v>156</v>
      </c>
      <c r="BE809" s="140">
        <f>IF(N809="základní",J809,0)</f>
        <v>0</v>
      </c>
      <c r="BF809" s="140">
        <f>IF(N809="snížená",J809,0)</f>
        <v>0</v>
      </c>
      <c r="BG809" s="140">
        <f>IF(N809="zákl. přenesená",J809,0)</f>
        <v>0</v>
      </c>
      <c r="BH809" s="140">
        <f>IF(N809="sníž. přenesená",J809,0)</f>
        <v>0</v>
      </c>
      <c r="BI809" s="140">
        <f>IF(N809="nulová",J809,0)</f>
        <v>0</v>
      </c>
      <c r="BJ809" s="18" t="s">
        <v>81</v>
      </c>
      <c r="BK809" s="140">
        <f>ROUND(I809*H809,2)</f>
        <v>0</v>
      </c>
      <c r="BL809" s="18" t="s">
        <v>278</v>
      </c>
      <c r="BM809" s="139" t="s">
        <v>1019</v>
      </c>
    </row>
    <row r="810" spans="2:65" s="1" customFormat="1" ht="10.199999999999999">
      <c r="B810" s="33"/>
      <c r="D810" s="141" t="s">
        <v>165</v>
      </c>
      <c r="F810" s="142" t="s">
        <v>1020</v>
      </c>
      <c r="I810" s="143"/>
      <c r="L810" s="33"/>
      <c r="M810" s="144"/>
      <c r="T810" s="54"/>
      <c r="AT810" s="18" t="s">
        <v>165</v>
      </c>
      <c r="AU810" s="18" t="s">
        <v>83</v>
      </c>
    </row>
    <row r="811" spans="2:65" s="1" customFormat="1" ht="16.5" customHeight="1">
      <c r="B811" s="33"/>
      <c r="C811" s="128" t="s">
        <v>1021</v>
      </c>
      <c r="D811" s="128" t="s">
        <v>158</v>
      </c>
      <c r="E811" s="129" t="s">
        <v>1022</v>
      </c>
      <c r="F811" s="130" t="s">
        <v>1023</v>
      </c>
      <c r="G811" s="131" t="s">
        <v>422</v>
      </c>
      <c r="H811" s="132">
        <v>15.58</v>
      </c>
      <c r="I811" s="133"/>
      <c r="J811" s="134">
        <f>ROUND(I811*H811,2)</f>
        <v>0</v>
      </c>
      <c r="K811" s="130" t="s">
        <v>162</v>
      </c>
      <c r="L811" s="33"/>
      <c r="M811" s="135" t="s">
        <v>19</v>
      </c>
      <c r="N811" s="136" t="s">
        <v>44</v>
      </c>
      <c r="P811" s="137">
        <f>O811*H811</f>
        <v>0</v>
      </c>
      <c r="Q811" s="137">
        <v>0</v>
      </c>
      <c r="R811" s="137">
        <f>Q811*H811</f>
        <v>0</v>
      </c>
      <c r="S811" s="137">
        <v>1.67E-3</v>
      </c>
      <c r="T811" s="138">
        <f>S811*H811</f>
        <v>2.6018599999999999E-2</v>
      </c>
      <c r="AR811" s="139" t="s">
        <v>278</v>
      </c>
      <c r="AT811" s="139" t="s">
        <v>158</v>
      </c>
      <c r="AU811" s="139" t="s">
        <v>83</v>
      </c>
      <c r="AY811" s="18" t="s">
        <v>156</v>
      </c>
      <c r="BE811" s="140">
        <f>IF(N811="základní",J811,0)</f>
        <v>0</v>
      </c>
      <c r="BF811" s="140">
        <f>IF(N811="snížená",J811,0)</f>
        <v>0</v>
      </c>
      <c r="BG811" s="140">
        <f>IF(N811="zákl. přenesená",J811,0)</f>
        <v>0</v>
      </c>
      <c r="BH811" s="140">
        <f>IF(N811="sníž. přenesená",J811,0)</f>
        <v>0</v>
      </c>
      <c r="BI811" s="140">
        <f>IF(N811="nulová",J811,0)</f>
        <v>0</v>
      </c>
      <c r="BJ811" s="18" t="s">
        <v>81</v>
      </c>
      <c r="BK811" s="140">
        <f>ROUND(I811*H811,2)</f>
        <v>0</v>
      </c>
      <c r="BL811" s="18" t="s">
        <v>278</v>
      </c>
      <c r="BM811" s="139" t="s">
        <v>1024</v>
      </c>
    </row>
    <row r="812" spans="2:65" s="1" customFormat="1" ht="10.199999999999999">
      <c r="B812" s="33"/>
      <c r="D812" s="141" t="s">
        <v>165</v>
      </c>
      <c r="F812" s="142" t="s">
        <v>1025</v>
      </c>
      <c r="I812" s="143"/>
      <c r="L812" s="33"/>
      <c r="M812" s="144"/>
      <c r="T812" s="54"/>
      <c r="AT812" s="18" t="s">
        <v>165</v>
      </c>
      <c r="AU812" s="18" t="s">
        <v>83</v>
      </c>
    </row>
    <row r="813" spans="2:65" s="1" customFormat="1" ht="16.5" customHeight="1">
      <c r="B813" s="33"/>
      <c r="C813" s="128" t="s">
        <v>1026</v>
      </c>
      <c r="D813" s="128" t="s">
        <v>158</v>
      </c>
      <c r="E813" s="129" t="s">
        <v>1027</v>
      </c>
      <c r="F813" s="130" t="s">
        <v>1028</v>
      </c>
      <c r="G813" s="131" t="s">
        <v>422</v>
      </c>
      <c r="H813" s="132">
        <v>10.388</v>
      </c>
      <c r="I813" s="133"/>
      <c r="J813" s="134">
        <f>ROUND(I813*H813,2)</f>
        <v>0</v>
      </c>
      <c r="K813" s="130" t="s">
        <v>162</v>
      </c>
      <c r="L813" s="33"/>
      <c r="M813" s="135" t="s">
        <v>19</v>
      </c>
      <c r="N813" s="136" t="s">
        <v>44</v>
      </c>
      <c r="P813" s="137">
        <f>O813*H813</f>
        <v>0</v>
      </c>
      <c r="Q813" s="137">
        <v>0</v>
      </c>
      <c r="R813" s="137">
        <f>Q813*H813</f>
        <v>0</v>
      </c>
      <c r="S813" s="137">
        <v>2.5999999999999999E-3</v>
      </c>
      <c r="T813" s="138">
        <f>S813*H813</f>
        <v>2.7008799999999999E-2</v>
      </c>
      <c r="AR813" s="139" t="s">
        <v>278</v>
      </c>
      <c r="AT813" s="139" t="s">
        <v>158</v>
      </c>
      <c r="AU813" s="139" t="s">
        <v>83</v>
      </c>
      <c r="AY813" s="18" t="s">
        <v>156</v>
      </c>
      <c r="BE813" s="140">
        <f>IF(N813="základní",J813,0)</f>
        <v>0</v>
      </c>
      <c r="BF813" s="140">
        <f>IF(N813="snížená",J813,0)</f>
        <v>0</v>
      </c>
      <c r="BG813" s="140">
        <f>IF(N813="zákl. přenesená",J813,0)</f>
        <v>0</v>
      </c>
      <c r="BH813" s="140">
        <f>IF(N813="sníž. přenesená",J813,0)</f>
        <v>0</v>
      </c>
      <c r="BI813" s="140">
        <f>IF(N813="nulová",J813,0)</f>
        <v>0</v>
      </c>
      <c r="BJ813" s="18" t="s">
        <v>81</v>
      </c>
      <c r="BK813" s="140">
        <f>ROUND(I813*H813,2)</f>
        <v>0</v>
      </c>
      <c r="BL813" s="18" t="s">
        <v>278</v>
      </c>
      <c r="BM813" s="139" t="s">
        <v>1029</v>
      </c>
    </row>
    <row r="814" spans="2:65" s="1" customFormat="1" ht="10.199999999999999">
      <c r="B814" s="33"/>
      <c r="D814" s="141" t="s">
        <v>165</v>
      </c>
      <c r="F814" s="142" t="s">
        <v>1030</v>
      </c>
      <c r="I814" s="143"/>
      <c r="L814" s="33"/>
      <c r="M814" s="144"/>
      <c r="T814" s="54"/>
      <c r="AT814" s="18" t="s">
        <v>165</v>
      </c>
      <c r="AU814" s="18" t="s">
        <v>83</v>
      </c>
    </row>
    <row r="815" spans="2:65" s="13" customFormat="1" ht="10.199999999999999">
      <c r="B815" s="152"/>
      <c r="D815" s="146" t="s">
        <v>167</v>
      </c>
      <c r="E815" s="153" t="s">
        <v>19</v>
      </c>
      <c r="F815" s="154" t="s">
        <v>1031</v>
      </c>
      <c r="H815" s="155">
        <v>10.388</v>
      </c>
      <c r="I815" s="156"/>
      <c r="L815" s="152"/>
      <c r="M815" s="157"/>
      <c r="T815" s="158"/>
      <c r="AT815" s="153" t="s">
        <v>167</v>
      </c>
      <c r="AU815" s="153" t="s">
        <v>83</v>
      </c>
      <c r="AV815" s="13" t="s">
        <v>83</v>
      </c>
      <c r="AW815" s="13" t="s">
        <v>35</v>
      </c>
      <c r="AX815" s="13" t="s">
        <v>73</v>
      </c>
      <c r="AY815" s="153" t="s">
        <v>156</v>
      </c>
    </row>
    <row r="816" spans="2:65" s="14" customFormat="1" ht="10.199999999999999">
      <c r="B816" s="159"/>
      <c r="D816" s="146" t="s">
        <v>167</v>
      </c>
      <c r="E816" s="160" t="s">
        <v>19</v>
      </c>
      <c r="F816" s="161" t="s">
        <v>174</v>
      </c>
      <c r="H816" s="162">
        <v>10.388</v>
      </c>
      <c r="I816" s="163"/>
      <c r="L816" s="159"/>
      <c r="M816" s="164"/>
      <c r="T816" s="165"/>
      <c r="AT816" s="160" t="s">
        <v>167</v>
      </c>
      <c r="AU816" s="160" t="s">
        <v>83</v>
      </c>
      <c r="AV816" s="14" t="s">
        <v>163</v>
      </c>
      <c r="AW816" s="14" t="s">
        <v>35</v>
      </c>
      <c r="AX816" s="14" t="s">
        <v>81</v>
      </c>
      <c r="AY816" s="160" t="s">
        <v>156</v>
      </c>
    </row>
    <row r="817" spans="2:65" s="1" customFormat="1" ht="16.5" customHeight="1">
      <c r="B817" s="33"/>
      <c r="C817" s="128" t="s">
        <v>1032</v>
      </c>
      <c r="D817" s="128" t="s">
        <v>158</v>
      </c>
      <c r="E817" s="129" t="s">
        <v>1033</v>
      </c>
      <c r="F817" s="130" t="s">
        <v>1034</v>
      </c>
      <c r="G817" s="131" t="s">
        <v>422</v>
      </c>
      <c r="H817" s="132">
        <v>54.768000000000001</v>
      </c>
      <c r="I817" s="133"/>
      <c r="J817" s="134">
        <f>ROUND(I817*H817,2)</f>
        <v>0</v>
      </c>
      <c r="K817" s="130" t="s">
        <v>162</v>
      </c>
      <c r="L817" s="33"/>
      <c r="M817" s="135" t="s">
        <v>19</v>
      </c>
      <c r="N817" s="136" t="s">
        <v>44</v>
      </c>
      <c r="P817" s="137">
        <f>O817*H817</f>
        <v>0</v>
      </c>
      <c r="Q817" s="137">
        <v>0</v>
      </c>
      <c r="R817" s="137">
        <f>Q817*H817</f>
        <v>0</v>
      </c>
      <c r="S817" s="137">
        <v>3.9399999999999999E-3</v>
      </c>
      <c r="T817" s="138">
        <f>S817*H817</f>
        <v>0.21578591999999999</v>
      </c>
      <c r="AR817" s="139" t="s">
        <v>278</v>
      </c>
      <c r="AT817" s="139" t="s">
        <v>158</v>
      </c>
      <c r="AU817" s="139" t="s">
        <v>83</v>
      </c>
      <c r="AY817" s="18" t="s">
        <v>156</v>
      </c>
      <c r="BE817" s="140">
        <f>IF(N817="základní",J817,0)</f>
        <v>0</v>
      </c>
      <c r="BF817" s="140">
        <f>IF(N817="snížená",J817,0)</f>
        <v>0</v>
      </c>
      <c r="BG817" s="140">
        <f>IF(N817="zákl. přenesená",J817,0)</f>
        <v>0</v>
      </c>
      <c r="BH817" s="140">
        <f>IF(N817="sníž. přenesená",J817,0)</f>
        <v>0</v>
      </c>
      <c r="BI817" s="140">
        <f>IF(N817="nulová",J817,0)</f>
        <v>0</v>
      </c>
      <c r="BJ817" s="18" t="s">
        <v>81</v>
      </c>
      <c r="BK817" s="140">
        <f>ROUND(I817*H817,2)</f>
        <v>0</v>
      </c>
      <c r="BL817" s="18" t="s">
        <v>278</v>
      </c>
      <c r="BM817" s="139" t="s">
        <v>1035</v>
      </c>
    </row>
    <row r="818" spans="2:65" s="1" customFormat="1" ht="10.199999999999999">
      <c r="B818" s="33"/>
      <c r="D818" s="141" t="s">
        <v>165</v>
      </c>
      <c r="F818" s="142" t="s">
        <v>1036</v>
      </c>
      <c r="I818" s="143"/>
      <c r="L818" s="33"/>
      <c r="M818" s="144"/>
      <c r="T818" s="54"/>
      <c r="AT818" s="18" t="s">
        <v>165</v>
      </c>
      <c r="AU818" s="18" t="s">
        <v>83</v>
      </c>
    </row>
    <row r="819" spans="2:65" s="13" customFormat="1" ht="10.199999999999999">
      <c r="B819" s="152"/>
      <c r="D819" s="146" t="s">
        <v>167</v>
      </c>
      <c r="E819" s="153" t="s">
        <v>19</v>
      </c>
      <c r="F819" s="154" t="s">
        <v>1037</v>
      </c>
      <c r="H819" s="155">
        <v>54.768000000000001</v>
      </c>
      <c r="I819" s="156"/>
      <c r="L819" s="152"/>
      <c r="M819" s="157"/>
      <c r="T819" s="158"/>
      <c r="AT819" s="153" t="s">
        <v>167</v>
      </c>
      <c r="AU819" s="153" t="s">
        <v>83</v>
      </c>
      <c r="AV819" s="13" t="s">
        <v>83</v>
      </c>
      <c r="AW819" s="13" t="s">
        <v>35</v>
      </c>
      <c r="AX819" s="13" t="s">
        <v>73</v>
      </c>
      <c r="AY819" s="153" t="s">
        <v>156</v>
      </c>
    </row>
    <row r="820" spans="2:65" s="14" customFormat="1" ht="10.199999999999999">
      <c r="B820" s="159"/>
      <c r="D820" s="146" t="s">
        <v>167</v>
      </c>
      <c r="E820" s="160" t="s">
        <v>19</v>
      </c>
      <c r="F820" s="161" t="s">
        <v>174</v>
      </c>
      <c r="H820" s="162">
        <v>54.768000000000001</v>
      </c>
      <c r="I820" s="163"/>
      <c r="L820" s="159"/>
      <c r="M820" s="164"/>
      <c r="T820" s="165"/>
      <c r="AT820" s="160" t="s">
        <v>167</v>
      </c>
      <c r="AU820" s="160" t="s">
        <v>83</v>
      </c>
      <c r="AV820" s="14" t="s">
        <v>163</v>
      </c>
      <c r="AW820" s="14" t="s">
        <v>35</v>
      </c>
      <c r="AX820" s="14" t="s">
        <v>81</v>
      </c>
      <c r="AY820" s="160" t="s">
        <v>156</v>
      </c>
    </row>
    <row r="821" spans="2:65" s="1" customFormat="1" ht="16.5" customHeight="1">
      <c r="B821" s="33"/>
      <c r="C821" s="128" t="s">
        <v>1038</v>
      </c>
      <c r="D821" s="128" t="s">
        <v>158</v>
      </c>
      <c r="E821" s="129" t="s">
        <v>1039</v>
      </c>
      <c r="F821" s="130" t="s">
        <v>1040</v>
      </c>
      <c r="G821" s="131" t="s">
        <v>422</v>
      </c>
      <c r="H821" s="132">
        <v>10.162000000000001</v>
      </c>
      <c r="I821" s="133"/>
      <c r="J821" s="134">
        <f>ROUND(I821*H821,2)</f>
        <v>0</v>
      </c>
      <c r="K821" s="130" t="s">
        <v>162</v>
      </c>
      <c r="L821" s="33"/>
      <c r="M821" s="135" t="s">
        <v>19</v>
      </c>
      <c r="N821" s="136" t="s">
        <v>44</v>
      </c>
      <c r="P821" s="137">
        <f>O821*H821</f>
        <v>0</v>
      </c>
      <c r="Q821" s="137">
        <v>2.32E-3</v>
      </c>
      <c r="R821" s="137">
        <f>Q821*H821</f>
        <v>2.3575840000000001E-2</v>
      </c>
      <c r="S821" s="137">
        <v>0</v>
      </c>
      <c r="T821" s="138">
        <f>S821*H821</f>
        <v>0</v>
      </c>
      <c r="AR821" s="139" t="s">
        <v>278</v>
      </c>
      <c r="AT821" s="139" t="s">
        <v>158</v>
      </c>
      <c r="AU821" s="139" t="s">
        <v>83</v>
      </c>
      <c r="AY821" s="18" t="s">
        <v>156</v>
      </c>
      <c r="BE821" s="140">
        <f>IF(N821="základní",J821,0)</f>
        <v>0</v>
      </c>
      <c r="BF821" s="140">
        <f>IF(N821="snížená",J821,0)</f>
        <v>0</v>
      </c>
      <c r="BG821" s="140">
        <f>IF(N821="zákl. přenesená",J821,0)</f>
        <v>0</v>
      </c>
      <c r="BH821" s="140">
        <f>IF(N821="sníž. přenesená",J821,0)</f>
        <v>0</v>
      </c>
      <c r="BI821" s="140">
        <f>IF(N821="nulová",J821,0)</f>
        <v>0</v>
      </c>
      <c r="BJ821" s="18" t="s">
        <v>81</v>
      </c>
      <c r="BK821" s="140">
        <f>ROUND(I821*H821,2)</f>
        <v>0</v>
      </c>
      <c r="BL821" s="18" t="s">
        <v>278</v>
      </c>
      <c r="BM821" s="139" t="s">
        <v>1041</v>
      </c>
    </row>
    <row r="822" spans="2:65" s="1" customFormat="1" ht="10.199999999999999">
      <c r="B822" s="33"/>
      <c r="D822" s="141" t="s">
        <v>165</v>
      </c>
      <c r="F822" s="142" t="s">
        <v>1042</v>
      </c>
      <c r="I822" s="143"/>
      <c r="L822" s="33"/>
      <c r="M822" s="144"/>
      <c r="T822" s="54"/>
      <c r="AT822" s="18" t="s">
        <v>165</v>
      </c>
      <c r="AU822" s="18" t="s">
        <v>83</v>
      </c>
    </row>
    <row r="823" spans="2:65" s="13" customFormat="1" ht="10.199999999999999">
      <c r="B823" s="152"/>
      <c r="D823" s="146" t="s">
        <v>167</v>
      </c>
      <c r="E823" s="153" t="s">
        <v>19</v>
      </c>
      <c r="F823" s="154" t="s">
        <v>1043</v>
      </c>
      <c r="H823" s="155">
        <v>10.162000000000001</v>
      </c>
      <c r="I823" s="156"/>
      <c r="L823" s="152"/>
      <c r="M823" s="157"/>
      <c r="T823" s="158"/>
      <c r="AT823" s="153" t="s">
        <v>167</v>
      </c>
      <c r="AU823" s="153" t="s">
        <v>83</v>
      </c>
      <c r="AV823" s="13" t="s">
        <v>83</v>
      </c>
      <c r="AW823" s="13" t="s">
        <v>35</v>
      </c>
      <c r="AX823" s="13" t="s">
        <v>73</v>
      </c>
      <c r="AY823" s="153" t="s">
        <v>156</v>
      </c>
    </row>
    <row r="824" spans="2:65" s="14" customFormat="1" ht="10.199999999999999">
      <c r="B824" s="159"/>
      <c r="D824" s="146" t="s">
        <v>167</v>
      </c>
      <c r="E824" s="160" t="s">
        <v>19</v>
      </c>
      <c r="F824" s="161" t="s">
        <v>174</v>
      </c>
      <c r="H824" s="162">
        <v>10.162000000000001</v>
      </c>
      <c r="I824" s="163"/>
      <c r="L824" s="159"/>
      <c r="M824" s="164"/>
      <c r="T824" s="165"/>
      <c r="AT824" s="160" t="s">
        <v>167</v>
      </c>
      <c r="AU824" s="160" t="s">
        <v>83</v>
      </c>
      <c r="AV824" s="14" t="s">
        <v>163</v>
      </c>
      <c r="AW824" s="14" t="s">
        <v>35</v>
      </c>
      <c r="AX824" s="14" t="s">
        <v>81</v>
      </c>
      <c r="AY824" s="160" t="s">
        <v>156</v>
      </c>
    </row>
    <row r="825" spans="2:65" s="1" customFormat="1" ht="24.15" customHeight="1">
      <c r="B825" s="33"/>
      <c r="C825" s="128" t="s">
        <v>1044</v>
      </c>
      <c r="D825" s="128" t="s">
        <v>158</v>
      </c>
      <c r="E825" s="129" t="s">
        <v>1045</v>
      </c>
      <c r="F825" s="130" t="s">
        <v>1046</v>
      </c>
      <c r="G825" s="131" t="s">
        <v>161</v>
      </c>
      <c r="H825" s="132">
        <v>4.5</v>
      </c>
      <c r="I825" s="133"/>
      <c r="J825" s="134">
        <f>ROUND(I825*H825,2)</f>
        <v>0</v>
      </c>
      <c r="K825" s="130" t="s">
        <v>162</v>
      </c>
      <c r="L825" s="33"/>
      <c r="M825" s="135" t="s">
        <v>19</v>
      </c>
      <c r="N825" s="136" t="s">
        <v>44</v>
      </c>
      <c r="P825" s="137">
        <f>O825*H825</f>
        <v>0</v>
      </c>
      <c r="Q825" s="137">
        <v>6.7200000000000003E-3</v>
      </c>
      <c r="R825" s="137">
        <f>Q825*H825</f>
        <v>3.0240000000000003E-2</v>
      </c>
      <c r="S825" s="137">
        <v>0</v>
      </c>
      <c r="T825" s="138">
        <f>S825*H825</f>
        <v>0</v>
      </c>
      <c r="AR825" s="139" t="s">
        <v>278</v>
      </c>
      <c r="AT825" s="139" t="s">
        <v>158</v>
      </c>
      <c r="AU825" s="139" t="s">
        <v>83</v>
      </c>
      <c r="AY825" s="18" t="s">
        <v>156</v>
      </c>
      <c r="BE825" s="140">
        <f>IF(N825="základní",J825,0)</f>
        <v>0</v>
      </c>
      <c r="BF825" s="140">
        <f>IF(N825="snížená",J825,0)</f>
        <v>0</v>
      </c>
      <c r="BG825" s="140">
        <f>IF(N825="zákl. přenesená",J825,0)</f>
        <v>0</v>
      </c>
      <c r="BH825" s="140">
        <f>IF(N825="sníž. přenesená",J825,0)</f>
        <v>0</v>
      </c>
      <c r="BI825" s="140">
        <f>IF(N825="nulová",J825,0)</f>
        <v>0</v>
      </c>
      <c r="BJ825" s="18" t="s">
        <v>81</v>
      </c>
      <c r="BK825" s="140">
        <f>ROUND(I825*H825,2)</f>
        <v>0</v>
      </c>
      <c r="BL825" s="18" t="s">
        <v>278</v>
      </c>
      <c r="BM825" s="139" t="s">
        <v>1047</v>
      </c>
    </row>
    <row r="826" spans="2:65" s="1" customFormat="1" ht="10.199999999999999">
      <c r="B826" s="33"/>
      <c r="D826" s="141" t="s">
        <v>165</v>
      </c>
      <c r="F826" s="142" t="s">
        <v>1048</v>
      </c>
      <c r="I826" s="143"/>
      <c r="L826" s="33"/>
      <c r="M826" s="144"/>
      <c r="T826" s="54"/>
      <c r="AT826" s="18" t="s">
        <v>165</v>
      </c>
      <c r="AU826" s="18" t="s">
        <v>83</v>
      </c>
    </row>
    <row r="827" spans="2:65" s="12" customFormat="1" ht="10.199999999999999">
      <c r="B827" s="145"/>
      <c r="D827" s="146" t="s">
        <v>167</v>
      </c>
      <c r="E827" s="147" t="s">
        <v>19</v>
      </c>
      <c r="F827" s="148" t="s">
        <v>1049</v>
      </c>
      <c r="H827" s="147" t="s">
        <v>19</v>
      </c>
      <c r="I827" s="149"/>
      <c r="L827" s="145"/>
      <c r="M827" s="150"/>
      <c r="T827" s="151"/>
      <c r="AT827" s="147" t="s">
        <v>167</v>
      </c>
      <c r="AU827" s="147" t="s">
        <v>83</v>
      </c>
      <c r="AV827" s="12" t="s">
        <v>81</v>
      </c>
      <c r="AW827" s="12" t="s">
        <v>35</v>
      </c>
      <c r="AX827" s="12" t="s">
        <v>73</v>
      </c>
      <c r="AY827" s="147" t="s">
        <v>156</v>
      </c>
    </row>
    <row r="828" spans="2:65" s="13" customFormat="1" ht="10.199999999999999">
      <c r="B828" s="152"/>
      <c r="D828" s="146" t="s">
        <v>167</v>
      </c>
      <c r="E828" s="153" t="s">
        <v>19</v>
      </c>
      <c r="F828" s="154" t="s">
        <v>1050</v>
      </c>
      <c r="H828" s="155">
        <v>4.5</v>
      </c>
      <c r="I828" s="156"/>
      <c r="L828" s="152"/>
      <c r="M828" s="157"/>
      <c r="T828" s="158"/>
      <c r="AT828" s="153" t="s">
        <v>167</v>
      </c>
      <c r="AU828" s="153" t="s">
        <v>83</v>
      </c>
      <c r="AV828" s="13" t="s">
        <v>83</v>
      </c>
      <c r="AW828" s="13" t="s">
        <v>35</v>
      </c>
      <c r="AX828" s="13" t="s">
        <v>73</v>
      </c>
      <c r="AY828" s="153" t="s">
        <v>156</v>
      </c>
    </row>
    <row r="829" spans="2:65" s="14" customFormat="1" ht="10.199999999999999">
      <c r="B829" s="159"/>
      <c r="D829" s="146" t="s">
        <v>167</v>
      </c>
      <c r="E829" s="160" t="s">
        <v>19</v>
      </c>
      <c r="F829" s="161" t="s">
        <v>174</v>
      </c>
      <c r="H829" s="162">
        <v>4.5</v>
      </c>
      <c r="I829" s="163"/>
      <c r="L829" s="159"/>
      <c r="M829" s="164"/>
      <c r="T829" s="165"/>
      <c r="AT829" s="160" t="s">
        <v>167</v>
      </c>
      <c r="AU829" s="160" t="s">
        <v>83</v>
      </c>
      <c r="AV829" s="14" t="s">
        <v>163</v>
      </c>
      <c r="AW829" s="14" t="s">
        <v>35</v>
      </c>
      <c r="AX829" s="14" t="s">
        <v>81</v>
      </c>
      <c r="AY829" s="160" t="s">
        <v>156</v>
      </c>
    </row>
    <row r="830" spans="2:65" s="1" customFormat="1" ht="24.15" customHeight="1">
      <c r="B830" s="33"/>
      <c r="C830" s="128" t="s">
        <v>1051</v>
      </c>
      <c r="D830" s="128" t="s">
        <v>158</v>
      </c>
      <c r="E830" s="129" t="s">
        <v>1052</v>
      </c>
      <c r="F830" s="130" t="s">
        <v>1053</v>
      </c>
      <c r="G830" s="131" t="s">
        <v>161</v>
      </c>
      <c r="H830" s="132">
        <v>3.76</v>
      </c>
      <c r="I830" s="133"/>
      <c r="J830" s="134">
        <f>ROUND(I830*H830,2)</f>
        <v>0</v>
      </c>
      <c r="K830" s="130" t="s">
        <v>162</v>
      </c>
      <c r="L830" s="33"/>
      <c r="M830" s="135" t="s">
        <v>19</v>
      </c>
      <c r="N830" s="136" t="s">
        <v>44</v>
      </c>
      <c r="P830" s="137">
        <f>O830*H830</f>
        <v>0</v>
      </c>
      <c r="Q830" s="137">
        <v>6.62E-3</v>
      </c>
      <c r="R830" s="137">
        <f>Q830*H830</f>
        <v>2.4891199999999999E-2</v>
      </c>
      <c r="S830" s="137">
        <v>0</v>
      </c>
      <c r="T830" s="138">
        <f>S830*H830</f>
        <v>0</v>
      </c>
      <c r="AR830" s="139" t="s">
        <v>278</v>
      </c>
      <c r="AT830" s="139" t="s">
        <v>158</v>
      </c>
      <c r="AU830" s="139" t="s">
        <v>83</v>
      </c>
      <c r="AY830" s="18" t="s">
        <v>156</v>
      </c>
      <c r="BE830" s="140">
        <f>IF(N830="základní",J830,0)</f>
        <v>0</v>
      </c>
      <c r="BF830" s="140">
        <f>IF(N830="snížená",J830,0)</f>
        <v>0</v>
      </c>
      <c r="BG830" s="140">
        <f>IF(N830="zákl. přenesená",J830,0)</f>
        <v>0</v>
      </c>
      <c r="BH830" s="140">
        <f>IF(N830="sníž. přenesená",J830,0)</f>
        <v>0</v>
      </c>
      <c r="BI830" s="140">
        <f>IF(N830="nulová",J830,0)</f>
        <v>0</v>
      </c>
      <c r="BJ830" s="18" t="s">
        <v>81</v>
      </c>
      <c r="BK830" s="140">
        <f>ROUND(I830*H830,2)</f>
        <v>0</v>
      </c>
      <c r="BL830" s="18" t="s">
        <v>278</v>
      </c>
      <c r="BM830" s="139" t="s">
        <v>1054</v>
      </c>
    </row>
    <row r="831" spans="2:65" s="1" customFormat="1" ht="10.199999999999999">
      <c r="B831" s="33"/>
      <c r="D831" s="141" t="s">
        <v>165</v>
      </c>
      <c r="F831" s="142" t="s">
        <v>1055</v>
      </c>
      <c r="I831" s="143"/>
      <c r="L831" s="33"/>
      <c r="M831" s="144"/>
      <c r="T831" s="54"/>
      <c r="AT831" s="18" t="s">
        <v>165</v>
      </c>
      <c r="AU831" s="18" t="s">
        <v>83</v>
      </c>
    </row>
    <row r="832" spans="2:65" s="13" customFormat="1" ht="10.199999999999999">
      <c r="B832" s="152"/>
      <c r="D832" s="146" t="s">
        <v>167</v>
      </c>
      <c r="E832" s="153" t="s">
        <v>19</v>
      </c>
      <c r="F832" s="154" t="s">
        <v>855</v>
      </c>
      <c r="H832" s="155">
        <v>3.76</v>
      </c>
      <c r="I832" s="156"/>
      <c r="L832" s="152"/>
      <c r="M832" s="157"/>
      <c r="T832" s="158"/>
      <c r="AT832" s="153" t="s">
        <v>167</v>
      </c>
      <c r="AU832" s="153" t="s">
        <v>83</v>
      </c>
      <c r="AV832" s="13" t="s">
        <v>83</v>
      </c>
      <c r="AW832" s="13" t="s">
        <v>35</v>
      </c>
      <c r="AX832" s="13" t="s">
        <v>73</v>
      </c>
      <c r="AY832" s="153" t="s">
        <v>156</v>
      </c>
    </row>
    <row r="833" spans="2:65" s="14" customFormat="1" ht="10.199999999999999">
      <c r="B833" s="159"/>
      <c r="D833" s="146" t="s">
        <v>167</v>
      </c>
      <c r="E833" s="160" t="s">
        <v>19</v>
      </c>
      <c r="F833" s="161" t="s">
        <v>174</v>
      </c>
      <c r="H833" s="162">
        <v>3.76</v>
      </c>
      <c r="I833" s="163"/>
      <c r="L833" s="159"/>
      <c r="M833" s="164"/>
      <c r="T833" s="165"/>
      <c r="AT833" s="160" t="s">
        <v>167</v>
      </c>
      <c r="AU833" s="160" t="s">
        <v>83</v>
      </c>
      <c r="AV833" s="14" t="s">
        <v>163</v>
      </c>
      <c r="AW833" s="14" t="s">
        <v>35</v>
      </c>
      <c r="AX833" s="14" t="s">
        <v>81</v>
      </c>
      <c r="AY833" s="160" t="s">
        <v>156</v>
      </c>
    </row>
    <row r="834" spans="2:65" s="1" customFormat="1" ht="16.5" customHeight="1">
      <c r="B834" s="33"/>
      <c r="C834" s="128" t="s">
        <v>1056</v>
      </c>
      <c r="D834" s="128" t="s">
        <v>158</v>
      </c>
      <c r="E834" s="129" t="s">
        <v>1057</v>
      </c>
      <c r="F834" s="130" t="s">
        <v>1058</v>
      </c>
      <c r="G834" s="131" t="s">
        <v>422</v>
      </c>
      <c r="H834" s="132">
        <v>11.5</v>
      </c>
      <c r="I834" s="133"/>
      <c r="J834" s="134">
        <f>ROUND(I834*H834,2)</f>
        <v>0</v>
      </c>
      <c r="K834" s="130" t="s">
        <v>162</v>
      </c>
      <c r="L834" s="33"/>
      <c r="M834" s="135" t="s">
        <v>19</v>
      </c>
      <c r="N834" s="136" t="s">
        <v>44</v>
      </c>
      <c r="P834" s="137">
        <f>O834*H834</f>
        <v>0</v>
      </c>
      <c r="Q834" s="137">
        <v>1.5200000000000001E-3</v>
      </c>
      <c r="R834" s="137">
        <f>Q834*H834</f>
        <v>1.7480000000000002E-2</v>
      </c>
      <c r="S834" s="137">
        <v>0</v>
      </c>
      <c r="T834" s="138">
        <f>S834*H834</f>
        <v>0</v>
      </c>
      <c r="AR834" s="139" t="s">
        <v>278</v>
      </c>
      <c r="AT834" s="139" t="s">
        <v>158</v>
      </c>
      <c r="AU834" s="139" t="s">
        <v>83</v>
      </c>
      <c r="AY834" s="18" t="s">
        <v>156</v>
      </c>
      <c r="BE834" s="140">
        <f>IF(N834="základní",J834,0)</f>
        <v>0</v>
      </c>
      <c r="BF834" s="140">
        <f>IF(N834="snížená",J834,0)</f>
        <v>0</v>
      </c>
      <c r="BG834" s="140">
        <f>IF(N834="zákl. přenesená",J834,0)</f>
        <v>0</v>
      </c>
      <c r="BH834" s="140">
        <f>IF(N834="sníž. přenesená",J834,0)</f>
        <v>0</v>
      </c>
      <c r="BI834" s="140">
        <f>IF(N834="nulová",J834,0)</f>
        <v>0</v>
      </c>
      <c r="BJ834" s="18" t="s">
        <v>81</v>
      </c>
      <c r="BK834" s="140">
        <f>ROUND(I834*H834,2)</f>
        <v>0</v>
      </c>
      <c r="BL834" s="18" t="s">
        <v>278</v>
      </c>
      <c r="BM834" s="139" t="s">
        <v>1059</v>
      </c>
    </row>
    <row r="835" spans="2:65" s="1" customFormat="1" ht="10.199999999999999">
      <c r="B835" s="33"/>
      <c r="D835" s="141" t="s">
        <v>165</v>
      </c>
      <c r="F835" s="142" t="s">
        <v>1060</v>
      </c>
      <c r="I835" s="143"/>
      <c r="L835" s="33"/>
      <c r="M835" s="144"/>
      <c r="T835" s="54"/>
      <c r="AT835" s="18" t="s">
        <v>165</v>
      </c>
      <c r="AU835" s="18" t="s">
        <v>83</v>
      </c>
    </row>
    <row r="836" spans="2:65" s="12" customFormat="1" ht="10.199999999999999">
      <c r="B836" s="145"/>
      <c r="D836" s="146" t="s">
        <v>167</v>
      </c>
      <c r="E836" s="147" t="s">
        <v>19</v>
      </c>
      <c r="F836" s="148" t="s">
        <v>1061</v>
      </c>
      <c r="H836" s="147" t="s">
        <v>19</v>
      </c>
      <c r="I836" s="149"/>
      <c r="L836" s="145"/>
      <c r="M836" s="150"/>
      <c r="T836" s="151"/>
      <c r="AT836" s="147" t="s">
        <v>167</v>
      </c>
      <c r="AU836" s="147" t="s">
        <v>83</v>
      </c>
      <c r="AV836" s="12" t="s">
        <v>81</v>
      </c>
      <c r="AW836" s="12" t="s">
        <v>35</v>
      </c>
      <c r="AX836" s="12" t="s">
        <v>73</v>
      </c>
      <c r="AY836" s="147" t="s">
        <v>156</v>
      </c>
    </row>
    <row r="837" spans="2:65" s="13" customFormat="1" ht="10.199999999999999">
      <c r="B837" s="152"/>
      <c r="D837" s="146" t="s">
        <v>167</v>
      </c>
      <c r="E837" s="153" t="s">
        <v>19</v>
      </c>
      <c r="F837" s="154" t="s">
        <v>1062</v>
      </c>
      <c r="H837" s="155">
        <v>11.5</v>
      </c>
      <c r="I837" s="156"/>
      <c r="L837" s="152"/>
      <c r="M837" s="157"/>
      <c r="T837" s="158"/>
      <c r="AT837" s="153" t="s">
        <v>167</v>
      </c>
      <c r="AU837" s="153" t="s">
        <v>83</v>
      </c>
      <c r="AV837" s="13" t="s">
        <v>83</v>
      </c>
      <c r="AW837" s="13" t="s">
        <v>35</v>
      </c>
      <c r="AX837" s="13" t="s">
        <v>73</v>
      </c>
      <c r="AY837" s="153" t="s">
        <v>156</v>
      </c>
    </row>
    <row r="838" spans="2:65" s="14" customFormat="1" ht="10.199999999999999">
      <c r="B838" s="159"/>
      <c r="D838" s="146" t="s">
        <v>167</v>
      </c>
      <c r="E838" s="160" t="s">
        <v>19</v>
      </c>
      <c r="F838" s="161" t="s">
        <v>174</v>
      </c>
      <c r="H838" s="162">
        <v>11.5</v>
      </c>
      <c r="I838" s="163"/>
      <c r="L838" s="159"/>
      <c r="M838" s="164"/>
      <c r="T838" s="165"/>
      <c r="AT838" s="160" t="s">
        <v>167</v>
      </c>
      <c r="AU838" s="160" t="s">
        <v>83</v>
      </c>
      <c r="AV838" s="14" t="s">
        <v>163</v>
      </c>
      <c r="AW838" s="14" t="s">
        <v>35</v>
      </c>
      <c r="AX838" s="14" t="s">
        <v>81</v>
      </c>
      <c r="AY838" s="160" t="s">
        <v>156</v>
      </c>
    </row>
    <row r="839" spans="2:65" s="1" customFormat="1" ht="16.5" customHeight="1">
      <c r="B839" s="33"/>
      <c r="C839" s="128" t="s">
        <v>1063</v>
      </c>
      <c r="D839" s="128" t="s">
        <v>158</v>
      </c>
      <c r="E839" s="129" t="s">
        <v>1064</v>
      </c>
      <c r="F839" s="130" t="s">
        <v>1065</v>
      </c>
      <c r="G839" s="131" t="s">
        <v>422</v>
      </c>
      <c r="H839" s="132">
        <v>13</v>
      </c>
      <c r="I839" s="133"/>
      <c r="J839" s="134">
        <f>ROUND(I839*H839,2)</f>
        <v>0</v>
      </c>
      <c r="K839" s="130" t="s">
        <v>19</v>
      </c>
      <c r="L839" s="33"/>
      <c r="M839" s="135" t="s">
        <v>19</v>
      </c>
      <c r="N839" s="136" t="s">
        <v>44</v>
      </c>
      <c r="P839" s="137">
        <f>O839*H839</f>
        <v>0</v>
      </c>
      <c r="Q839" s="137">
        <v>1.5200000000000001E-3</v>
      </c>
      <c r="R839" s="137">
        <f>Q839*H839</f>
        <v>1.976E-2</v>
      </c>
      <c r="S839" s="137">
        <v>0</v>
      </c>
      <c r="T839" s="138">
        <f>S839*H839</f>
        <v>0</v>
      </c>
      <c r="AR839" s="139" t="s">
        <v>278</v>
      </c>
      <c r="AT839" s="139" t="s">
        <v>158</v>
      </c>
      <c r="AU839" s="139" t="s">
        <v>83</v>
      </c>
      <c r="AY839" s="18" t="s">
        <v>156</v>
      </c>
      <c r="BE839" s="140">
        <f>IF(N839="základní",J839,0)</f>
        <v>0</v>
      </c>
      <c r="BF839" s="140">
        <f>IF(N839="snížená",J839,0)</f>
        <v>0</v>
      </c>
      <c r="BG839" s="140">
        <f>IF(N839="zákl. přenesená",J839,0)</f>
        <v>0</v>
      </c>
      <c r="BH839" s="140">
        <f>IF(N839="sníž. přenesená",J839,0)</f>
        <v>0</v>
      </c>
      <c r="BI839" s="140">
        <f>IF(N839="nulová",J839,0)</f>
        <v>0</v>
      </c>
      <c r="BJ839" s="18" t="s">
        <v>81</v>
      </c>
      <c r="BK839" s="140">
        <f>ROUND(I839*H839,2)</f>
        <v>0</v>
      </c>
      <c r="BL839" s="18" t="s">
        <v>278</v>
      </c>
      <c r="BM839" s="139" t="s">
        <v>1066</v>
      </c>
    </row>
    <row r="840" spans="2:65" s="12" customFormat="1" ht="10.199999999999999">
      <c r="B840" s="145"/>
      <c r="D840" s="146" t="s">
        <v>167</v>
      </c>
      <c r="E840" s="147" t="s">
        <v>19</v>
      </c>
      <c r="F840" s="148" t="s">
        <v>1067</v>
      </c>
      <c r="H840" s="147" t="s">
        <v>19</v>
      </c>
      <c r="I840" s="149"/>
      <c r="L840" s="145"/>
      <c r="M840" s="150"/>
      <c r="T840" s="151"/>
      <c r="AT840" s="147" t="s">
        <v>167</v>
      </c>
      <c r="AU840" s="147" t="s">
        <v>83</v>
      </c>
      <c r="AV840" s="12" t="s">
        <v>81</v>
      </c>
      <c r="AW840" s="12" t="s">
        <v>35</v>
      </c>
      <c r="AX840" s="12" t="s">
        <v>73</v>
      </c>
      <c r="AY840" s="147" t="s">
        <v>156</v>
      </c>
    </row>
    <row r="841" spans="2:65" s="13" customFormat="1" ht="10.199999999999999">
      <c r="B841" s="152"/>
      <c r="D841" s="146" t="s">
        <v>167</v>
      </c>
      <c r="E841" s="153" t="s">
        <v>19</v>
      </c>
      <c r="F841" s="154" t="s">
        <v>1068</v>
      </c>
      <c r="H841" s="155">
        <v>13</v>
      </c>
      <c r="I841" s="156"/>
      <c r="L841" s="152"/>
      <c r="M841" s="157"/>
      <c r="T841" s="158"/>
      <c r="AT841" s="153" t="s">
        <v>167</v>
      </c>
      <c r="AU841" s="153" t="s">
        <v>83</v>
      </c>
      <c r="AV841" s="13" t="s">
        <v>83</v>
      </c>
      <c r="AW841" s="13" t="s">
        <v>35</v>
      </c>
      <c r="AX841" s="13" t="s">
        <v>73</v>
      </c>
      <c r="AY841" s="153" t="s">
        <v>156</v>
      </c>
    </row>
    <row r="842" spans="2:65" s="14" customFormat="1" ht="10.199999999999999">
      <c r="B842" s="159"/>
      <c r="D842" s="146" t="s">
        <v>167</v>
      </c>
      <c r="E842" s="160" t="s">
        <v>19</v>
      </c>
      <c r="F842" s="161" t="s">
        <v>174</v>
      </c>
      <c r="H842" s="162">
        <v>13</v>
      </c>
      <c r="I842" s="163"/>
      <c r="L842" s="159"/>
      <c r="M842" s="164"/>
      <c r="T842" s="165"/>
      <c r="AT842" s="160" t="s">
        <v>167</v>
      </c>
      <c r="AU842" s="160" t="s">
        <v>83</v>
      </c>
      <c r="AV842" s="14" t="s">
        <v>163</v>
      </c>
      <c r="AW842" s="14" t="s">
        <v>35</v>
      </c>
      <c r="AX842" s="14" t="s">
        <v>81</v>
      </c>
      <c r="AY842" s="160" t="s">
        <v>156</v>
      </c>
    </row>
    <row r="843" spans="2:65" s="1" customFormat="1" ht="21.75" customHeight="1">
      <c r="B843" s="33"/>
      <c r="C843" s="128" t="s">
        <v>1069</v>
      </c>
      <c r="D843" s="128" t="s">
        <v>158</v>
      </c>
      <c r="E843" s="129" t="s">
        <v>1070</v>
      </c>
      <c r="F843" s="130" t="s">
        <v>1071</v>
      </c>
      <c r="G843" s="131" t="s">
        <v>422</v>
      </c>
      <c r="H843" s="132">
        <v>7</v>
      </c>
      <c r="I843" s="133"/>
      <c r="J843" s="134">
        <f>ROUND(I843*H843,2)</f>
        <v>0</v>
      </c>
      <c r="K843" s="130" t="s">
        <v>162</v>
      </c>
      <c r="L843" s="33"/>
      <c r="M843" s="135" t="s">
        <v>19</v>
      </c>
      <c r="N843" s="136" t="s">
        <v>44</v>
      </c>
      <c r="P843" s="137">
        <f>O843*H843</f>
        <v>0</v>
      </c>
      <c r="Q843" s="137">
        <v>2.32E-3</v>
      </c>
      <c r="R843" s="137">
        <f>Q843*H843</f>
        <v>1.6240000000000001E-2</v>
      </c>
      <c r="S843" s="137">
        <v>0</v>
      </c>
      <c r="T843" s="138">
        <f>S843*H843</f>
        <v>0</v>
      </c>
      <c r="AR843" s="139" t="s">
        <v>278</v>
      </c>
      <c r="AT843" s="139" t="s">
        <v>158</v>
      </c>
      <c r="AU843" s="139" t="s">
        <v>83</v>
      </c>
      <c r="AY843" s="18" t="s">
        <v>156</v>
      </c>
      <c r="BE843" s="140">
        <f>IF(N843="základní",J843,0)</f>
        <v>0</v>
      </c>
      <c r="BF843" s="140">
        <f>IF(N843="snížená",J843,0)</f>
        <v>0</v>
      </c>
      <c r="BG843" s="140">
        <f>IF(N843="zákl. přenesená",J843,0)</f>
        <v>0</v>
      </c>
      <c r="BH843" s="140">
        <f>IF(N843="sníž. přenesená",J843,0)</f>
        <v>0</v>
      </c>
      <c r="BI843" s="140">
        <f>IF(N843="nulová",J843,0)</f>
        <v>0</v>
      </c>
      <c r="BJ843" s="18" t="s">
        <v>81</v>
      </c>
      <c r="BK843" s="140">
        <f>ROUND(I843*H843,2)</f>
        <v>0</v>
      </c>
      <c r="BL843" s="18" t="s">
        <v>278</v>
      </c>
      <c r="BM843" s="139" t="s">
        <v>1072</v>
      </c>
    </row>
    <row r="844" spans="2:65" s="1" customFormat="1" ht="10.199999999999999">
      <c r="B844" s="33"/>
      <c r="D844" s="141" t="s">
        <v>165</v>
      </c>
      <c r="F844" s="142" t="s">
        <v>1073</v>
      </c>
      <c r="I844" s="143"/>
      <c r="L844" s="33"/>
      <c r="M844" s="144"/>
      <c r="T844" s="54"/>
      <c r="AT844" s="18" t="s">
        <v>165</v>
      </c>
      <c r="AU844" s="18" t="s">
        <v>83</v>
      </c>
    </row>
    <row r="845" spans="2:65" s="12" customFormat="1" ht="10.199999999999999">
      <c r="B845" s="145"/>
      <c r="D845" s="146" t="s">
        <v>167</v>
      </c>
      <c r="E845" s="147" t="s">
        <v>19</v>
      </c>
      <c r="F845" s="148" t="s">
        <v>1074</v>
      </c>
      <c r="H845" s="147" t="s">
        <v>19</v>
      </c>
      <c r="I845" s="149"/>
      <c r="L845" s="145"/>
      <c r="M845" s="150"/>
      <c r="T845" s="151"/>
      <c r="AT845" s="147" t="s">
        <v>167</v>
      </c>
      <c r="AU845" s="147" t="s">
        <v>83</v>
      </c>
      <c r="AV845" s="12" t="s">
        <v>81</v>
      </c>
      <c r="AW845" s="12" t="s">
        <v>35</v>
      </c>
      <c r="AX845" s="12" t="s">
        <v>73</v>
      </c>
      <c r="AY845" s="147" t="s">
        <v>156</v>
      </c>
    </row>
    <row r="846" spans="2:65" s="13" customFormat="1" ht="10.199999999999999">
      <c r="B846" s="152"/>
      <c r="D846" s="146" t="s">
        <v>167</v>
      </c>
      <c r="E846" s="153" t="s">
        <v>19</v>
      </c>
      <c r="F846" s="154" t="s">
        <v>209</v>
      </c>
      <c r="H846" s="155">
        <v>7</v>
      </c>
      <c r="I846" s="156"/>
      <c r="L846" s="152"/>
      <c r="M846" s="157"/>
      <c r="T846" s="158"/>
      <c r="AT846" s="153" t="s">
        <v>167</v>
      </c>
      <c r="AU846" s="153" t="s">
        <v>83</v>
      </c>
      <c r="AV846" s="13" t="s">
        <v>83</v>
      </c>
      <c r="AW846" s="13" t="s">
        <v>35</v>
      </c>
      <c r="AX846" s="13" t="s">
        <v>73</v>
      </c>
      <c r="AY846" s="153" t="s">
        <v>156</v>
      </c>
    </row>
    <row r="847" spans="2:65" s="14" customFormat="1" ht="10.199999999999999">
      <c r="B847" s="159"/>
      <c r="D847" s="146" t="s">
        <v>167</v>
      </c>
      <c r="E847" s="160" t="s">
        <v>19</v>
      </c>
      <c r="F847" s="161" t="s">
        <v>174</v>
      </c>
      <c r="H847" s="162">
        <v>7</v>
      </c>
      <c r="I847" s="163"/>
      <c r="L847" s="159"/>
      <c r="M847" s="164"/>
      <c r="T847" s="165"/>
      <c r="AT847" s="160" t="s">
        <v>167</v>
      </c>
      <c r="AU847" s="160" t="s">
        <v>83</v>
      </c>
      <c r="AV847" s="14" t="s">
        <v>163</v>
      </c>
      <c r="AW847" s="14" t="s">
        <v>35</v>
      </c>
      <c r="AX847" s="14" t="s">
        <v>81</v>
      </c>
      <c r="AY847" s="160" t="s">
        <v>156</v>
      </c>
    </row>
    <row r="848" spans="2:65" s="1" customFormat="1" ht="21.75" customHeight="1">
      <c r="B848" s="33"/>
      <c r="C848" s="128" t="s">
        <v>1075</v>
      </c>
      <c r="D848" s="128" t="s">
        <v>158</v>
      </c>
      <c r="E848" s="129" t="s">
        <v>1070</v>
      </c>
      <c r="F848" s="130" t="s">
        <v>1071</v>
      </c>
      <c r="G848" s="131" t="s">
        <v>422</v>
      </c>
      <c r="H848" s="132">
        <v>4.5</v>
      </c>
      <c r="I848" s="133"/>
      <c r="J848" s="134">
        <f>ROUND(I848*H848,2)</f>
        <v>0</v>
      </c>
      <c r="K848" s="130" t="s">
        <v>162</v>
      </c>
      <c r="L848" s="33"/>
      <c r="M848" s="135" t="s">
        <v>19</v>
      </c>
      <c r="N848" s="136" t="s">
        <v>44</v>
      </c>
      <c r="P848" s="137">
        <f>O848*H848</f>
        <v>0</v>
      </c>
      <c r="Q848" s="137">
        <v>2.32E-3</v>
      </c>
      <c r="R848" s="137">
        <f>Q848*H848</f>
        <v>1.044E-2</v>
      </c>
      <c r="S848" s="137">
        <v>0</v>
      </c>
      <c r="T848" s="138">
        <f>S848*H848</f>
        <v>0</v>
      </c>
      <c r="AR848" s="139" t="s">
        <v>278</v>
      </c>
      <c r="AT848" s="139" t="s">
        <v>158</v>
      </c>
      <c r="AU848" s="139" t="s">
        <v>83</v>
      </c>
      <c r="AY848" s="18" t="s">
        <v>156</v>
      </c>
      <c r="BE848" s="140">
        <f>IF(N848="základní",J848,0)</f>
        <v>0</v>
      </c>
      <c r="BF848" s="140">
        <f>IF(N848="snížená",J848,0)</f>
        <v>0</v>
      </c>
      <c r="BG848" s="140">
        <f>IF(N848="zákl. přenesená",J848,0)</f>
        <v>0</v>
      </c>
      <c r="BH848" s="140">
        <f>IF(N848="sníž. přenesená",J848,0)</f>
        <v>0</v>
      </c>
      <c r="BI848" s="140">
        <f>IF(N848="nulová",J848,0)</f>
        <v>0</v>
      </c>
      <c r="BJ848" s="18" t="s">
        <v>81</v>
      </c>
      <c r="BK848" s="140">
        <f>ROUND(I848*H848,2)</f>
        <v>0</v>
      </c>
      <c r="BL848" s="18" t="s">
        <v>278</v>
      </c>
      <c r="BM848" s="139" t="s">
        <v>1076</v>
      </c>
    </row>
    <row r="849" spans="2:65" s="1" customFormat="1" ht="10.199999999999999">
      <c r="B849" s="33"/>
      <c r="D849" s="141" t="s">
        <v>165</v>
      </c>
      <c r="F849" s="142" t="s">
        <v>1073</v>
      </c>
      <c r="I849" s="143"/>
      <c r="L849" s="33"/>
      <c r="M849" s="144"/>
      <c r="T849" s="54"/>
      <c r="AT849" s="18" t="s">
        <v>165</v>
      </c>
      <c r="AU849" s="18" t="s">
        <v>83</v>
      </c>
    </row>
    <row r="850" spans="2:65" s="12" customFormat="1" ht="10.199999999999999">
      <c r="B850" s="145"/>
      <c r="D850" s="146" t="s">
        <v>167</v>
      </c>
      <c r="E850" s="147" t="s">
        <v>19</v>
      </c>
      <c r="F850" s="148" t="s">
        <v>1077</v>
      </c>
      <c r="H850" s="147" t="s">
        <v>19</v>
      </c>
      <c r="I850" s="149"/>
      <c r="L850" s="145"/>
      <c r="M850" s="150"/>
      <c r="T850" s="151"/>
      <c r="AT850" s="147" t="s">
        <v>167</v>
      </c>
      <c r="AU850" s="147" t="s">
        <v>83</v>
      </c>
      <c r="AV850" s="12" t="s">
        <v>81</v>
      </c>
      <c r="AW850" s="12" t="s">
        <v>35</v>
      </c>
      <c r="AX850" s="12" t="s">
        <v>73</v>
      </c>
      <c r="AY850" s="147" t="s">
        <v>156</v>
      </c>
    </row>
    <row r="851" spans="2:65" s="13" customFormat="1" ht="10.199999999999999">
      <c r="B851" s="152"/>
      <c r="D851" s="146" t="s">
        <v>167</v>
      </c>
      <c r="E851" s="153" t="s">
        <v>19</v>
      </c>
      <c r="F851" s="154" t="s">
        <v>1078</v>
      </c>
      <c r="H851" s="155">
        <v>4.5</v>
      </c>
      <c r="I851" s="156"/>
      <c r="L851" s="152"/>
      <c r="M851" s="157"/>
      <c r="T851" s="158"/>
      <c r="AT851" s="153" t="s">
        <v>167</v>
      </c>
      <c r="AU851" s="153" t="s">
        <v>83</v>
      </c>
      <c r="AV851" s="13" t="s">
        <v>83</v>
      </c>
      <c r="AW851" s="13" t="s">
        <v>35</v>
      </c>
      <c r="AX851" s="13" t="s">
        <v>73</v>
      </c>
      <c r="AY851" s="153" t="s">
        <v>156</v>
      </c>
    </row>
    <row r="852" spans="2:65" s="14" customFormat="1" ht="10.199999999999999">
      <c r="B852" s="159"/>
      <c r="D852" s="146" t="s">
        <v>167</v>
      </c>
      <c r="E852" s="160" t="s">
        <v>19</v>
      </c>
      <c r="F852" s="161" t="s">
        <v>174</v>
      </c>
      <c r="H852" s="162">
        <v>4.5</v>
      </c>
      <c r="I852" s="163"/>
      <c r="L852" s="159"/>
      <c r="M852" s="164"/>
      <c r="T852" s="165"/>
      <c r="AT852" s="160" t="s">
        <v>167</v>
      </c>
      <c r="AU852" s="160" t="s">
        <v>83</v>
      </c>
      <c r="AV852" s="14" t="s">
        <v>163</v>
      </c>
      <c r="AW852" s="14" t="s">
        <v>35</v>
      </c>
      <c r="AX852" s="14" t="s">
        <v>81</v>
      </c>
      <c r="AY852" s="160" t="s">
        <v>156</v>
      </c>
    </row>
    <row r="853" spans="2:65" s="1" customFormat="1" ht="21.75" customHeight="1">
      <c r="B853" s="33"/>
      <c r="C853" s="128" t="s">
        <v>1079</v>
      </c>
      <c r="D853" s="128" t="s">
        <v>158</v>
      </c>
      <c r="E853" s="129" t="s">
        <v>1080</v>
      </c>
      <c r="F853" s="130" t="s">
        <v>1081</v>
      </c>
      <c r="G853" s="131" t="s">
        <v>422</v>
      </c>
      <c r="H853" s="132">
        <v>11.5</v>
      </c>
      <c r="I853" s="133"/>
      <c r="J853" s="134">
        <f>ROUND(I853*H853,2)</f>
        <v>0</v>
      </c>
      <c r="K853" s="130" t="s">
        <v>162</v>
      </c>
      <c r="L853" s="33"/>
      <c r="M853" s="135" t="s">
        <v>19</v>
      </c>
      <c r="N853" s="136" t="s">
        <v>44</v>
      </c>
      <c r="P853" s="137">
        <f>O853*H853</f>
        <v>0</v>
      </c>
      <c r="Q853" s="137">
        <v>2.8800000000000002E-3</v>
      </c>
      <c r="R853" s="137">
        <f>Q853*H853</f>
        <v>3.3120000000000004E-2</v>
      </c>
      <c r="S853" s="137">
        <v>0</v>
      </c>
      <c r="T853" s="138">
        <f>S853*H853</f>
        <v>0</v>
      </c>
      <c r="AR853" s="139" t="s">
        <v>278</v>
      </c>
      <c r="AT853" s="139" t="s">
        <v>158</v>
      </c>
      <c r="AU853" s="139" t="s">
        <v>83</v>
      </c>
      <c r="AY853" s="18" t="s">
        <v>156</v>
      </c>
      <c r="BE853" s="140">
        <f>IF(N853="základní",J853,0)</f>
        <v>0</v>
      </c>
      <c r="BF853" s="140">
        <f>IF(N853="snížená",J853,0)</f>
        <v>0</v>
      </c>
      <c r="BG853" s="140">
        <f>IF(N853="zákl. přenesená",J853,0)</f>
        <v>0</v>
      </c>
      <c r="BH853" s="140">
        <f>IF(N853="sníž. přenesená",J853,0)</f>
        <v>0</v>
      </c>
      <c r="BI853" s="140">
        <f>IF(N853="nulová",J853,0)</f>
        <v>0</v>
      </c>
      <c r="BJ853" s="18" t="s">
        <v>81</v>
      </c>
      <c r="BK853" s="140">
        <f>ROUND(I853*H853,2)</f>
        <v>0</v>
      </c>
      <c r="BL853" s="18" t="s">
        <v>278</v>
      </c>
      <c r="BM853" s="139" t="s">
        <v>1082</v>
      </c>
    </row>
    <row r="854" spans="2:65" s="1" customFormat="1" ht="10.199999999999999">
      <c r="B854" s="33"/>
      <c r="D854" s="141" t="s">
        <v>165</v>
      </c>
      <c r="F854" s="142" t="s">
        <v>1083</v>
      </c>
      <c r="I854" s="143"/>
      <c r="L854" s="33"/>
      <c r="M854" s="144"/>
      <c r="T854" s="54"/>
      <c r="AT854" s="18" t="s">
        <v>165</v>
      </c>
      <c r="AU854" s="18" t="s">
        <v>83</v>
      </c>
    </row>
    <row r="855" spans="2:65" s="12" customFormat="1" ht="10.199999999999999">
      <c r="B855" s="145"/>
      <c r="D855" s="146" t="s">
        <v>167</v>
      </c>
      <c r="E855" s="147" t="s">
        <v>19</v>
      </c>
      <c r="F855" s="148" t="s">
        <v>1084</v>
      </c>
      <c r="H855" s="147" t="s">
        <v>19</v>
      </c>
      <c r="I855" s="149"/>
      <c r="L855" s="145"/>
      <c r="M855" s="150"/>
      <c r="T855" s="151"/>
      <c r="AT855" s="147" t="s">
        <v>167</v>
      </c>
      <c r="AU855" s="147" t="s">
        <v>83</v>
      </c>
      <c r="AV855" s="12" t="s">
        <v>81</v>
      </c>
      <c r="AW855" s="12" t="s">
        <v>35</v>
      </c>
      <c r="AX855" s="12" t="s">
        <v>73</v>
      </c>
      <c r="AY855" s="147" t="s">
        <v>156</v>
      </c>
    </row>
    <row r="856" spans="2:65" s="13" customFormat="1" ht="10.199999999999999">
      <c r="B856" s="152"/>
      <c r="D856" s="146" t="s">
        <v>167</v>
      </c>
      <c r="E856" s="153" t="s">
        <v>19</v>
      </c>
      <c r="F856" s="154" t="s">
        <v>1085</v>
      </c>
      <c r="H856" s="155">
        <v>5.5</v>
      </c>
      <c r="I856" s="156"/>
      <c r="L856" s="152"/>
      <c r="M856" s="157"/>
      <c r="T856" s="158"/>
      <c r="AT856" s="153" t="s">
        <v>167</v>
      </c>
      <c r="AU856" s="153" t="s">
        <v>83</v>
      </c>
      <c r="AV856" s="13" t="s">
        <v>83</v>
      </c>
      <c r="AW856" s="13" t="s">
        <v>35</v>
      </c>
      <c r="AX856" s="13" t="s">
        <v>73</v>
      </c>
      <c r="AY856" s="153" t="s">
        <v>156</v>
      </c>
    </row>
    <row r="857" spans="2:65" s="12" customFormat="1" ht="10.199999999999999">
      <c r="B857" s="145"/>
      <c r="D857" s="146" t="s">
        <v>167</v>
      </c>
      <c r="E857" s="147" t="s">
        <v>19</v>
      </c>
      <c r="F857" s="148" t="s">
        <v>1086</v>
      </c>
      <c r="H857" s="147" t="s">
        <v>19</v>
      </c>
      <c r="I857" s="149"/>
      <c r="L857" s="145"/>
      <c r="M857" s="150"/>
      <c r="T857" s="151"/>
      <c r="AT857" s="147" t="s">
        <v>167</v>
      </c>
      <c r="AU857" s="147" t="s">
        <v>83</v>
      </c>
      <c r="AV857" s="12" t="s">
        <v>81</v>
      </c>
      <c r="AW857" s="12" t="s">
        <v>35</v>
      </c>
      <c r="AX857" s="12" t="s">
        <v>73</v>
      </c>
      <c r="AY857" s="147" t="s">
        <v>156</v>
      </c>
    </row>
    <row r="858" spans="2:65" s="13" customFormat="1" ht="10.199999999999999">
      <c r="B858" s="152"/>
      <c r="D858" s="146" t="s">
        <v>167</v>
      </c>
      <c r="E858" s="153" t="s">
        <v>19</v>
      </c>
      <c r="F858" s="154" t="s">
        <v>1087</v>
      </c>
      <c r="H858" s="155">
        <v>6</v>
      </c>
      <c r="I858" s="156"/>
      <c r="L858" s="152"/>
      <c r="M858" s="157"/>
      <c r="T858" s="158"/>
      <c r="AT858" s="153" t="s">
        <v>167</v>
      </c>
      <c r="AU858" s="153" t="s">
        <v>83</v>
      </c>
      <c r="AV858" s="13" t="s">
        <v>83</v>
      </c>
      <c r="AW858" s="13" t="s">
        <v>35</v>
      </c>
      <c r="AX858" s="13" t="s">
        <v>73</v>
      </c>
      <c r="AY858" s="153" t="s">
        <v>156</v>
      </c>
    </row>
    <row r="859" spans="2:65" s="14" customFormat="1" ht="10.199999999999999">
      <c r="B859" s="159"/>
      <c r="D859" s="146" t="s">
        <v>167</v>
      </c>
      <c r="E859" s="160" t="s">
        <v>19</v>
      </c>
      <c r="F859" s="161" t="s">
        <v>174</v>
      </c>
      <c r="H859" s="162">
        <v>11.5</v>
      </c>
      <c r="I859" s="163"/>
      <c r="L859" s="159"/>
      <c r="M859" s="164"/>
      <c r="T859" s="165"/>
      <c r="AT859" s="160" t="s">
        <v>167</v>
      </c>
      <c r="AU859" s="160" t="s">
        <v>83</v>
      </c>
      <c r="AV859" s="14" t="s">
        <v>163</v>
      </c>
      <c r="AW859" s="14" t="s">
        <v>35</v>
      </c>
      <c r="AX859" s="14" t="s">
        <v>81</v>
      </c>
      <c r="AY859" s="160" t="s">
        <v>156</v>
      </c>
    </row>
    <row r="860" spans="2:65" s="1" customFormat="1" ht="21.75" customHeight="1">
      <c r="B860" s="33"/>
      <c r="C860" s="128" t="s">
        <v>1088</v>
      </c>
      <c r="D860" s="128" t="s">
        <v>158</v>
      </c>
      <c r="E860" s="129" t="s">
        <v>1089</v>
      </c>
      <c r="F860" s="130" t="s">
        <v>1090</v>
      </c>
      <c r="G860" s="131" t="s">
        <v>422</v>
      </c>
      <c r="H860" s="132">
        <v>6</v>
      </c>
      <c r="I860" s="133"/>
      <c r="J860" s="134">
        <f>ROUND(I860*H860,2)</f>
        <v>0</v>
      </c>
      <c r="K860" s="130" t="s">
        <v>162</v>
      </c>
      <c r="L860" s="33"/>
      <c r="M860" s="135" t="s">
        <v>19</v>
      </c>
      <c r="N860" s="136" t="s">
        <v>44</v>
      </c>
      <c r="P860" s="137">
        <f>O860*H860</f>
        <v>0</v>
      </c>
      <c r="Q860" s="137">
        <v>3.7799999999999999E-3</v>
      </c>
      <c r="R860" s="137">
        <f>Q860*H860</f>
        <v>2.2679999999999999E-2</v>
      </c>
      <c r="S860" s="137">
        <v>0</v>
      </c>
      <c r="T860" s="138">
        <f>S860*H860</f>
        <v>0</v>
      </c>
      <c r="AR860" s="139" t="s">
        <v>278</v>
      </c>
      <c r="AT860" s="139" t="s">
        <v>158</v>
      </c>
      <c r="AU860" s="139" t="s">
        <v>83</v>
      </c>
      <c r="AY860" s="18" t="s">
        <v>156</v>
      </c>
      <c r="BE860" s="140">
        <f>IF(N860="základní",J860,0)</f>
        <v>0</v>
      </c>
      <c r="BF860" s="140">
        <f>IF(N860="snížená",J860,0)</f>
        <v>0</v>
      </c>
      <c r="BG860" s="140">
        <f>IF(N860="zákl. přenesená",J860,0)</f>
        <v>0</v>
      </c>
      <c r="BH860" s="140">
        <f>IF(N860="sníž. přenesená",J860,0)</f>
        <v>0</v>
      </c>
      <c r="BI860" s="140">
        <f>IF(N860="nulová",J860,0)</f>
        <v>0</v>
      </c>
      <c r="BJ860" s="18" t="s">
        <v>81</v>
      </c>
      <c r="BK860" s="140">
        <f>ROUND(I860*H860,2)</f>
        <v>0</v>
      </c>
      <c r="BL860" s="18" t="s">
        <v>278</v>
      </c>
      <c r="BM860" s="139" t="s">
        <v>1091</v>
      </c>
    </row>
    <row r="861" spans="2:65" s="1" customFormat="1" ht="10.199999999999999">
      <c r="B861" s="33"/>
      <c r="D861" s="141" t="s">
        <v>165</v>
      </c>
      <c r="F861" s="142" t="s">
        <v>1092</v>
      </c>
      <c r="I861" s="143"/>
      <c r="L861" s="33"/>
      <c r="M861" s="144"/>
      <c r="T861" s="54"/>
      <c r="AT861" s="18" t="s">
        <v>165</v>
      </c>
      <c r="AU861" s="18" t="s">
        <v>83</v>
      </c>
    </row>
    <row r="862" spans="2:65" s="12" customFormat="1" ht="10.199999999999999">
      <c r="B862" s="145"/>
      <c r="D862" s="146" t="s">
        <v>167</v>
      </c>
      <c r="E862" s="147" t="s">
        <v>19</v>
      </c>
      <c r="F862" s="148" t="s">
        <v>1093</v>
      </c>
      <c r="H862" s="147" t="s">
        <v>19</v>
      </c>
      <c r="I862" s="149"/>
      <c r="L862" s="145"/>
      <c r="M862" s="150"/>
      <c r="T862" s="151"/>
      <c r="AT862" s="147" t="s">
        <v>167</v>
      </c>
      <c r="AU862" s="147" t="s">
        <v>83</v>
      </c>
      <c r="AV862" s="12" t="s">
        <v>81</v>
      </c>
      <c r="AW862" s="12" t="s">
        <v>35</v>
      </c>
      <c r="AX862" s="12" t="s">
        <v>73</v>
      </c>
      <c r="AY862" s="147" t="s">
        <v>156</v>
      </c>
    </row>
    <row r="863" spans="2:65" s="13" customFormat="1" ht="10.199999999999999">
      <c r="B863" s="152"/>
      <c r="D863" s="146" t="s">
        <v>167</v>
      </c>
      <c r="E863" s="153" t="s">
        <v>19</v>
      </c>
      <c r="F863" s="154" t="s">
        <v>1087</v>
      </c>
      <c r="H863" s="155">
        <v>6</v>
      </c>
      <c r="I863" s="156"/>
      <c r="L863" s="152"/>
      <c r="M863" s="157"/>
      <c r="T863" s="158"/>
      <c r="AT863" s="153" t="s">
        <v>167</v>
      </c>
      <c r="AU863" s="153" t="s">
        <v>83</v>
      </c>
      <c r="AV863" s="13" t="s">
        <v>83</v>
      </c>
      <c r="AW863" s="13" t="s">
        <v>35</v>
      </c>
      <c r="AX863" s="13" t="s">
        <v>73</v>
      </c>
      <c r="AY863" s="153" t="s">
        <v>156</v>
      </c>
    </row>
    <row r="864" spans="2:65" s="14" customFormat="1" ht="10.199999999999999">
      <c r="B864" s="159"/>
      <c r="D864" s="146" t="s">
        <v>167</v>
      </c>
      <c r="E864" s="160" t="s">
        <v>19</v>
      </c>
      <c r="F864" s="161" t="s">
        <v>174</v>
      </c>
      <c r="H864" s="162">
        <v>6</v>
      </c>
      <c r="I864" s="163"/>
      <c r="L864" s="159"/>
      <c r="M864" s="164"/>
      <c r="T864" s="165"/>
      <c r="AT864" s="160" t="s">
        <v>167</v>
      </c>
      <c r="AU864" s="160" t="s">
        <v>83</v>
      </c>
      <c r="AV864" s="14" t="s">
        <v>163</v>
      </c>
      <c r="AW864" s="14" t="s">
        <v>35</v>
      </c>
      <c r="AX864" s="14" t="s">
        <v>81</v>
      </c>
      <c r="AY864" s="160" t="s">
        <v>156</v>
      </c>
    </row>
    <row r="865" spans="2:65" s="1" customFormat="1" ht="16.5" customHeight="1">
      <c r="B865" s="33"/>
      <c r="C865" s="128" t="s">
        <v>1094</v>
      </c>
      <c r="D865" s="128" t="s">
        <v>158</v>
      </c>
      <c r="E865" s="129" t="s">
        <v>1095</v>
      </c>
      <c r="F865" s="130" t="s">
        <v>1096</v>
      </c>
      <c r="G865" s="131" t="s">
        <v>422</v>
      </c>
      <c r="H865" s="132">
        <v>4.24</v>
      </c>
      <c r="I865" s="133"/>
      <c r="J865" s="134">
        <f>ROUND(I865*H865,2)</f>
        <v>0</v>
      </c>
      <c r="K865" s="130" t="s">
        <v>162</v>
      </c>
      <c r="L865" s="33"/>
      <c r="M865" s="135" t="s">
        <v>19</v>
      </c>
      <c r="N865" s="136" t="s">
        <v>44</v>
      </c>
      <c r="P865" s="137">
        <f>O865*H865</f>
        <v>0</v>
      </c>
      <c r="Q865" s="137">
        <v>1.23E-3</v>
      </c>
      <c r="R865" s="137">
        <f>Q865*H865</f>
        <v>5.2152000000000006E-3</v>
      </c>
      <c r="S865" s="137">
        <v>0</v>
      </c>
      <c r="T865" s="138">
        <f>S865*H865</f>
        <v>0</v>
      </c>
      <c r="AR865" s="139" t="s">
        <v>278</v>
      </c>
      <c r="AT865" s="139" t="s">
        <v>158</v>
      </c>
      <c r="AU865" s="139" t="s">
        <v>83</v>
      </c>
      <c r="AY865" s="18" t="s">
        <v>156</v>
      </c>
      <c r="BE865" s="140">
        <f>IF(N865="základní",J865,0)</f>
        <v>0</v>
      </c>
      <c r="BF865" s="140">
        <f>IF(N865="snížená",J865,0)</f>
        <v>0</v>
      </c>
      <c r="BG865" s="140">
        <f>IF(N865="zákl. přenesená",J865,0)</f>
        <v>0</v>
      </c>
      <c r="BH865" s="140">
        <f>IF(N865="sníž. přenesená",J865,0)</f>
        <v>0</v>
      </c>
      <c r="BI865" s="140">
        <f>IF(N865="nulová",J865,0)</f>
        <v>0</v>
      </c>
      <c r="BJ865" s="18" t="s">
        <v>81</v>
      </c>
      <c r="BK865" s="140">
        <f>ROUND(I865*H865,2)</f>
        <v>0</v>
      </c>
      <c r="BL865" s="18" t="s">
        <v>278</v>
      </c>
      <c r="BM865" s="139" t="s">
        <v>1097</v>
      </c>
    </row>
    <row r="866" spans="2:65" s="1" customFormat="1" ht="10.199999999999999">
      <c r="B866" s="33"/>
      <c r="D866" s="141" t="s">
        <v>165</v>
      </c>
      <c r="F866" s="142" t="s">
        <v>1098</v>
      </c>
      <c r="I866" s="143"/>
      <c r="L866" s="33"/>
      <c r="M866" s="144"/>
      <c r="T866" s="54"/>
      <c r="AT866" s="18" t="s">
        <v>165</v>
      </c>
      <c r="AU866" s="18" t="s">
        <v>83</v>
      </c>
    </row>
    <row r="867" spans="2:65" s="12" customFormat="1" ht="10.199999999999999">
      <c r="B867" s="145"/>
      <c r="D867" s="146" t="s">
        <v>167</v>
      </c>
      <c r="E867" s="147" t="s">
        <v>19</v>
      </c>
      <c r="F867" s="148" t="s">
        <v>1099</v>
      </c>
      <c r="H867" s="147" t="s">
        <v>19</v>
      </c>
      <c r="I867" s="149"/>
      <c r="L867" s="145"/>
      <c r="M867" s="150"/>
      <c r="T867" s="151"/>
      <c r="AT867" s="147" t="s">
        <v>167</v>
      </c>
      <c r="AU867" s="147" t="s">
        <v>83</v>
      </c>
      <c r="AV867" s="12" t="s">
        <v>81</v>
      </c>
      <c r="AW867" s="12" t="s">
        <v>35</v>
      </c>
      <c r="AX867" s="12" t="s">
        <v>73</v>
      </c>
      <c r="AY867" s="147" t="s">
        <v>156</v>
      </c>
    </row>
    <row r="868" spans="2:65" s="13" customFormat="1" ht="10.199999999999999">
      <c r="B868" s="152"/>
      <c r="D868" s="146" t="s">
        <v>167</v>
      </c>
      <c r="E868" s="153" t="s">
        <v>19</v>
      </c>
      <c r="F868" s="154" t="s">
        <v>1100</v>
      </c>
      <c r="H868" s="155">
        <v>1.1200000000000001</v>
      </c>
      <c r="I868" s="156"/>
      <c r="L868" s="152"/>
      <c r="M868" s="157"/>
      <c r="T868" s="158"/>
      <c r="AT868" s="153" t="s">
        <v>167</v>
      </c>
      <c r="AU868" s="153" t="s">
        <v>83</v>
      </c>
      <c r="AV868" s="13" t="s">
        <v>83</v>
      </c>
      <c r="AW868" s="13" t="s">
        <v>35</v>
      </c>
      <c r="AX868" s="13" t="s">
        <v>73</v>
      </c>
      <c r="AY868" s="153" t="s">
        <v>156</v>
      </c>
    </row>
    <row r="869" spans="2:65" s="12" customFormat="1" ht="10.199999999999999">
      <c r="B869" s="145"/>
      <c r="D869" s="146" t="s">
        <v>167</v>
      </c>
      <c r="E869" s="147" t="s">
        <v>19</v>
      </c>
      <c r="F869" s="148" t="s">
        <v>1101</v>
      </c>
      <c r="H869" s="147" t="s">
        <v>19</v>
      </c>
      <c r="I869" s="149"/>
      <c r="L869" s="145"/>
      <c r="M869" s="150"/>
      <c r="T869" s="151"/>
      <c r="AT869" s="147" t="s">
        <v>167</v>
      </c>
      <c r="AU869" s="147" t="s">
        <v>83</v>
      </c>
      <c r="AV869" s="12" t="s">
        <v>81</v>
      </c>
      <c r="AW869" s="12" t="s">
        <v>35</v>
      </c>
      <c r="AX869" s="12" t="s">
        <v>73</v>
      </c>
      <c r="AY869" s="147" t="s">
        <v>156</v>
      </c>
    </row>
    <row r="870" spans="2:65" s="13" customFormat="1" ht="10.199999999999999">
      <c r="B870" s="152"/>
      <c r="D870" s="146" t="s">
        <v>167</v>
      </c>
      <c r="E870" s="153" t="s">
        <v>19</v>
      </c>
      <c r="F870" s="154" t="s">
        <v>1100</v>
      </c>
      <c r="H870" s="155">
        <v>1.1200000000000001</v>
      </c>
      <c r="I870" s="156"/>
      <c r="L870" s="152"/>
      <c r="M870" s="157"/>
      <c r="T870" s="158"/>
      <c r="AT870" s="153" t="s">
        <v>167</v>
      </c>
      <c r="AU870" s="153" t="s">
        <v>83</v>
      </c>
      <c r="AV870" s="13" t="s">
        <v>83</v>
      </c>
      <c r="AW870" s="13" t="s">
        <v>35</v>
      </c>
      <c r="AX870" s="13" t="s">
        <v>73</v>
      </c>
      <c r="AY870" s="153" t="s">
        <v>156</v>
      </c>
    </row>
    <row r="871" spans="2:65" s="12" customFormat="1" ht="10.199999999999999">
      <c r="B871" s="145"/>
      <c r="D871" s="146" t="s">
        <v>167</v>
      </c>
      <c r="E871" s="147" t="s">
        <v>19</v>
      </c>
      <c r="F871" s="148" t="s">
        <v>1102</v>
      </c>
      <c r="H871" s="147" t="s">
        <v>19</v>
      </c>
      <c r="I871" s="149"/>
      <c r="L871" s="145"/>
      <c r="M871" s="150"/>
      <c r="T871" s="151"/>
      <c r="AT871" s="147" t="s">
        <v>167</v>
      </c>
      <c r="AU871" s="147" t="s">
        <v>83</v>
      </c>
      <c r="AV871" s="12" t="s">
        <v>81</v>
      </c>
      <c r="AW871" s="12" t="s">
        <v>35</v>
      </c>
      <c r="AX871" s="12" t="s">
        <v>73</v>
      </c>
      <c r="AY871" s="147" t="s">
        <v>156</v>
      </c>
    </row>
    <row r="872" spans="2:65" s="13" customFormat="1" ht="10.199999999999999">
      <c r="B872" s="152"/>
      <c r="D872" s="146" t="s">
        <v>167</v>
      </c>
      <c r="E872" s="153" t="s">
        <v>19</v>
      </c>
      <c r="F872" s="154" t="s">
        <v>1103</v>
      </c>
      <c r="H872" s="155">
        <v>2</v>
      </c>
      <c r="I872" s="156"/>
      <c r="L872" s="152"/>
      <c r="M872" s="157"/>
      <c r="T872" s="158"/>
      <c r="AT872" s="153" t="s">
        <v>167</v>
      </c>
      <c r="AU872" s="153" t="s">
        <v>83</v>
      </c>
      <c r="AV872" s="13" t="s">
        <v>83</v>
      </c>
      <c r="AW872" s="13" t="s">
        <v>35</v>
      </c>
      <c r="AX872" s="13" t="s">
        <v>73</v>
      </c>
      <c r="AY872" s="153" t="s">
        <v>156</v>
      </c>
    </row>
    <row r="873" spans="2:65" s="14" customFormat="1" ht="10.199999999999999">
      <c r="B873" s="159"/>
      <c r="D873" s="146" t="s">
        <v>167</v>
      </c>
      <c r="E873" s="160" t="s">
        <v>19</v>
      </c>
      <c r="F873" s="161" t="s">
        <v>174</v>
      </c>
      <c r="H873" s="162">
        <v>4.24</v>
      </c>
      <c r="I873" s="163"/>
      <c r="L873" s="159"/>
      <c r="M873" s="164"/>
      <c r="T873" s="165"/>
      <c r="AT873" s="160" t="s">
        <v>167</v>
      </c>
      <c r="AU873" s="160" t="s">
        <v>83</v>
      </c>
      <c r="AV873" s="14" t="s">
        <v>163</v>
      </c>
      <c r="AW873" s="14" t="s">
        <v>35</v>
      </c>
      <c r="AX873" s="14" t="s">
        <v>81</v>
      </c>
      <c r="AY873" s="160" t="s">
        <v>156</v>
      </c>
    </row>
    <row r="874" spans="2:65" s="1" customFormat="1" ht="16.5" customHeight="1">
      <c r="B874" s="33"/>
      <c r="C874" s="128" t="s">
        <v>1104</v>
      </c>
      <c r="D874" s="128" t="s">
        <v>158</v>
      </c>
      <c r="E874" s="129" t="s">
        <v>1105</v>
      </c>
      <c r="F874" s="130" t="s">
        <v>1106</v>
      </c>
      <c r="G874" s="131" t="s">
        <v>422</v>
      </c>
      <c r="H874" s="132">
        <v>9.02</v>
      </c>
      <c r="I874" s="133"/>
      <c r="J874" s="134">
        <f>ROUND(I874*H874,2)</f>
        <v>0</v>
      </c>
      <c r="K874" s="130" t="s">
        <v>162</v>
      </c>
      <c r="L874" s="33"/>
      <c r="M874" s="135" t="s">
        <v>19</v>
      </c>
      <c r="N874" s="136" t="s">
        <v>44</v>
      </c>
      <c r="P874" s="137">
        <f>O874*H874</f>
        <v>0</v>
      </c>
      <c r="Q874" s="137">
        <v>1.5200000000000001E-3</v>
      </c>
      <c r="R874" s="137">
        <f>Q874*H874</f>
        <v>1.3710399999999999E-2</v>
      </c>
      <c r="S874" s="137">
        <v>0</v>
      </c>
      <c r="T874" s="138">
        <f>S874*H874</f>
        <v>0</v>
      </c>
      <c r="AR874" s="139" t="s">
        <v>278</v>
      </c>
      <c r="AT874" s="139" t="s">
        <v>158</v>
      </c>
      <c r="AU874" s="139" t="s">
        <v>83</v>
      </c>
      <c r="AY874" s="18" t="s">
        <v>156</v>
      </c>
      <c r="BE874" s="140">
        <f>IF(N874="základní",J874,0)</f>
        <v>0</v>
      </c>
      <c r="BF874" s="140">
        <f>IF(N874="snížená",J874,0)</f>
        <v>0</v>
      </c>
      <c r="BG874" s="140">
        <f>IF(N874="zákl. přenesená",J874,0)</f>
        <v>0</v>
      </c>
      <c r="BH874" s="140">
        <f>IF(N874="sníž. přenesená",J874,0)</f>
        <v>0</v>
      </c>
      <c r="BI874" s="140">
        <f>IF(N874="nulová",J874,0)</f>
        <v>0</v>
      </c>
      <c r="BJ874" s="18" t="s">
        <v>81</v>
      </c>
      <c r="BK874" s="140">
        <f>ROUND(I874*H874,2)</f>
        <v>0</v>
      </c>
      <c r="BL874" s="18" t="s">
        <v>278</v>
      </c>
      <c r="BM874" s="139" t="s">
        <v>1107</v>
      </c>
    </row>
    <row r="875" spans="2:65" s="1" customFormat="1" ht="10.199999999999999">
      <c r="B875" s="33"/>
      <c r="D875" s="141" t="s">
        <v>165</v>
      </c>
      <c r="F875" s="142" t="s">
        <v>1108</v>
      </c>
      <c r="I875" s="143"/>
      <c r="L875" s="33"/>
      <c r="M875" s="144"/>
      <c r="T875" s="54"/>
      <c r="AT875" s="18" t="s">
        <v>165</v>
      </c>
      <c r="AU875" s="18" t="s">
        <v>83</v>
      </c>
    </row>
    <row r="876" spans="2:65" s="12" customFormat="1" ht="10.199999999999999">
      <c r="B876" s="145"/>
      <c r="D876" s="146" t="s">
        <v>167</v>
      </c>
      <c r="E876" s="147" t="s">
        <v>19</v>
      </c>
      <c r="F876" s="148" t="s">
        <v>1109</v>
      </c>
      <c r="H876" s="147" t="s">
        <v>19</v>
      </c>
      <c r="I876" s="149"/>
      <c r="L876" s="145"/>
      <c r="M876" s="150"/>
      <c r="T876" s="151"/>
      <c r="AT876" s="147" t="s">
        <v>167</v>
      </c>
      <c r="AU876" s="147" t="s">
        <v>83</v>
      </c>
      <c r="AV876" s="12" t="s">
        <v>81</v>
      </c>
      <c r="AW876" s="12" t="s">
        <v>35</v>
      </c>
      <c r="AX876" s="12" t="s">
        <v>73</v>
      </c>
      <c r="AY876" s="147" t="s">
        <v>156</v>
      </c>
    </row>
    <row r="877" spans="2:65" s="13" customFormat="1" ht="10.199999999999999">
      <c r="B877" s="152"/>
      <c r="D877" s="146" t="s">
        <v>167</v>
      </c>
      <c r="E877" s="153" t="s">
        <v>19</v>
      </c>
      <c r="F877" s="154" t="s">
        <v>1110</v>
      </c>
      <c r="H877" s="155">
        <v>5.76</v>
      </c>
      <c r="I877" s="156"/>
      <c r="L877" s="152"/>
      <c r="M877" s="157"/>
      <c r="T877" s="158"/>
      <c r="AT877" s="153" t="s">
        <v>167</v>
      </c>
      <c r="AU877" s="153" t="s">
        <v>83</v>
      </c>
      <c r="AV877" s="13" t="s">
        <v>83</v>
      </c>
      <c r="AW877" s="13" t="s">
        <v>35</v>
      </c>
      <c r="AX877" s="13" t="s">
        <v>73</v>
      </c>
      <c r="AY877" s="153" t="s">
        <v>156</v>
      </c>
    </row>
    <row r="878" spans="2:65" s="12" customFormat="1" ht="10.199999999999999">
      <c r="B878" s="145"/>
      <c r="D878" s="146" t="s">
        <v>167</v>
      </c>
      <c r="E878" s="147" t="s">
        <v>19</v>
      </c>
      <c r="F878" s="148" t="s">
        <v>1111</v>
      </c>
      <c r="H878" s="147" t="s">
        <v>19</v>
      </c>
      <c r="I878" s="149"/>
      <c r="L878" s="145"/>
      <c r="M878" s="150"/>
      <c r="T878" s="151"/>
      <c r="AT878" s="147" t="s">
        <v>167</v>
      </c>
      <c r="AU878" s="147" t="s">
        <v>83</v>
      </c>
      <c r="AV878" s="12" t="s">
        <v>81</v>
      </c>
      <c r="AW878" s="12" t="s">
        <v>35</v>
      </c>
      <c r="AX878" s="12" t="s">
        <v>73</v>
      </c>
      <c r="AY878" s="147" t="s">
        <v>156</v>
      </c>
    </row>
    <row r="879" spans="2:65" s="13" customFormat="1" ht="10.199999999999999">
      <c r="B879" s="152"/>
      <c r="D879" s="146" t="s">
        <v>167</v>
      </c>
      <c r="E879" s="153" t="s">
        <v>19</v>
      </c>
      <c r="F879" s="154" t="s">
        <v>1112</v>
      </c>
      <c r="H879" s="155">
        <v>1.46</v>
      </c>
      <c r="I879" s="156"/>
      <c r="L879" s="152"/>
      <c r="M879" s="157"/>
      <c r="T879" s="158"/>
      <c r="AT879" s="153" t="s">
        <v>167</v>
      </c>
      <c r="AU879" s="153" t="s">
        <v>83</v>
      </c>
      <c r="AV879" s="13" t="s">
        <v>83</v>
      </c>
      <c r="AW879" s="13" t="s">
        <v>35</v>
      </c>
      <c r="AX879" s="13" t="s">
        <v>73</v>
      </c>
      <c r="AY879" s="153" t="s">
        <v>156</v>
      </c>
    </row>
    <row r="880" spans="2:65" s="12" customFormat="1" ht="10.199999999999999">
      <c r="B880" s="145"/>
      <c r="D880" s="146" t="s">
        <v>167</v>
      </c>
      <c r="E880" s="147" t="s">
        <v>19</v>
      </c>
      <c r="F880" s="148" t="s">
        <v>1113</v>
      </c>
      <c r="H880" s="147" t="s">
        <v>19</v>
      </c>
      <c r="I880" s="149"/>
      <c r="L880" s="145"/>
      <c r="M880" s="150"/>
      <c r="T880" s="151"/>
      <c r="AT880" s="147" t="s">
        <v>167</v>
      </c>
      <c r="AU880" s="147" t="s">
        <v>83</v>
      </c>
      <c r="AV880" s="12" t="s">
        <v>81</v>
      </c>
      <c r="AW880" s="12" t="s">
        <v>35</v>
      </c>
      <c r="AX880" s="12" t="s">
        <v>73</v>
      </c>
      <c r="AY880" s="147" t="s">
        <v>156</v>
      </c>
    </row>
    <row r="881" spans="2:65" s="13" customFormat="1" ht="10.199999999999999">
      <c r="B881" s="152"/>
      <c r="D881" s="146" t="s">
        <v>167</v>
      </c>
      <c r="E881" s="153" t="s">
        <v>19</v>
      </c>
      <c r="F881" s="154" t="s">
        <v>1114</v>
      </c>
      <c r="H881" s="155">
        <v>1.8</v>
      </c>
      <c r="I881" s="156"/>
      <c r="L881" s="152"/>
      <c r="M881" s="157"/>
      <c r="T881" s="158"/>
      <c r="AT881" s="153" t="s">
        <v>167</v>
      </c>
      <c r="AU881" s="153" t="s">
        <v>83</v>
      </c>
      <c r="AV881" s="13" t="s">
        <v>83</v>
      </c>
      <c r="AW881" s="13" t="s">
        <v>35</v>
      </c>
      <c r="AX881" s="13" t="s">
        <v>73</v>
      </c>
      <c r="AY881" s="153" t="s">
        <v>156</v>
      </c>
    </row>
    <row r="882" spans="2:65" s="14" customFormat="1" ht="10.199999999999999">
      <c r="B882" s="159"/>
      <c r="D882" s="146" t="s">
        <v>167</v>
      </c>
      <c r="E882" s="160" t="s">
        <v>19</v>
      </c>
      <c r="F882" s="161" t="s">
        <v>174</v>
      </c>
      <c r="H882" s="162">
        <v>9.02</v>
      </c>
      <c r="I882" s="163"/>
      <c r="L882" s="159"/>
      <c r="M882" s="164"/>
      <c r="T882" s="165"/>
      <c r="AT882" s="160" t="s">
        <v>167</v>
      </c>
      <c r="AU882" s="160" t="s">
        <v>83</v>
      </c>
      <c r="AV882" s="14" t="s">
        <v>163</v>
      </c>
      <c r="AW882" s="14" t="s">
        <v>35</v>
      </c>
      <c r="AX882" s="14" t="s">
        <v>81</v>
      </c>
      <c r="AY882" s="160" t="s">
        <v>156</v>
      </c>
    </row>
    <row r="883" spans="2:65" s="1" customFormat="1" ht="16.5" customHeight="1">
      <c r="B883" s="33"/>
      <c r="C883" s="128" t="s">
        <v>1115</v>
      </c>
      <c r="D883" s="128" t="s">
        <v>158</v>
      </c>
      <c r="E883" s="129" t="s">
        <v>1116</v>
      </c>
      <c r="F883" s="130" t="s">
        <v>1117</v>
      </c>
      <c r="G883" s="131" t="s">
        <v>422</v>
      </c>
      <c r="H883" s="132">
        <v>2</v>
      </c>
      <c r="I883" s="133"/>
      <c r="J883" s="134">
        <f>ROUND(I883*H883,2)</f>
        <v>0</v>
      </c>
      <c r="K883" s="130" t="s">
        <v>162</v>
      </c>
      <c r="L883" s="33"/>
      <c r="M883" s="135" t="s">
        <v>19</v>
      </c>
      <c r="N883" s="136" t="s">
        <v>44</v>
      </c>
      <c r="P883" s="137">
        <f>O883*H883</f>
        <v>0</v>
      </c>
      <c r="Q883" s="137">
        <v>1.9599999999999999E-3</v>
      </c>
      <c r="R883" s="137">
        <f>Q883*H883</f>
        <v>3.9199999999999999E-3</v>
      </c>
      <c r="S883" s="137">
        <v>0</v>
      </c>
      <c r="T883" s="138">
        <f>S883*H883</f>
        <v>0</v>
      </c>
      <c r="AR883" s="139" t="s">
        <v>278</v>
      </c>
      <c r="AT883" s="139" t="s">
        <v>158</v>
      </c>
      <c r="AU883" s="139" t="s">
        <v>83</v>
      </c>
      <c r="AY883" s="18" t="s">
        <v>156</v>
      </c>
      <c r="BE883" s="140">
        <f>IF(N883="základní",J883,0)</f>
        <v>0</v>
      </c>
      <c r="BF883" s="140">
        <f>IF(N883="snížená",J883,0)</f>
        <v>0</v>
      </c>
      <c r="BG883" s="140">
        <f>IF(N883="zákl. přenesená",J883,0)</f>
        <v>0</v>
      </c>
      <c r="BH883" s="140">
        <f>IF(N883="sníž. přenesená",J883,0)</f>
        <v>0</v>
      </c>
      <c r="BI883" s="140">
        <f>IF(N883="nulová",J883,0)</f>
        <v>0</v>
      </c>
      <c r="BJ883" s="18" t="s">
        <v>81</v>
      </c>
      <c r="BK883" s="140">
        <f>ROUND(I883*H883,2)</f>
        <v>0</v>
      </c>
      <c r="BL883" s="18" t="s">
        <v>278</v>
      </c>
      <c r="BM883" s="139" t="s">
        <v>1118</v>
      </c>
    </row>
    <row r="884" spans="2:65" s="1" customFormat="1" ht="10.199999999999999">
      <c r="B884" s="33"/>
      <c r="D884" s="141" t="s">
        <v>165</v>
      </c>
      <c r="F884" s="142" t="s">
        <v>1119</v>
      </c>
      <c r="I884" s="143"/>
      <c r="L884" s="33"/>
      <c r="M884" s="144"/>
      <c r="T884" s="54"/>
      <c r="AT884" s="18" t="s">
        <v>165</v>
      </c>
      <c r="AU884" s="18" t="s">
        <v>83</v>
      </c>
    </row>
    <row r="885" spans="2:65" s="12" customFormat="1" ht="10.199999999999999">
      <c r="B885" s="145"/>
      <c r="D885" s="146" t="s">
        <v>167</v>
      </c>
      <c r="E885" s="147" t="s">
        <v>19</v>
      </c>
      <c r="F885" s="148" t="s">
        <v>1120</v>
      </c>
      <c r="H885" s="147" t="s">
        <v>19</v>
      </c>
      <c r="I885" s="149"/>
      <c r="L885" s="145"/>
      <c r="M885" s="150"/>
      <c r="T885" s="151"/>
      <c r="AT885" s="147" t="s">
        <v>167</v>
      </c>
      <c r="AU885" s="147" t="s">
        <v>83</v>
      </c>
      <c r="AV885" s="12" t="s">
        <v>81</v>
      </c>
      <c r="AW885" s="12" t="s">
        <v>35</v>
      </c>
      <c r="AX885" s="12" t="s">
        <v>73</v>
      </c>
      <c r="AY885" s="147" t="s">
        <v>156</v>
      </c>
    </row>
    <row r="886" spans="2:65" s="13" customFormat="1" ht="10.199999999999999">
      <c r="B886" s="152"/>
      <c r="D886" s="146" t="s">
        <v>167</v>
      </c>
      <c r="E886" s="153" t="s">
        <v>19</v>
      </c>
      <c r="F886" s="154" t="s">
        <v>1103</v>
      </c>
      <c r="H886" s="155">
        <v>2</v>
      </c>
      <c r="I886" s="156"/>
      <c r="L886" s="152"/>
      <c r="M886" s="157"/>
      <c r="T886" s="158"/>
      <c r="AT886" s="153" t="s">
        <v>167</v>
      </c>
      <c r="AU886" s="153" t="s">
        <v>83</v>
      </c>
      <c r="AV886" s="13" t="s">
        <v>83</v>
      </c>
      <c r="AW886" s="13" t="s">
        <v>35</v>
      </c>
      <c r="AX886" s="13" t="s">
        <v>73</v>
      </c>
      <c r="AY886" s="153" t="s">
        <v>156</v>
      </c>
    </row>
    <row r="887" spans="2:65" s="14" customFormat="1" ht="10.199999999999999">
      <c r="B887" s="159"/>
      <c r="D887" s="146" t="s">
        <v>167</v>
      </c>
      <c r="E887" s="160" t="s">
        <v>19</v>
      </c>
      <c r="F887" s="161" t="s">
        <v>174</v>
      </c>
      <c r="H887" s="162">
        <v>2</v>
      </c>
      <c r="I887" s="163"/>
      <c r="L887" s="159"/>
      <c r="M887" s="164"/>
      <c r="T887" s="165"/>
      <c r="AT887" s="160" t="s">
        <v>167</v>
      </c>
      <c r="AU887" s="160" t="s">
        <v>83</v>
      </c>
      <c r="AV887" s="14" t="s">
        <v>163</v>
      </c>
      <c r="AW887" s="14" t="s">
        <v>35</v>
      </c>
      <c r="AX887" s="14" t="s">
        <v>81</v>
      </c>
      <c r="AY887" s="160" t="s">
        <v>156</v>
      </c>
    </row>
    <row r="888" spans="2:65" s="1" customFormat="1" ht="24.15" customHeight="1">
      <c r="B888" s="33"/>
      <c r="C888" s="128" t="s">
        <v>1121</v>
      </c>
      <c r="D888" s="128" t="s">
        <v>158</v>
      </c>
      <c r="E888" s="129" t="s">
        <v>1122</v>
      </c>
      <c r="F888" s="130" t="s">
        <v>1123</v>
      </c>
      <c r="G888" s="131" t="s">
        <v>235</v>
      </c>
      <c r="H888" s="132">
        <v>1</v>
      </c>
      <c r="I888" s="133"/>
      <c r="J888" s="134">
        <f>ROUND(I888*H888,2)</f>
        <v>0</v>
      </c>
      <c r="K888" s="130" t="s">
        <v>162</v>
      </c>
      <c r="L888" s="33"/>
      <c r="M888" s="135" t="s">
        <v>19</v>
      </c>
      <c r="N888" s="136" t="s">
        <v>44</v>
      </c>
      <c r="P888" s="137">
        <f>O888*H888</f>
        <v>0</v>
      </c>
      <c r="Q888" s="137">
        <v>2.0899999999999998E-3</v>
      </c>
      <c r="R888" s="137">
        <f>Q888*H888</f>
        <v>2.0899999999999998E-3</v>
      </c>
      <c r="S888" s="137">
        <v>0</v>
      </c>
      <c r="T888" s="138">
        <f>S888*H888</f>
        <v>0</v>
      </c>
      <c r="AR888" s="139" t="s">
        <v>278</v>
      </c>
      <c r="AT888" s="139" t="s">
        <v>158</v>
      </c>
      <c r="AU888" s="139" t="s">
        <v>83</v>
      </c>
      <c r="AY888" s="18" t="s">
        <v>156</v>
      </c>
      <c r="BE888" s="140">
        <f>IF(N888="základní",J888,0)</f>
        <v>0</v>
      </c>
      <c r="BF888" s="140">
        <f>IF(N888="snížená",J888,0)</f>
        <v>0</v>
      </c>
      <c r="BG888" s="140">
        <f>IF(N888="zákl. přenesená",J888,0)</f>
        <v>0</v>
      </c>
      <c r="BH888" s="140">
        <f>IF(N888="sníž. přenesená",J888,0)</f>
        <v>0</v>
      </c>
      <c r="BI888" s="140">
        <f>IF(N888="nulová",J888,0)</f>
        <v>0</v>
      </c>
      <c r="BJ888" s="18" t="s">
        <v>81</v>
      </c>
      <c r="BK888" s="140">
        <f>ROUND(I888*H888,2)</f>
        <v>0</v>
      </c>
      <c r="BL888" s="18" t="s">
        <v>278</v>
      </c>
      <c r="BM888" s="139" t="s">
        <v>1124</v>
      </c>
    </row>
    <row r="889" spans="2:65" s="1" customFormat="1" ht="10.199999999999999">
      <c r="B889" s="33"/>
      <c r="D889" s="141" t="s">
        <v>165</v>
      </c>
      <c r="F889" s="142" t="s">
        <v>1125</v>
      </c>
      <c r="I889" s="143"/>
      <c r="L889" s="33"/>
      <c r="M889" s="144"/>
      <c r="T889" s="54"/>
      <c r="AT889" s="18" t="s">
        <v>165</v>
      </c>
      <c r="AU889" s="18" t="s">
        <v>83</v>
      </c>
    </row>
    <row r="890" spans="2:65" s="12" customFormat="1" ht="10.199999999999999">
      <c r="B890" s="145"/>
      <c r="D890" s="146" t="s">
        <v>167</v>
      </c>
      <c r="E890" s="147" t="s">
        <v>19</v>
      </c>
      <c r="F890" s="148" t="s">
        <v>1126</v>
      </c>
      <c r="H890" s="147" t="s">
        <v>19</v>
      </c>
      <c r="I890" s="149"/>
      <c r="L890" s="145"/>
      <c r="M890" s="150"/>
      <c r="T890" s="151"/>
      <c r="AT890" s="147" t="s">
        <v>167</v>
      </c>
      <c r="AU890" s="147" t="s">
        <v>83</v>
      </c>
      <c r="AV890" s="12" t="s">
        <v>81</v>
      </c>
      <c r="AW890" s="12" t="s">
        <v>35</v>
      </c>
      <c r="AX890" s="12" t="s">
        <v>73</v>
      </c>
      <c r="AY890" s="147" t="s">
        <v>156</v>
      </c>
    </row>
    <row r="891" spans="2:65" s="13" customFormat="1" ht="10.199999999999999">
      <c r="B891" s="152"/>
      <c r="D891" s="146" t="s">
        <v>167</v>
      </c>
      <c r="E891" s="153" t="s">
        <v>19</v>
      </c>
      <c r="F891" s="154" t="s">
        <v>81</v>
      </c>
      <c r="H891" s="155">
        <v>1</v>
      </c>
      <c r="I891" s="156"/>
      <c r="L891" s="152"/>
      <c r="M891" s="157"/>
      <c r="T891" s="158"/>
      <c r="AT891" s="153" t="s">
        <v>167</v>
      </c>
      <c r="AU891" s="153" t="s">
        <v>83</v>
      </c>
      <c r="AV891" s="13" t="s">
        <v>83</v>
      </c>
      <c r="AW891" s="13" t="s">
        <v>35</v>
      </c>
      <c r="AX891" s="13" t="s">
        <v>73</v>
      </c>
      <c r="AY891" s="153" t="s">
        <v>156</v>
      </c>
    </row>
    <row r="892" spans="2:65" s="14" customFormat="1" ht="10.199999999999999">
      <c r="B892" s="159"/>
      <c r="D892" s="146" t="s">
        <v>167</v>
      </c>
      <c r="E892" s="160" t="s">
        <v>19</v>
      </c>
      <c r="F892" s="161" t="s">
        <v>174</v>
      </c>
      <c r="H892" s="162">
        <v>1</v>
      </c>
      <c r="I892" s="163"/>
      <c r="L892" s="159"/>
      <c r="M892" s="164"/>
      <c r="T892" s="165"/>
      <c r="AT892" s="160" t="s">
        <v>167</v>
      </c>
      <c r="AU892" s="160" t="s">
        <v>83</v>
      </c>
      <c r="AV892" s="14" t="s">
        <v>163</v>
      </c>
      <c r="AW892" s="14" t="s">
        <v>35</v>
      </c>
      <c r="AX892" s="14" t="s">
        <v>81</v>
      </c>
      <c r="AY892" s="160" t="s">
        <v>156</v>
      </c>
    </row>
    <row r="893" spans="2:65" s="1" customFormat="1" ht="16.5" customHeight="1">
      <c r="B893" s="33"/>
      <c r="C893" s="128" t="s">
        <v>1127</v>
      </c>
      <c r="D893" s="128" t="s">
        <v>158</v>
      </c>
      <c r="E893" s="129" t="s">
        <v>1128</v>
      </c>
      <c r="F893" s="130" t="s">
        <v>1129</v>
      </c>
      <c r="G893" s="131" t="s">
        <v>235</v>
      </c>
      <c r="H893" s="132">
        <v>1</v>
      </c>
      <c r="I893" s="133"/>
      <c r="J893" s="134">
        <f>ROUND(I893*H893,2)</f>
        <v>0</v>
      </c>
      <c r="K893" s="130" t="s">
        <v>19</v>
      </c>
      <c r="L893" s="33"/>
      <c r="M893" s="135" t="s">
        <v>19</v>
      </c>
      <c r="N893" s="136" t="s">
        <v>44</v>
      </c>
      <c r="P893" s="137">
        <f>O893*H893</f>
        <v>0</v>
      </c>
      <c r="Q893" s="137">
        <v>1.8699999999999999E-3</v>
      </c>
      <c r="R893" s="137">
        <f>Q893*H893</f>
        <v>1.8699999999999999E-3</v>
      </c>
      <c r="S893" s="137">
        <v>0</v>
      </c>
      <c r="T893" s="138">
        <f>S893*H893</f>
        <v>0</v>
      </c>
      <c r="AR893" s="139" t="s">
        <v>278</v>
      </c>
      <c r="AT893" s="139" t="s">
        <v>158</v>
      </c>
      <c r="AU893" s="139" t="s">
        <v>83</v>
      </c>
      <c r="AY893" s="18" t="s">
        <v>156</v>
      </c>
      <c r="BE893" s="140">
        <f>IF(N893="základní",J893,0)</f>
        <v>0</v>
      </c>
      <c r="BF893" s="140">
        <f>IF(N893="snížená",J893,0)</f>
        <v>0</v>
      </c>
      <c r="BG893" s="140">
        <f>IF(N893="zákl. přenesená",J893,0)</f>
        <v>0</v>
      </c>
      <c r="BH893" s="140">
        <f>IF(N893="sníž. přenesená",J893,0)</f>
        <v>0</v>
      </c>
      <c r="BI893" s="140">
        <f>IF(N893="nulová",J893,0)</f>
        <v>0</v>
      </c>
      <c r="BJ893" s="18" t="s">
        <v>81</v>
      </c>
      <c r="BK893" s="140">
        <f>ROUND(I893*H893,2)</f>
        <v>0</v>
      </c>
      <c r="BL893" s="18" t="s">
        <v>278</v>
      </c>
      <c r="BM893" s="139" t="s">
        <v>1130</v>
      </c>
    </row>
    <row r="894" spans="2:65" s="12" customFormat="1" ht="10.199999999999999">
      <c r="B894" s="145"/>
      <c r="D894" s="146" t="s">
        <v>167</v>
      </c>
      <c r="E894" s="147" t="s">
        <v>19</v>
      </c>
      <c r="F894" s="148" t="s">
        <v>1131</v>
      </c>
      <c r="H894" s="147" t="s">
        <v>19</v>
      </c>
      <c r="I894" s="149"/>
      <c r="L894" s="145"/>
      <c r="M894" s="150"/>
      <c r="T894" s="151"/>
      <c r="AT894" s="147" t="s">
        <v>167</v>
      </c>
      <c r="AU894" s="147" t="s">
        <v>83</v>
      </c>
      <c r="AV894" s="12" t="s">
        <v>81</v>
      </c>
      <c r="AW894" s="12" t="s">
        <v>35</v>
      </c>
      <c r="AX894" s="12" t="s">
        <v>73</v>
      </c>
      <c r="AY894" s="147" t="s">
        <v>156</v>
      </c>
    </row>
    <row r="895" spans="2:65" s="13" customFormat="1" ht="10.199999999999999">
      <c r="B895" s="152"/>
      <c r="D895" s="146" t="s">
        <v>167</v>
      </c>
      <c r="E895" s="153" t="s">
        <v>19</v>
      </c>
      <c r="F895" s="154" t="s">
        <v>81</v>
      </c>
      <c r="H895" s="155">
        <v>1</v>
      </c>
      <c r="I895" s="156"/>
      <c r="L895" s="152"/>
      <c r="M895" s="157"/>
      <c r="T895" s="158"/>
      <c r="AT895" s="153" t="s">
        <v>167</v>
      </c>
      <c r="AU895" s="153" t="s">
        <v>83</v>
      </c>
      <c r="AV895" s="13" t="s">
        <v>83</v>
      </c>
      <c r="AW895" s="13" t="s">
        <v>35</v>
      </c>
      <c r="AX895" s="13" t="s">
        <v>73</v>
      </c>
      <c r="AY895" s="153" t="s">
        <v>156</v>
      </c>
    </row>
    <row r="896" spans="2:65" s="14" customFormat="1" ht="10.199999999999999">
      <c r="B896" s="159"/>
      <c r="D896" s="146" t="s">
        <v>167</v>
      </c>
      <c r="E896" s="160" t="s">
        <v>19</v>
      </c>
      <c r="F896" s="161" t="s">
        <v>174</v>
      </c>
      <c r="H896" s="162">
        <v>1</v>
      </c>
      <c r="I896" s="163"/>
      <c r="L896" s="159"/>
      <c r="M896" s="164"/>
      <c r="T896" s="165"/>
      <c r="AT896" s="160" t="s">
        <v>167</v>
      </c>
      <c r="AU896" s="160" t="s">
        <v>83</v>
      </c>
      <c r="AV896" s="14" t="s">
        <v>163</v>
      </c>
      <c r="AW896" s="14" t="s">
        <v>35</v>
      </c>
      <c r="AX896" s="14" t="s">
        <v>81</v>
      </c>
      <c r="AY896" s="160" t="s">
        <v>156</v>
      </c>
    </row>
    <row r="897" spans="2:65" s="1" customFormat="1" ht="16.5" customHeight="1">
      <c r="B897" s="33"/>
      <c r="C897" s="128" t="s">
        <v>1132</v>
      </c>
      <c r="D897" s="128" t="s">
        <v>158</v>
      </c>
      <c r="E897" s="129" t="s">
        <v>1133</v>
      </c>
      <c r="F897" s="130" t="s">
        <v>1129</v>
      </c>
      <c r="G897" s="131" t="s">
        <v>235</v>
      </c>
      <c r="H897" s="132">
        <v>1</v>
      </c>
      <c r="I897" s="133"/>
      <c r="J897" s="134">
        <f>ROUND(I897*H897,2)</f>
        <v>0</v>
      </c>
      <c r="K897" s="130" t="s">
        <v>19</v>
      </c>
      <c r="L897" s="33"/>
      <c r="M897" s="135" t="s">
        <v>19</v>
      </c>
      <c r="N897" s="136" t="s">
        <v>44</v>
      </c>
      <c r="P897" s="137">
        <f>O897*H897</f>
        <v>0</v>
      </c>
      <c r="Q897" s="137">
        <v>1.8699999999999999E-3</v>
      </c>
      <c r="R897" s="137">
        <f>Q897*H897</f>
        <v>1.8699999999999999E-3</v>
      </c>
      <c r="S897" s="137">
        <v>0</v>
      </c>
      <c r="T897" s="138">
        <f>S897*H897</f>
        <v>0</v>
      </c>
      <c r="AR897" s="139" t="s">
        <v>278</v>
      </c>
      <c r="AT897" s="139" t="s">
        <v>158</v>
      </c>
      <c r="AU897" s="139" t="s">
        <v>83</v>
      </c>
      <c r="AY897" s="18" t="s">
        <v>156</v>
      </c>
      <c r="BE897" s="140">
        <f>IF(N897="základní",J897,0)</f>
        <v>0</v>
      </c>
      <c r="BF897" s="140">
        <f>IF(N897="snížená",J897,0)</f>
        <v>0</v>
      </c>
      <c r="BG897" s="140">
        <f>IF(N897="zákl. přenesená",J897,0)</f>
        <v>0</v>
      </c>
      <c r="BH897" s="140">
        <f>IF(N897="sníž. přenesená",J897,0)</f>
        <v>0</v>
      </c>
      <c r="BI897" s="140">
        <f>IF(N897="nulová",J897,0)</f>
        <v>0</v>
      </c>
      <c r="BJ897" s="18" t="s">
        <v>81</v>
      </c>
      <c r="BK897" s="140">
        <f>ROUND(I897*H897,2)</f>
        <v>0</v>
      </c>
      <c r="BL897" s="18" t="s">
        <v>278</v>
      </c>
      <c r="BM897" s="139" t="s">
        <v>1134</v>
      </c>
    </row>
    <row r="898" spans="2:65" s="12" customFormat="1" ht="10.199999999999999">
      <c r="B898" s="145"/>
      <c r="D898" s="146" t="s">
        <v>167</v>
      </c>
      <c r="E898" s="147" t="s">
        <v>19</v>
      </c>
      <c r="F898" s="148" t="s">
        <v>1135</v>
      </c>
      <c r="H898" s="147" t="s">
        <v>19</v>
      </c>
      <c r="I898" s="149"/>
      <c r="L898" s="145"/>
      <c r="M898" s="150"/>
      <c r="T898" s="151"/>
      <c r="AT898" s="147" t="s">
        <v>167</v>
      </c>
      <c r="AU898" s="147" t="s">
        <v>83</v>
      </c>
      <c r="AV898" s="12" t="s">
        <v>81</v>
      </c>
      <c r="AW898" s="12" t="s">
        <v>35</v>
      </c>
      <c r="AX898" s="12" t="s">
        <v>73</v>
      </c>
      <c r="AY898" s="147" t="s">
        <v>156</v>
      </c>
    </row>
    <row r="899" spans="2:65" s="13" customFormat="1" ht="10.199999999999999">
      <c r="B899" s="152"/>
      <c r="D899" s="146" t="s">
        <v>167</v>
      </c>
      <c r="E899" s="153" t="s">
        <v>19</v>
      </c>
      <c r="F899" s="154" t="s">
        <v>81</v>
      </c>
      <c r="H899" s="155">
        <v>1</v>
      </c>
      <c r="I899" s="156"/>
      <c r="L899" s="152"/>
      <c r="M899" s="157"/>
      <c r="T899" s="158"/>
      <c r="AT899" s="153" t="s">
        <v>167</v>
      </c>
      <c r="AU899" s="153" t="s">
        <v>83</v>
      </c>
      <c r="AV899" s="13" t="s">
        <v>83</v>
      </c>
      <c r="AW899" s="13" t="s">
        <v>35</v>
      </c>
      <c r="AX899" s="13" t="s">
        <v>73</v>
      </c>
      <c r="AY899" s="153" t="s">
        <v>156</v>
      </c>
    </row>
    <row r="900" spans="2:65" s="14" customFormat="1" ht="10.199999999999999">
      <c r="B900" s="159"/>
      <c r="D900" s="146" t="s">
        <v>167</v>
      </c>
      <c r="E900" s="160" t="s">
        <v>19</v>
      </c>
      <c r="F900" s="161" t="s">
        <v>174</v>
      </c>
      <c r="H900" s="162">
        <v>1</v>
      </c>
      <c r="I900" s="163"/>
      <c r="L900" s="159"/>
      <c r="M900" s="164"/>
      <c r="T900" s="165"/>
      <c r="AT900" s="160" t="s">
        <v>167</v>
      </c>
      <c r="AU900" s="160" t="s">
        <v>83</v>
      </c>
      <c r="AV900" s="14" t="s">
        <v>163</v>
      </c>
      <c r="AW900" s="14" t="s">
        <v>35</v>
      </c>
      <c r="AX900" s="14" t="s">
        <v>81</v>
      </c>
      <c r="AY900" s="160" t="s">
        <v>156</v>
      </c>
    </row>
    <row r="901" spans="2:65" s="1" customFormat="1" ht="16.5" customHeight="1">
      <c r="B901" s="33"/>
      <c r="C901" s="128" t="s">
        <v>1136</v>
      </c>
      <c r="D901" s="128" t="s">
        <v>158</v>
      </c>
      <c r="E901" s="129" t="s">
        <v>1137</v>
      </c>
      <c r="F901" s="130" t="s">
        <v>1138</v>
      </c>
      <c r="G901" s="131" t="s">
        <v>422</v>
      </c>
      <c r="H901" s="132">
        <v>9.9</v>
      </c>
      <c r="I901" s="133"/>
      <c r="J901" s="134">
        <f>ROUND(I901*H901,2)</f>
        <v>0</v>
      </c>
      <c r="K901" s="130" t="s">
        <v>162</v>
      </c>
      <c r="L901" s="33"/>
      <c r="M901" s="135" t="s">
        <v>19</v>
      </c>
      <c r="N901" s="136" t="s">
        <v>44</v>
      </c>
      <c r="P901" s="137">
        <f>O901*H901</f>
        <v>0</v>
      </c>
      <c r="Q901" s="137">
        <v>3.7799999999999999E-3</v>
      </c>
      <c r="R901" s="137">
        <f>Q901*H901</f>
        <v>3.7422000000000004E-2</v>
      </c>
      <c r="S901" s="137">
        <v>0</v>
      </c>
      <c r="T901" s="138">
        <f>S901*H901</f>
        <v>0</v>
      </c>
      <c r="AR901" s="139" t="s">
        <v>278</v>
      </c>
      <c r="AT901" s="139" t="s">
        <v>158</v>
      </c>
      <c r="AU901" s="139" t="s">
        <v>83</v>
      </c>
      <c r="AY901" s="18" t="s">
        <v>156</v>
      </c>
      <c r="BE901" s="140">
        <f>IF(N901="základní",J901,0)</f>
        <v>0</v>
      </c>
      <c r="BF901" s="140">
        <f>IF(N901="snížená",J901,0)</f>
        <v>0</v>
      </c>
      <c r="BG901" s="140">
        <f>IF(N901="zákl. přenesená",J901,0)</f>
        <v>0</v>
      </c>
      <c r="BH901" s="140">
        <f>IF(N901="sníž. přenesená",J901,0)</f>
        <v>0</v>
      </c>
      <c r="BI901" s="140">
        <f>IF(N901="nulová",J901,0)</f>
        <v>0</v>
      </c>
      <c r="BJ901" s="18" t="s">
        <v>81</v>
      </c>
      <c r="BK901" s="140">
        <f>ROUND(I901*H901,2)</f>
        <v>0</v>
      </c>
      <c r="BL901" s="18" t="s">
        <v>278</v>
      </c>
      <c r="BM901" s="139" t="s">
        <v>1139</v>
      </c>
    </row>
    <row r="902" spans="2:65" s="1" customFormat="1" ht="10.199999999999999">
      <c r="B902" s="33"/>
      <c r="D902" s="141" t="s">
        <v>165</v>
      </c>
      <c r="F902" s="142" t="s">
        <v>1140</v>
      </c>
      <c r="I902" s="143"/>
      <c r="L902" s="33"/>
      <c r="M902" s="144"/>
      <c r="T902" s="54"/>
      <c r="AT902" s="18" t="s">
        <v>165</v>
      </c>
      <c r="AU902" s="18" t="s">
        <v>83</v>
      </c>
    </row>
    <row r="903" spans="2:65" s="12" customFormat="1" ht="10.199999999999999">
      <c r="B903" s="145"/>
      <c r="D903" s="146" t="s">
        <v>167</v>
      </c>
      <c r="E903" s="147" t="s">
        <v>19</v>
      </c>
      <c r="F903" s="148" t="s">
        <v>1141</v>
      </c>
      <c r="H903" s="147" t="s">
        <v>19</v>
      </c>
      <c r="I903" s="149"/>
      <c r="L903" s="145"/>
      <c r="M903" s="150"/>
      <c r="T903" s="151"/>
      <c r="AT903" s="147" t="s">
        <v>167</v>
      </c>
      <c r="AU903" s="147" t="s">
        <v>83</v>
      </c>
      <c r="AV903" s="12" t="s">
        <v>81</v>
      </c>
      <c r="AW903" s="12" t="s">
        <v>35</v>
      </c>
      <c r="AX903" s="12" t="s">
        <v>73</v>
      </c>
      <c r="AY903" s="147" t="s">
        <v>156</v>
      </c>
    </row>
    <row r="904" spans="2:65" s="13" customFormat="1" ht="10.199999999999999">
      <c r="B904" s="152"/>
      <c r="D904" s="146" t="s">
        <v>167</v>
      </c>
      <c r="E904" s="153" t="s">
        <v>19</v>
      </c>
      <c r="F904" s="154" t="s">
        <v>1142</v>
      </c>
      <c r="H904" s="155">
        <v>7.3</v>
      </c>
      <c r="I904" s="156"/>
      <c r="L904" s="152"/>
      <c r="M904" s="157"/>
      <c r="T904" s="158"/>
      <c r="AT904" s="153" t="s">
        <v>167</v>
      </c>
      <c r="AU904" s="153" t="s">
        <v>83</v>
      </c>
      <c r="AV904" s="13" t="s">
        <v>83</v>
      </c>
      <c r="AW904" s="13" t="s">
        <v>35</v>
      </c>
      <c r="AX904" s="13" t="s">
        <v>73</v>
      </c>
      <c r="AY904" s="153" t="s">
        <v>156</v>
      </c>
    </row>
    <row r="905" spans="2:65" s="12" customFormat="1" ht="10.199999999999999">
      <c r="B905" s="145"/>
      <c r="D905" s="146" t="s">
        <v>167</v>
      </c>
      <c r="E905" s="147" t="s">
        <v>19</v>
      </c>
      <c r="F905" s="148" t="s">
        <v>1143</v>
      </c>
      <c r="H905" s="147" t="s">
        <v>19</v>
      </c>
      <c r="I905" s="149"/>
      <c r="L905" s="145"/>
      <c r="M905" s="150"/>
      <c r="T905" s="151"/>
      <c r="AT905" s="147" t="s">
        <v>167</v>
      </c>
      <c r="AU905" s="147" t="s">
        <v>83</v>
      </c>
      <c r="AV905" s="12" t="s">
        <v>81</v>
      </c>
      <c r="AW905" s="12" t="s">
        <v>35</v>
      </c>
      <c r="AX905" s="12" t="s">
        <v>73</v>
      </c>
      <c r="AY905" s="147" t="s">
        <v>156</v>
      </c>
    </row>
    <row r="906" spans="2:65" s="13" customFormat="1" ht="10.199999999999999">
      <c r="B906" s="152"/>
      <c r="D906" s="146" t="s">
        <v>167</v>
      </c>
      <c r="E906" s="153" t="s">
        <v>19</v>
      </c>
      <c r="F906" s="154" t="s">
        <v>1144</v>
      </c>
      <c r="H906" s="155">
        <v>2.6</v>
      </c>
      <c r="I906" s="156"/>
      <c r="L906" s="152"/>
      <c r="M906" s="157"/>
      <c r="T906" s="158"/>
      <c r="AT906" s="153" t="s">
        <v>167</v>
      </c>
      <c r="AU906" s="153" t="s">
        <v>83</v>
      </c>
      <c r="AV906" s="13" t="s">
        <v>83</v>
      </c>
      <c r="AW906" s="13" t="s">
        <v>35</v>
      </c>
      <c r="AX906" s="13" t="s">
        <v>73</v>
      </c>
      <c r="AY906" s="153" t="s">
        <v>156</v>
      </c>
    </row>
    <row r="907" spans="2:65" s="14" customFormat="1" ht="10.199999999999999">
      <c r="B907" s="159"/>
      <c r="D907" s="146" t="s">
        <v>167</v>
      </c>
      <c r="E907" s="160" t="s">
        <v>19</v>
      </c>
      <c r="F907" s="161" t="s">
        <v>174</v>
      </c>
      <c r="H907" s="162">
        <v>9.9</v>
      </c>
      <c r="I907" s="163"/>
      <c r="L907" s="159"/>
      <c r="M907" s="164"/>
      <c r="T907" s="165"/>
      <c r="AT907" s="160" t="s">
        <v>167</v>
      </c>
      <c r="AU907" s="160" t="s">
        <v>83</v>
      </c>
      <c r="AV907" s="14" t="s">
        <v>163</v>
      </c>
      <c r="AW907" s="14" t="s">
        <v>35</v>
      </c>
      <c r="AX907" s="14" t="s">
        <v>81</v>
      </c>
      <c r="AY907" s="160" t="s">
        <v>156</v>
      </c>
    </row>
    <row r="908" spans="2:65" s="1" customFormat="1" ht="21.75" customHeight="1">
      <c r="B908" s="33"/>
      <c r="C908" s="128" t="s">
        <v>1145</v>
      </c>
      <c r="D908" s="128" t="s">
        <v>158</v>
      </c>
      <c r="E908" s="129" t="s">
        <v>1146</v>
      </c>
      <c r="F908" s="130" t="s">
        <v>1147</v>
      </c>
      <c r="G908" s="131" t="s">
        <v>235</v>
      </c>
      <c r="H908" s="132">
        <v>3</v>
      </c>
      <c r="I908" s="133"/>
      <c r="J908" s="134">
        <f>ROUND(I908*H908,2)</f>
        <v>0</v>
      </c>
      <c r="K908" s="130" t="s">
        <v>162</v>
      </c>
      <c r="L908" s="33"/>
      <c r="M908" s="135" t="s">
        <v>19</v>
      </c>
      <c r="N908" s="136" t="s">
        <v>44</v>
      </c>
      <c r="P908" s="137">
        <f>O908*H908</f>
        <v>0</v>
      </c>
      <c r="Q908" s="137">
        <v>3.8899999999999998E-3</v>
      </c>
      <c r="R908" s="137">
        <f>Q908*H908</f>
        <v>1.167E-2</v>
      </c>
      <c r="S908" s="137">
        <v>0</v>
      </c>
      <c r="T908" s="138">
        <f>S908*H908</f>
        <v>0</v>
      </c>
      <c r="AR908" s="139" t="s">
        <v>278</v>
      </c>
      <c r="AT908" s="139" t="s">
        <v>158</v>
      </c>
      <c r="AU908" s="139" t="s">
        <v>83</v>
      </c>
      <c r="AY908" s="18" t="s">
        <v>156</v>
      </c>
      <c r="BE908" s="140">
        <f>IF(N908="základní",J908,0)</f>
        <v>0</v>
      </c>
      <c r="BF908" s="140">
        <f>IF(N908="snížená",J908,0)</f>
        <v>0</v>
      </c>
      <c r="BG908" s="140">
        <f>IF(N908="zákl. přenesená",J908,0)</f>
        <v>0</v>
      </c>
      <c r="BH908" s="140">
        <f>IF(N908="sníž. přenesená",J908,0)</f>
        <v>0</v>
      </c>
      <c r="BI908" s="140">
        <f>IF(N908="nulová",J908,0)</f>
        <v>0</v>
      </c>
      <c r="BJ908" s="18" t="s">
        <v>81</v>
      </c>
      <c r="BK908" s="140">
        <f>ROUND(I908*H908,2)</f>
        <v>0</v>
      </c>
      <c r="BL908" s="18" t="s">
        <v>278</v>
      </c>
      <c r="BM908" s="139" t="s">
        <v>1148</v>
      </c>
    </row>
    <row r="909" spans="2:65" s="1" customFormat="1" ht="10.199999999999999">
      <c r="B909" s="33"/>
      <c r="D909" s="141" t="s">
        <v>165</v>
      </c>
      <c r="F909" s="142" t="s">
        <v>1149</v>
      </c>
      <c r="I909" s="143"/>
      <c r="L909" s="33"/>
      <c r="M909" s="144"/>
      <c r="T909" s="54"/>
      <c r="AT909" s="18" t="s">
        <v>165</v>
      </c>
      <c r="AU909" s="18" t="s">
        <v>83</v>
      </c>
    </row>
    <row r="910" spans="2:65" s="13" customFormat="1" ht="10.199999999999999">
      <c r="B910" s="152"/>
      <c r="D910" s="146" t="s">
        <v>167</v>
      </c>
      <c r="E910" s="153" t="s">
        <v>19</v>
      </c>
      <c r="F910" s="154" t="s">
        <v>182</v>
      </c>
      <c r="H910" s="155">
        <v>3</v>
      </c>
      <c r="I910" s="156"/>
      <c r="L910" s="152"/>
      <c r="M910" s="157"/>
      <c r="T910" s="158"/>
      <c r="AT910" s="153" t="s">
        <v>167</v>
      </c>
      <c r="AU910" s="153" t="s">
        <v>83</v>
      </c>
      <c r="AV910" s="13" t="s">
        <v>83</v>
      </c>
      <c r="AW910" s="13" t="s">
        <v>35</v>
      </c>
      <c r="AX910" s="13" t="s">
        <v>73</v>
      </c>
      <c r="AY910" s="153" t="s">
        <v>156</v>
      </c>
    </row>
    <row r="911" spans="2:65" s="14" customFormat="1" ht="10.199999999999999">
      <c r="B911" s="159"/>
      <c r="D911" s="146" t="s">
        <v>167</v>
      </c>
      <c r="E911" s="160" t="s">
        <v>19</v>
      </c>
      <c r="F911" s="161" t="s">
        <v>174</v>
      </c>
      <c r="H911" s="162">
        <v>3</v>
      </c>
      <c r="I911" s="163"/>
      <c r="L911" s="159"/>
      <c r="M911" s="164"/>
      <c r="T911" s="165"/>
      <c r="AT911" s="160" t="s">
        <v>167</v>
      </c>
      <c r="AU911" s="160" t="s">
        <v>83</v>
      </c>
      <c r="AV911" s="14" t="s">
        <v>163</v>
      </c>
      <c r="AW911" s="14" t="s">
        <v>35</v>
      </c>
      <c r="AX911" s="14" t="s">
        <v>81</v>
      </c>
      <c r="AY911" s="160" t="s">
        <v>156</v>
      </c>
    </row>
    <row r="912" spans="2:65" s="1" customFormat="1" ht="16.5" customHeight="1">
      <c r="B912" s="33"/>
      <c r="C912" s="128" t="s">
        <v>1150</v>
      </c>
      <c r="D912" s="128" t="s">
        <v>158</v>
      </c>
      <c r="E912" s="129" t="s">
        <v>1151</v>
      </c>
      <c r="F912" s="130" t="s">
        <v>1152</v>
      </c>
      <c r="G912" s="131" t="s">
        <v>422</v>
      </c>
      <c r="H912" s="132">
        <v>50.75</v>
      </c>
      <c r="I912" s="133"/>
      <c r="J912" s="134">
        <f>ROUND(I912*H912,2)</f>
        <v>0</v>
      </c>
      <c r="K912" s="130" t="s">
        <v>162</v>
      </c>
      <c r="L912" s="33"/>
      <c r="M912" s="135" t="s">
        <v>19</v>
      </c>
      <c r="N912" s="136" t="s">
        <v>44</v>
      </c>
      <c r="P912" s="137">
        <f>O912*H912</f>
        <v>0</v>
      </c>
      <c r="Q912" s="137">
        <v>3.7100000000000002E-3</v>
      </c>
      <c r="R912" s="137">
        <f>Q912*H912</f>
        <v>0.18828250000000002</v>
      </c>
      <c r="S912" s="137">
        <v>0</v>
      </c>
      <c r="T912" s="138">
        <f>S912*H912</f>
        <v>0</v>
      </c>
      <c r="AR912" s="139" t="s">
        <v>278</v>
      </c>
      <c r="AT912" s="139" t="s">
        <v>158</v>
      </c>
      <c r="AU912" s="139" t="s">
        <v>83</v>
      </c>
      <c r="AY912" s="18" t="s">
        <v>156</v>
      </c>
      <c r="BE912" s="140">
        <f>IF(N912="základní",J912,0)</f>
        <v>0</v>
      </c>
      <c r="BF912" s="140">
        <f>IF(N912="snížená",J912,0)</f>
        <v>0</v>
      </c>
      <c r="BG912" s="140">
        <f>IF(N912="zákl. přenesená",J912,0)</f>
        <v>0</v>
      </c>
      <c r="BH912" s="140">
        <f>IF(N912="sníž. přenesená",J912,0)</f>
        <v>0</v>
      </c>
      <c r="BI912" s="140">
        <f>IF(N912="nulová",J912,0)</f>
        <v>0</v>
      </c>
      <c r="BJ912" s="18" t="s">
        <v>81</v>
      </c>
      <c r="BK912" s="140">
        <f>ROUND(I912*H912,2)</f>
        <v>0</v>
      </c>
      <c r="BL912" s="18" t="s">
        <v>278</v>
      </c>
      <c r="BM912" s="139" t="s">
        <v>1153</v>
      </c>
    </row>
    <row r="913" spans="2:65" s="1" customFormat="1" ht="10.199999999999999">
      <c r="B913" s="33"/>
      <c r="D913" s="141" t="s">
        <v>165</v>
      </c>
      <c r="F913" s="142" t="s">
        <v>1154</v>
      </c>
      <c r="I913" s="143"/>
      <c r="L913" s="33"/>
      <c r="M913" s="144"/>
      <c r="T913" s="54"/>
      <c r="AT913" s="18" t="s">
        <v>165</v>
      </c>
      <c r="AU913" s="18" t="s">
        <v>83</v>
      </c>
    </row>
    <row r="914" spans="2:65" s="12" customFormat="1" ht="10.199999999999999">
      <c r="B914" s="145"/>
      <c r="D914" s="146" t="s">
        <v>167</v>
      </c>
      <c r="E914" s="147" t="s">
        <v>19</v>
      </c>
      <c r="F914" s="148" t="s">
        <v>1155</v>
      </c>
      <c r="H914" s="147" t="s">
        <v>19</v>
      </c>
      <c r="I914" s="149"/>
      <c r="L914" s="145"/>
      <c r="M914" s="150"/>
      <c r="T914" s="151"/>
      <c r="AT914" s="147" t="s">
        <v>167</v>
      </c>
      <c r="AU914" s="147" t="s">
        <v>83</v>
      </c>
      <c r="AV914" s="12" t="s">
        <v>81</v>
      </c>
      <c r="AW914" s="12" t="s">
        <v>35</v>
      </c>
      <c r="AX914" s="12" t="s">
        <v>73</v>
      </c>
      <c r="AY914" s="147" t="s">
        <v>156</v>
      </c>
    </row>
    <row r="915" spans="2:65" s="13" customFormat="1" ht="10.199999999999999">
      <c r="B915" s="152"/>
      <c r="D915" s="146" t="s">
        <v>167</v>
      </c>
      <c r="E915" s="153" t="s">
        <v>19</v>
      </c>
      <c r="F915" s="154" t="s">
        <v>1156</v>
      </c>
      <c r="H915" s="155">
        <v>16</v>
      </c>
      <c r="I915" s="156"/>
      <c r="L915" s="152"/>
      <c r="M915" s="157"/>
      <c r="T915" s="158"/>
      <c r="AT915" s="153" t="s">
        <v>167</v>
      </c>
      <c r="AU915" s="153" t="s">
        <v>83</v>
      </c>
      <c r="AV915" s="13" t="s">
        <v>83</v>
      </c>
      <c r="AW915" s="13" t="s">
        <v>35</v>
      </c>
      <c r="AX915" s="13" t="s">
        <v>73</v>
      </c>
      <c r="AY915" s="153" t="s">
        <v>156</v>
      </c>
    </row>
    <row r="916" spans="2:65" s="12" customFormat="1" ht="10.199999999999999">
      <c r="B916" s="145"/>
      <c r="D916" s="146" t="s">
        <v>167</v>
      </c>
      <c r="E916" s="147" t="s">
        <v>19</v>
      </c>
      <c r="F916" s="148" t="s">
        <v>1157</v>
      </c>
      <c r="H916" s="147" t="s">
        <v>19</v>
      </c>
      <c r="I916" s="149"/>
      <c r="L916" s="145"/>
      <c r="M916" s="150"/>
      <c r="T916" s="151"/>
      <c r="AT916" s="147" t="s">
        <v>167</v>
      </c>
      <c r="AU916" s="147" t="s">
        <v>83</v>
      </c>
      <c r="AV916" s="12" t="s">
        <v>81</v>
      </c>
      <c r="AW916" s="12" t="s">
        <v>35</v>
      </c>
      <c r="AX916" s="12" t="s">
        <v>73</v>
      </c>
      <c r="AY916" s="147" t="s">
        <v>156</v>
      </c>
    </row>
    <row r="917" spans="2:65" s="13" customFormat="1" ht="10.199999999999999">
      <c r="B917" s="152"/>
      <c r="D917" s="146" t="s">
        <v>167</v>
      </c>
      <c r="E917" s="153" t="s">
        <v>19</v>
      </c>
      <c r="F917" s="154" t="s">
        <v>1156</v>
      </c>
      <c r="H917" s="155">
        <v>16</v>
      </c>
      <c r="I917" s="156"/>
      <c r="L917" s="152"/>
      <c r="M917" s="157"/>
      <c r="T917" s="158"/>
      <c r="AT917" s="153" t="s">
        <v>167</v>
      </c>
      <c r="AU917" s="153" t="s">
        <v>83</v>
      </c>
      <c r="AV917" s="13" t="s">
        <v>83</v>
      </c>
      <c r="AW917" s="13" t="s">
        <v>35</v>
      </c>
      <c r="AX917" s="13" t="s">
        <v>73</v>
      </c>
      <c r="AY917" s="153" t="s">
        <v>156</v>
      </c>
    </row>
    <row r="918" spans="2:65" s="12" customFormat="1" ht="10.199999999999999">
      <c r="B918" s="145"/>
      <c r="D918" s="146" t="s">
        <v>167</v>
      </c>
      <c r="E918" s="147" t="s">
        <v>19</v>
      </c>
      <c r="F918" s="148" t="s">
        <v>1158</v>
      </c>
      <c r="H918" s="147" t="s">
        <v>19</v>
      </c>
      <c r="I918" s="149"/>
      <c r="L918" s="145"/>
      <c r="M918" s="150"/>
      <c r="T918" s="151"/>
      <c r="AT918" s="147" t="s">
        <v>167</v>
      </c>
      <c r="AU918" s="147" t="s">
        <v>83</v>
      </c>
      <c r="AV918" s="12" t="s">
        <v>81</v>
      </c>
      <c r="AW918" s="12" t="s">
        <v>35</v>
      </c>
      <c r="AX918" s="12" t="s">
        <v>73</v>
      </c>
      <c r="AY918" s="147" t="s">
        <v>156</v>
      </c>
    </row>
    <row r="919" spans="2:65" s="13" customFormat="1" ht="10.199999999999999">
      <c r="B919" s="152"/>
      <c r="D919" s="146" t="s">
        <v>167</v>
      </c>
      <c r="E919" s="153" t="s">
        <v>19</v>
      </c>
      <c r="F919" s="154" t="s">
        <v>1159</v>
      </c>
      <c r="H919" s="155">
        <v>18.75</v>
      </c>
      <c r="I919" s="156"/>
      <c r="L919" s="152"/>
      <c r="M919" s="157"/>
      <c r="T919" s="158"/>
      <c r="AT919" s="153" t="s">
        <v>167</v>
      </c>
      <c r="AU919" s="153" t="s">
        <v>83</v>
      </c>
      <c r="AV919" s="13" t="s">
        <v>83</v>
      </c>
      <c r="AW919" s="13" t="s">
        <v>35</v>
      </c>
      <c r="AX919" s="13" t="s">
        <v>73</v>
      </c>
      <c r="AY919" s="153" t="s">
        <v>156</v>
      </c>
    </row>
    <row r="920" spans="2:65" s="14" customFormat="1" ht="10.199999999999999">
      <c r="B920" s="159"/>
      <c r="D920" s="146" t="s">
        <v>167</v>
      </c>
      <c r="E920" s="160" t="s">
        <v>19</v>
      </c>
      <c r="F920" s="161" t="s">
        <v>174</v>
      </c>
      <c r="H920" s="162">
        <v>50.75</v>
      </c>
      <c r="I920" s="163"/>
      <c r="L920" s="159"/>
      <c r="M920" s="164"/>
      <c r="T920" s="165"/>
      <c r="AT920" s="160" t="s">
        <v>167</v>
      </c>
      <c r="AU920" s="160" t="s">
        <v>83</v>
      </c>
      <c r="AV920" s="14" t="s">
        <v>163</v>
      </c>
      <c r="AW920" s="14" t="s">
        <v>35</v>
      </c>
      <c r="AX920" s="14" t="s">
        <v>81</v>
      </c>
      <c r="AY920" s="160" t="s">
        <v>156</v>
      </c>
    </row>
    <row r="921" spans="2:65" s="1" customFormat="1" ht="16.5" customHeight="1">
      <c r="B921" s="33"/>
      <c r="C921" s="128" t="s">
        <v>1160</v>
      </c>
      <c r="D921" s="128" t="s">
        <v>158</v>
      </c>
      <c r="E921" s="129" t="s">
        <v>1161</v>
      </c>
      <c r="F921" s="130" t="s">
        <v>1162</v>
      </c>
      <c r="G921" s="131" t="s">
        <v>587</v>
      </c>
      <c r="H921" s="132">
        <v>1</v>
      </c>
      <c r="I921" s="133"/>
      <c r="J921" s="134">
        <f>ROUND(I921*H921,2)</f>
        <v>0</v>
      </c>
      <c r="K921" s="130" t="s">
        <v>19</v>
      </c>
      <c r="L921" s="33"/>
      <c r="M921" s="135" t="s">
        <v>19</v>
      </c>
      <c r="N921" s="136" t="s">
        <v>44</v>
      </c>
      <c r="P921" s="137">
        <f>O921*H921</f>
        <v>0</v>
      </c>
      <c r="Q921" s="137">
        <v>0</v>
      </c>
      <c r="R921" s="137">
        <f>Q921*H921</f>
        <v>0</v>
      </c>
      <c r="S921" s="137">
        <v>0</v>
      </c>
      <c r="T921" s="138">
        <f>S921*H921</f>
        <v>0</v>
      </c>
      <c r="AR921" s="139" t="s">
        <v>278</v>
      </c>
      <c r="AT921" s="139" t="s">
        <v>158</v>
      </c>
      <c r="AU921" s="139" t="s">
        <v>83</v>
      </c>
      <c r="AY921" s="18" t="s">
        <v>156</v>
      </c>
      <c r="BE921" s="140">
        <f>IF(N921="základní",J921,0)</f>
        <v>0</v>
      </c>
      <c r="BF921" s="140">
        <f>IF(N921="snížená",J921,0)</f>
        <v>0</v>
      </c>
      <c r="BG921" s="140">
        <f>IF(N921="zákl. přenesená",J921,0)</f>
        <v>0</v>
      </c>
      <c r="BH921" s="140">
        <f>IF(N921="sníž. přenesená",J921,0)</f>
        <v>0</v>
      </c>
      <c r="BI921" s="140">
        <f>IF(N921="nulová",J921,0)</f>
        <v>0</v>
      </c>
      <c r="BJ921" s="18" t="s">
        <v>81</v>
      </c>
      <c r="BK921" s="140">
        <f>ROUND(I921*H921,2)</f>
        <v>0</v>
      </c>
      <c r="BL921" s="18" t="s">
        <v>278</v>
      </c>
      <c r="BM921" s="139" t="s">
        <v>1163</v>
      </c>
    </row>
    <row r="922" spans="2:65" s="12" customFormat="1" ht="10.199999999999999">
      <c r="B922" s="145"/>
      <c r="D922" s="146" t="s">
        <v>167</v>
      </c>
      <c r="E922" s="147" t="s">
        <v>19</v>
      </c>
      <c r="F922" s="148" t="s">
        <v>1164</v>
      </c>
      <c r="H922" s="147" t="s">
        <v>19</v>
      </c>
      <c r="I922" s="149"/>
      <c r="L922" s="145"/>
      <c r="M922" s="150"/>
      <c r="T922" s="151"/>
      <c r="AT922" s="147" t="s">
        <v>167</v>
      </c>
      <c r="AU922" s="147" t="s">
        <v>83</v>
      </c>
      <c r="AV922" s="12" t="s">
        <v>81</v>
      </c>
      <c r="AW922" s="12" t="s">
        <v>35</v>
      </c>
      <c r="AX922" s="12" t="s">
        <v>73</v>
      </c>
      <c r="AY922" s="147" t="s">
        <v>156</v>
      </c>
    </row>
    <row r="923" spans="2:65" s="13" customFormat="1" ht="10.199999999999999">
      <c r="B923" s="152"/>
      <c r="D923" s="146" t="s">
        <v>167</v>
      </c>
      <c r="E923" s="153" t="s">
        <v>19</v>
      </c>
      <c r="F923" s="154" t="s">
        <v>81</v>
      </c>
      <c r="H923" s="155">
        <v>1</v>
      </c>
      <c r="I923" s="156"/>
      <c r="L923" s="152"/>
      <c r="M923" s="157"/>
      <c r="T923" s="158"/>
      <c r="AT923" s="153" t="s">
        <v>167</v>
      </c>
      <c r="AU923" s="153" t="s">
        <v>83</v>
      </c>
      <c r="AV923" s="13" t="s">
        <v>83</v>
      </c>
      <c r="AW923" s="13" t="s">
        <v>35</v>
      </c>
      <c r="AX923" s="13" t="s">
        <v>73</v>
      </c>
      <c r="AY923" s="153" t="s">
        <v>156</v>
      </c>
    </row>
    <row r="924" spans="2:65" s="14" customFormat="1" ht="10.199999999999999">
      <c r="B924" s="159"/>
      <c r="D924" s="146" t="s">
        <v>167</v>
      </c>
      <c r="E924" s="160" t="s">
        <v>19</v>
      </c>
      <c r="F924" s="161" t="s">
        <v>174</v>
      </c>
      <c r="H924" s="162">
        <v>1</v>
      </c>
      <c r="I924" s="163"/>
      <c r="L924" s="159"/>
      <c r="M924" s="164"/>
      <c r="T924" s="165"/>
      <c r="AT924" s="160" t="s">
        <v>167</v>
      </c>
      <c r="AU924" s="160" t="s">
        <v>83</v>
      </c>
      <c r="AV924" s="14" t="s">
        <v>163</v>
      </c>
      <c r="AW924" s="14" t="s">
        <v>35</v>
      </c>
      <c r="AX924" s="14" t="s">
        <v>81</v>
      </c>
      <c r="AY924" s="160" t="s">
        <v>156</v>
      </c>
    </row>
    <row r="925" spans="2:65" s="1" customFormat="1" ht="33" customHeight="1">
      <c r="B925" s="33"/>
      <c r="C925" s="128" t="s">
        <v>1165</v>
      </c>
      <c r="D925" s="128" t="s">
        <v>158</v>
      </c>
      <c r="E925" s="129" t="s">
        <v>1166</v>
      </c>
      <c r="F925" s="130" t="s">
        <v>1167</v>
      </c>
      <c r="G925" s="131" t="s">
        <v>185</v>
      </c>
      <c r="H925" s="132">
        <v>0.46400000000000002</v>
      </c>
      <c r="I925" s="133"/>
      <c r="J925" s="134">
        <f>ROUND(I925*H925,2)</f>
        <v>0</v>
      </c>
      <c r="K925" s="130" t="s">
        <v>162</v>
      </c>
      <c r="L925" s="33"/>
      <c r="M925" s="135" t="s">
        <v>19</v>
      </c>
      <c r="N925" s="136" t="s">
        <v>44</v>
      </c>
      <c r="P925" s="137">
        <f>O925*H925</f>
        <v>0</v>
      </c>
      <c r="Q925" s="137">
        <v>0</v>
      </c>
      <c r="R925" s="137">
        <f>Q925*H925</f>
        <v>0</v>
      </c>
      <c r="S925" s="137">
        <v>0</v>
      </c>
      <c r="T925" s="138">
        <f>S925*H925</f>
        <v>0</v>
      </c>
      <c r="AR925" s="139" t="s">
        <v>278</v>
      </c>
      <c r="AT925" s="139" t="s">
        <v>158</v>
      </c>
      <c r="AU925" s="139" t="s">
        <v>83</v>
      </c>
      <c r="AY925" s="18" t="s">
        <v>156</v>
      </c>
      <c r="BE925" s="140">
        <f>IF(N925="základní",J925,0)</f>
        <v>0</v>
      </c>
      <c r="BF925" s="140">
        <f>IF(N925="snížená",J925,0)</f>
        <v>0</v>
      </c>
      <c r="BG925" s="140">
        <f>IF(N925="zákl. přenesená",J925,0)</f>
        <v>0</v>
      </c>
      <c r="BH925" s="140">
        <f>IF(N925="sníž. přenesená",J925,0)</f>
        <v>0</v>
      </c>
      <c r="BI925" s="140">
        <f>IF(N925="nulová",J925,0)</f>
        <v>0</v>
      </c>
      <c r="BJ925" s="18" t="s">
        <v>81</v>
      </c>
      <c r="BK925" s="140">
        <f>ROUND(I925*H925,2)</f>
        <v>0</v>
      </c>
      <c r="BL925" s="18" t="s">
        <v>278</v>
      </c>
      <c r="BM925" s="139" t="s">
        <v>1168</v>
      </c>
    </row>
    <row r="926" spans="2:65" s="1" customFormat="1" ht="10.199999999999999">
      <c r="B926" s="33"/>
      <c r="D926" s="141" t="s">
        <v>165</v>
      </c>
      <c r="F926" s="142" t="s">
        <v>1169</v>
      </c>
      <c r="I926" s="143"/>
      <c r="L926" s="33"/>
      <c r="M926" s="144"/>
      <c r="T926" s="54"/>
      <c r="AT926" s="18" t="s">
        <v>165</v>
      </c>
      <c r="AU926" s="18" t="s">
        <v>83</v>
      </c>
    </row>
    <row r="927" spans="2:65" s="11" customFormat="1" ht="22.8" customHeight="1">
      <c r="B927" s="116"/>
      <c r="D927" s="117" t="s">
        <v>72</v>
      </c>
      <c r="E927" s="126" t="s">
        <v>1170</v>
      </c>
      <c r="F927" s="126" t="s">
        <v>1171</v>
      </c>
      <c r="I927" s="119"/>
      <c r="J927" s="127">
        <f>BK927</f>
        <v>0</v>
      </c>
      <c r="L927" s="116"/>
      <c r="M927" s="121"/>
      <c r="P927" s="122">
        <f>SUM(P928:P933)</f>
        <v>0</v>
      </c>
      <c r="R927" s="122">
        <f>SUM(R928:R933)</f>
        <v>0.114048</v>
      </c>
      <c r="T927" s="123">
        <f>SUM(T928:T933)</f>
        <v>0</v>
      </c>
      <c r="AR927" s="117" t="s">
        <v>83</v>
      </c>
      <c r="AT927" s="124" t="s">
        <v>72</v>
      </c>
      <c r="AU927" s="124" t="s">
        <v>81</v>
      </c>
      <c r="AY927" s="117" t="s">
        <v>156</v>
      </c>
      <c r="BK927" s="125">
        <f>SUM(BK928:BK933)</f>
        <v>0</v>
      </c>
    </row>
    <row r="928" spans="2:65" s="1" customFormat="1" ht="24.15" customHeight="1">
      <c r="B928" s="33"/>
      <c r="C928" s="128" t="s">
        <v>1172</v>
      </c>
      <c r="D928" s="128" t="s">
        <v>158</v>
      </c>
      <c r="E928" s="129" t="s">
        <v>1173</v>
      </c>
      <c r="F928" s="130" t="s">
        <v>1174</v>
      </c>
      <c r="G928" s="131" t="s">
        <v>422</v>
      </c>
      <c r="H928" s="132">
        <v>3.3</v>
      </c>
      <c r="I928" s="133"/>
      <c r="J928" s="134">
        <f>ROUND(I928*H928,2)</f>
        <v>0</v>
      </c>
      <c r="K928" s="130" t="s">
        <v>162</v>
      </c>
      <c r="L928" s="33"/>
      <c r="M928" s="135" t="s">
        <v>19</v>
      </c>
      <c r="N928" s="136" t="s">
        <v>44</v>
      </c>
      <c r="P928" s="137">
        <f>O928*H928</f>
        <v>0</v>
      </c>
      <c r="Q928" s="137">
        <v>3.456E-2</v>
      </c>
      <c r="R928" s="137">
        <f>Q928*H928</f>
        <v>0.114048</v>
      </c>
      <c r="S928" s="137">
        <v>0</v>
      </c>
      <c r="T928" s="138">
        <f>S928*H928</f>
        <v>0</v>
      </c>
      <c r="AR928" s="139" t="s">
        <v>278</v>
      </c>
      <c r="AT928" s="139" t="s">
        <v>158</v>
      </c>
      <c r="AU928" s="139" t="s">
        <v>83</v>
      </c>
      <c r="AY928" s="18" t="s">
        <v>156</v>
      </c>
      <c r="BE928" s="140">
        <f>IF(N928="základní",J928,0)</f>
        <v>0</v>
      </c>
      <c r="BF928" s="140">
        <f>IF(N928="snížená",J928,0)</f>
        <v>0</v>
      </c>
      <c r="BG928" s="140">
        <f>IF(N928="zákl. přenesená",J928,0)</f>
        <v>0</v>
      </c>
      <c r="BH928" s="140">
        <f>IF(N928="sníž. přenesená",J928,0)</f>
        <v>0</v>
      </c>
      <c r="BI928" s="140">
        <f>IF(N928="nulová",J928,0)</f>
        <v>0</v>
      </c>
      <c r="BJ928" s="18" t="s">
        <v>81</v>
      </c>
      <c r="BK928" s="140">
        <f>ROUND(I928*H928,2)</f>
        <v>0</v>
      </c>
      <c r="BL928" s="18" t="s">
        <v>278</v>
      </c>
      <c r="BM928" s="139" t="s">
        <v>1175</v>
      </c>
    </row>
    <row r="929" spans="2:65" s="1" customFormat="1" ht="10.199999999999999">
      <c r="B929" s="33"/>
      <c r="D929" s="141" t="s">
        <v>165</v>
      </c>
      <c r="F929" s="142" t="s">
        <v>1176</v>
      </c>
      <c r="I929" s="143"/>
      <c r="L929" s="33"/>
      <c r="M929" s="144"/>
      <c r="T929" s="54"/>
      <c r="AT929" s="18" t="s">
        <v>165</v>
      </c>
      <c r="AU929" s="18" t="s">
        <v>83</v>
      </c>
    </row>
    <row r="930" spans="2:65" s="13" customFormat="1" ht="10.199999999999999">
      <c r="B930" s="152"/>
      <c r="D930" s="146" t="s">
        <v>167</v>
      </c>
      <c r="E930" s="153" t="s">
        <v>19</v>
      </c>
      <c r="F930" s="154" t="s">
        <v>1177</v>
      </c>
      <c r="H930" s="155">
        <v>3.3</v>
      </c>
      <c r="I930" s="156"/>
      <c r="L930" s="152"/>
      <c r="M930" s="157"/>
      <c r="T930" s="158"/>
      <c r="AT930" s="153" t="s">
        <v>167</v>
      </c>
      <c r="AU930" s="153" t="s">
        <v>83</v>
      </c>
      <c r="AV930" s="13" t="s">
        <v>83</v>
      </c>
      <c r="AW930" s="13" t="s">
        <v>35</v>
      </c>
      <c r="AX930" s="13" t="s">
        <v>73</v>
      </c>
      <c r="AY930" s="153" t="s">
        <v>156</v>
      </c>
    </row>
    <row r="931" spans="2:65" s="14" customFormat="1" ht="10.199999999999999">
      <c r="B931" s="159"/>
      <c r="D931" s="146" t="s">
        <v>167</v>
      </c>
      <c r="E931" s="160" t="s">
        <v>19</v>
      </c>
      <c r="F931" s="161" t="s">
        <v>174</v>
      </c>
      <c r="H931" s="162">
        <v>3.3</v>
      </c>
      <c r="I931" s="163"/>
      <c r="L931" s="159"/>
      <c r="M931" s="164"/>
      <c r="T931" s="165"/>
      <c r="AT931" s="160" t="s">
        <v>167</v>
      </c>
      <c r="AU931" s="160" t="s">
        <v>83</v>
      </c>
      <c r="AV931" s="14" t="s">
        <v>163</v>
      </c>
      <c r="AW931" s="14" t="s">
        <v>35</v>
      </c>
      <c r="AX931" s="14" t="s">
        <v>81</v>
      </c>
      <c r="AY931" s="160" t="s">
        <v>156</v>
      </c>
    </row>
    <row r="932" spans="2:65" s="1" customFormat="1" ht="24.15" customHeight="1">
      <c r="B932" s="33"/>
      <c r="C932" s="128" t="s">
        <v>1178</v>
      </c>
      <c r="D932" s="128" t="s">
        <v>158</v>
      </c>
      <c r="E932" s="129" t="s">
        <v>1179</v>
      </c>
      <c r="F932" s="130" t="s">
        <v>1180</v>
      </c>
      <c r="G932" s="131" t="s">
        <v>185</v>
      </c>
      <c r="H932" s="132">
        <v>0.114</v>
      </c>
      <c r="I932" s="133"/>
      <c r="J932" s="134">
        <f>ROUND(I932*H932,2)</f>
        <v>0</v>
      </c>
      <c r="K932" s="130" t="s">
        <v>162</v>
      </c>
      <c r="L932" s="33"/>
      <c r="M932" s="135" t="s">
        <v>19</v>
      </c>
      <c r="N932" s="136" t="s">
        <v>44</v>
      </c>
      <c r="P932" s="137">
        <f>O932*H932</f>
        <v>0</v>
      </c>
      <c r="Q932" s="137">
        <v>0</v>
      </c>
      <c r="R932" s="137">
        <f>Q932*H932</f>
        <v>0</v>
      </c>
      <c r="S932" s="137">
        <v>0</v>
      </c>
      <c r="T932" s="138">
        <f>S932*H932</f>
        <v>0</v>
      </c>
      <c r="AR932" s="139" t="s">
        <v>278</v>
      </c>
      <c r="AT932" s="139" t="s">
        <v>158</v>
      </c>
      <c r="AU932" s="139" t="s">
        <v>83</v>
      </c>
      <c r="AY932" s="18" t="s">
        <v>156</v>
      </c>
      <c r="BE932" s="140">
        <f>IF(N932="základní",J932,0)</f>
        <v>0</v>
      </c>
      <c r="BF932" s="140">
        <f>IF(N932="snížená",J932,0)</f>
        <v>0</v>
      </c>
      <c r="BG932" s="140">
        <f>IF(N932="zákl. přenesená",J932,0)</f>
        <v>0</v>
      </c>
      <c r="BH932" s="140">
        <f>IF(N932="sníž. přenesená",J932,0)</f>
        <v>0</v>
      </c>
      <c r="BI932" s="140">
        <f>IF(N932="nulová",J932,0)</f>
        <v>0</v>
      </c>
      <c r="BJ932" s="18" t="s">
        <v>81</v>
      </c>
      <c r="BK932" s="140">
        <f>ROUND(I932*H932,2)</f>
        <v>0</v>
      </c>
      <c r="BL932" s="18" t="s">
        <v>278</v>
      </c>
      <c r="BM932" s="139" t="s">
        <v>1181</v>
      </c>
    </row>
    <row r="933" spans="2:65" s="1" customFormat="1" ht="10.199999999999999">
      <c r="B933" s="33"/>
      <c r="D933" s="141" t="s">
        <v>165</v>
      </c>
      <c r="F933" s="142" t="s">
        <v>1182</v>
      </c>
      <c r="I933" s="143"/>
      <c r="L933" s="33"/>
      <c r="M933" s="144"/>
      <c r="T933" s="54"/>
      <c r="AT933" s="18" t="s">
        <v>165</v>
      </c>
      <c r="AU933" s="18" t="s">
        <v>83</v>
      </c>
    </row>
    <row r="934" spans="2:65" s="11" customFormat="1" ht="22.8" customHeight="1">
      <c r="B934" s="116"/>
      <c r="D934" s="117" t="s">
        <v>72</v>
      </c>
      <c r="E934" s="126" t="s">
        <v>1183</v>
      </c>
      <c r="F934" s="126" t="s">
        <v>1184</v>
      </c>
      <c r="I934" s="119"/>
      <c r="J934" s="127">
        <f>BK934</f>
        <v>0</v>
      </c>
      <c r="L934" s="116"/>
      <c r="M934" s="121"/>
      <c r="P934" s="122">
        <f>SUM(P935:P1044)</f>
        <v>0</v>
      </c>
      <c r="R934" s="122">
        <f>SUM(R935:R1044)</f>
        <v>0.15464144000000002</v>
      </c>
      <c r="T934" s="123">
        <f>SUM(T935:T1044)</f>
        <v>0.17399999999999999</v>
      </c>
      <c r="AR934" s="117" t="s">
        <v>83</v>
      </c>
      <c r="AT934" s="124" t="s">
        <v>72</v>
      </c>
      <c r="AU934" s="124" t="s">
        <v>81</v>
      </c>
      <c r="AY934" s="117" t="s">
        <v>156</v>
      </c>
      <c r="BK934" s="125">
        <f>SUM(BK935:BK1044)</f>
        <v>0</v>
      </c>
    </row>
    <row r="935" spans="2:65" s="1" customFormat="1" ht="24.15" customHeight="1">
      <c r="B935" s="33"/>
      <c r="C935" s="166" t="s">
        <v>1185</v>
      </c>
      <c r="D935" s="166" t="s">
        <v>291</v>
      </c>
      <c r="E935" s="167" t="s">
        <v>1186</v>
      </c>
      <c r="F935" s="168" t="s">
        <v>1187</v>
      </c>
      <c r="G935" s="169" t="s">
        <v>235</v>
      </c>
      <c r="H935" s="170">
        <v>1</v>
      </c>
      <c r="I935" s="171"/>
      <c r="J935" s="172">
        <f>ROUND(I935*H935,2)</f>
        <v>0</v>
      </c>
      <c r="K935" s="168" t="s">
        <v>162</v>
      </c>
      <c r="L935" s="173"/>
      <c r="M935" s="174" t="s">
        <v>19</v>
      </c>
      <c r="N935" s="175" t="s">
        <v>44</v>
      </c>
      <c r="P935" s="137">
        <f>O935*H935</f>
        <v>0</v>
      </c>
      <c r="Q935" s="137">
        <v>1.4500000000000001E-2</v>
      </c>
      <c r="R935" s="137">
        <f>Q935*H935</f>
        <v>1.4500000000000001E-2</v>
      </c>
      <c r="S935" s="137">
        <v>0</v>
      </c>
      <c r="T935" s="138">
        <f>S935*H935</f>
        <v>0</v>
      </c>
      <c r="AR935" s="139" t="s">
        <v>379</v>
      </c>
      <c r="AT935" s="139" t="s">
        <v>291</v>
      </c>
      <c r="AU935" s="139" t="s">
        <v>83</v>
      </c>
      <c r="AY935" s="18" t="s">
        <v>156</v>
      </c>
      <c r="BE935" s="140">
        <f>IF(N935="základní",J935,0)</f>
        <v>0</v>
      </c>
      <c r="BF935" s="140">
        <f>IF(N935="snížená",J935,0)</f>
        <v>0</v>
      </c>
      <c r="BG935" s="140">
        <f>IF(N935="zákl. přenesená",J935,0)</f>
        <v>0</v>
      </c>
      <c r="BH935" s="140">
        <f>IF(N935="sníž. přenesená",J935,0)</f>
        <v>0</v>
      </c>
      <c r="BI935" s="140">
        <f>IF(N935="nulová",J935,0)</f>
        <v>0</v>
      </c>
      <c r="BJ935" s="18" t="s">
        <v>81</v>
      </c>
      <c r="BK935" s="140">
        <f>ROUND(I935*H935,2)</f>
        <v>0</v>
      </c>
      <c r="BL935" s="18" t="s">
        <v>278</v>
      </c>
      <c r="BM935" s="139" t="s">
        <v>1188</v>
      </c>
    </row>
    <row r="936" spans="2:65" s="12" customFormat="1" ht="10.199999999999999">
      <c r="B936" s="145"/>
      <c r="D936" s="146" t="s">
        <v>167</v>
      </c>
      <c r="E936" s="147" t="s">
        <v>19</v>
      </c>
      <c r="F936" s="148" t="s">
        <v>1189</v>
      </c>
      <c r="H936" s="147" t="s">
        <v>19</v>
      </c>
      <c r="I936" s="149"/>
      <c r="L936" s="145"/>
      <c r="M936" s="150"/>
      <c r="T936" s="151"/>
      <c r="AT936" s="147" t="s">
        <v>167</v>
      </c>
      <c r="AU936" s="147" t="s">
        <v>83</v>
      </c>
      <c r="AV936" s="12" t="s">
        <v>81</v>
      </c>
      <c r="AW936" s="12" t="s">
        <v>35</v>
      </c>
      <c r="AX936" s="12" t="s">
        <v>73</v>
      </c>
      <c r="AY936" s="147" t="s">
        <v>156</v>
      </c>
    </row>
    <row r="937" spans="2:65" s="13" customFormat="1" ht="10.199999999999999">
      <c r="B937" s="152"/>
      <c r="D937" s="146" t="s">
        <v>167</v>
      </c>
      <c r="E937" s="153" t="s">
        <v>19</v>
      </c>
      <c r="F937" s="154" t="s">
        <v>81</v>
      </c>
      <c r="H937" s="155">
        <v>1</v>
      </c>
      <c r="I937" s="156"/>
      <c r="L937" s="152"/>
      <c r="M937" s="157"/>
      <c r="T937" s="158"/>
      <c r="AT937" s="153" t="s">
        <v>167</v>
      </c>
      <c r="AU937" s="153" t="s">
        <v>83</v>
      </c>
      <c r="AV937" s="13" t="s">
        <v>83</v>
      </c>
      <c r="AW937" s="13" t="s">
        <v>35</v>
      </c>
      <c r="AX937" s="13" t="s">
        <v>73</v>
      </c>
      <c r="AY937" s="153" t="s">
        <v>156</v>
      </c>
    </row>
    <row r="938" spans="2:65" s="14" customFormat="1" ht="10.199999999999999">
      <c r="B938" s="159"/>
      <c r="D938" s="146" t="s">
        <v>167</v>
      </c>
      <c r="E938" s="160" t="s">
        <v>19</v>
      </c>
      <c r="F938" s="161" t="s">
        <v>174</v>
      </c>
      <c r="H938" s="162">
        <v>1</v>
      </c>
      <c r="I938" s="163"/>
      <c r="L938" s="159"/>
      <c r="M938" s="164"/>
      <c r="T938" s="165"/>
      <c r="AT938" s="160" t="s">
        <v>167</v>
      </c>
      <c r="AU938" s="160" t="s">
        <v>83</v>
      </c>
      <c r="AV938" s="14" t="s">
        <v>163</v>
      </c>
      <c r="AW938" s="14" t="s">
        <v>35</v>
      </c>
      <c r="AX938" s="14" t="s">
        <v>81</v>
      </c>
      <c r="AY938" s="160" t="s">
        <v>156</v>
      </c>
    </row>
    <row r="939" spans="2:65" s="1" customFormat="1" ht="37.799999999999997" customHeight="1">
      <c r="B939" s="33"/>
      <c r="C939" s="128" t="s">
        <v>1190</v>
      </c>
      <c r="D939" s="128" t="s">
        <v>158</v>
      </c>
      <c r="E939" s="129" t="s">
        <v>1191</v>
      </c>
      <c r="F939" s="130" t="s">
        <v>1192</v>
      </c>
      <c r="G939" s="131" t="s">
        <v>235</v>
      </c>
      <c r="H939" s="132">
        <v>1</v>
      </c>
      <c r="I939" s="133"/>
      <c r="J939" s="134">
        <f>ROUND(I939*H939,2)</f>
        <v>0</v>
      </c>
      <c r="K939" s="130" t="s">
        <v>162</v>
      </c>
      <c r="L939" s="33"/>
      <c r="M939" s="135" t="s">
        <v>19</v>
      </c>
      <c r="N939" s="136" t="s">
        <v>44</v>
      </c>
      <c r="P939" s="137">
        <f>O939*H939</f>
        <v>0</v>
      </c>
      <c r="Q939" s="137">
        <v>0</v>
      </c>
      <c r="R939" s="137">
        <f>Q939*H939</f>
        <v>0</v>
      </c>
      <c r="S939" s="137">
        <v>0</v>
      </c>
      <c r="T939" s="138">
        <f>S939*H939</f>
        <v>0</v>
      </c>
      <c r="AR939" s="139" t="s">
        <v>278</v>
      </c>
      <c r="AT939" s="139" t="s">
        <v>158</v>
      </c>
      <c r="AU939" s="139" t="s">
        <v>83</v>
      </c>
      <c r="AY939" s="18" t="s">
        <v>156</v>
      </c>
      <c r="BE939" s="140">
        <f>IF(N939="základní",J939,0)</f>
        <v>0</v>
      </c>
      <c r="BF939" s="140">
        <f>IF(N939="snížená",J939,0)</f>
        <v>0</v>
      </c>
      <c r="BG939" s="140">
        <f>IF(N939="zákl. přenesená",J939,0)</f>
        <v>0</v>
      </c>
      <c r="BH939" s="140">
        <f>IF(N939="sníž. přenesená",J939,0)</f>
        <v>0</v>
      </c>
      <c r="BI939" s="140">
        <f>IF(N939="nulová",J939,0)</f>
        <v>0</v>
      </c>
      <c r="BJ939" s="18" t="s">
        <v>81</v>
      </c>
      <c r="BK939" s="140">
        <f>ROUND(I939*H939,2)</f>
        <v>0</v>
      </c>
      <c r="BL939" s="18" t="s">
        <v>278</v>
      </c>
      <c r="BM939" s="139" t="s">
        <v>1193</v>
      </c>
    </row>
    <row r="940" spans="2:65" s="1" customFormat="1" ht="10.199999999999999">
      <c r="B940" s="33"/>
      <c r="D940" s="141" t="s">
        <v>165</v>
      </c>
      <c r="F940" s="142" t="s">
        <v>1194</v>
      </c>
      <c r="I940" s="143"/>
      <c r="L940" s="33"/>
      <c r="M940" s="144"/>
      <c r="T940" s="54"/>
      <c r="AT940" s="18" t="s">
        <v>165</v>
      </c>
      <c r="AU940" s="18" t="s">
        <v>83</v>
      </c>
    </row>
    <row r="941" spans="2:65" s="13" customFormat="1" ht="10.199999999999999">
      <c r="B941" s="152"/>
      <c r="D941" s="146" t="s">
        <v>167</v>
      </c>
      <c r="E941" s="153" t="s">
        <v>19</v>
      </c>
      <c r="F941" s="154" t="s">
        <v>81</v>
      </c>
      <c r="H941" s="155">
        <v>1</v>
      </c>
      <c r="I941" s="156"/>
      <c r="L941" s="152"/>
      <c r="M941" s="157"/>
      <c r="T941" s="158"/>
      <c r="AT941" s="153" t="s">
        <v>167</v>
      </c>
      <c r="AU941" s="153" t="s">
        <v>83</v>
      </c>
      <c r="AV941" s="13" t="s">
        <v>83</v>
      </c>
      <c r="AW941" s="13" t="s">
        <v>35</v>
      </c>
      <c r="AX941" s="13" t="s">
        <v>73</v>
      </c>
      <c r="AY941" s="153" t="s">
        <v>156</v>
      </c>
    </row>
    <row r="942" spans="2:65" s="14" customFormat="1" ht="10.199999999999999">
      <c r="B942" s="159"/>
      <c r="D942" s="146" t="s">
        <v>167</v>
      </c>
      <c r="E942" s="160" t="s">
        <v>19</v>
      </c>
      <c r="F942" s="161" t="s">
        <v>174</v>
      </c>
      <c r="H942" s="162">
        <v>1</v>
      </c>
      <c r="I942" s="163"/>
      <c r="L942" s="159"/>
      <c r="M942" s="164"/>
      <c r="T942" s="165"/>
      <c r="AT942" s="160" t="s">
        <v>167</v>
      </c>
      <c r="AU942" s="160" t="s">
        <v>83</v>
      </c>
      <c r="AV942" s="14" t="s">
        <v>163</v>
      </c>
      <c r="AW942" s="14" t="s">
        <v>35</v>
      </c>
      <c r="AX942" s="14" t="s">
        <v>81</v>
      </c>
      <c r="AY942" s="160" t="s">
        <v>156</v>
      </c>
    </row>
    <row r="943" spans="2:65" s="1" customFormat="1" ht="21.75" customHeight="1">
      <c r="B943" s="33"/>
      <c r="C943" s="128" t="s">
        <v>1195</v>
      </c>
      <c r="D943" s="128" t="s">
        <v>158</v>
      </c>
      <c r="E943" s="129" t="s">
        <v>1196</v>
      </c>
      <c r="F943" s="130" t="s">
        <v>1197</v>
      </c>
      <c r="G943" s="131" t="s">
        <v>161</v>
      </c>
      <c r="H943" s="132">
        <v>7.3440000000000003</v>
      </c>
      <c r="I943" s="133"/>
      <c r="J943" s="134">
        <f>ROUND(I943*H943,2)</f>
        <v>0</v>
      </c>
      <c r="K943" s="130" t="s">
        <v>162</v>
      </c>
      <c r="L943" s="33"/>
      <c r="M943" s="135" t="s">
        <v>19</v>
      </c>
      <c r="N943" s="136" t="s">
        <v>44</v>
      </c>
      <c r="P943" s="137">
        <f>O943*H943</f>
        <v>0</v>
      </c>
      <c r="Q943" s="137">
        <v>2.5000000000000001E-4</v>
      </c>
      <c r="R943" s="137">
        <f>Q943*H943</f>
        <v>1.8360000000000002E-3</v>
      </c>
      <c r="S943" s="137">
        <v>0</v>
      </c>
      <c r="T943" s="138">
        <f>S943*H943</f>
        <v>0</v>
      </c>
      <c r="AR943" s="139" t="s">
        <v>278</v>
      </c>
      <c r="AT943" s="139" t="s">
        <v>158</v>
      </c>
      <c r="AU943" s="139" t="s">
        <v>83</v>
      </c>
      <c r="AY943" s="18" t="s">
        <v>156</v>
      </c>
      <c r="BE943" s="140">
        <f>IF(N943="základní",J943,0)</f>
        <v>0</v>
      </c>
      <c r="BF943" s="140">
        <f>IF(N943="snížená",J943,0)</f>
        <v>0</v>
      </c>
      <c r="BG943" s="140">
        <f>IF(N943="zákl. přenesená",J943,0)</f>
        <v>0</v>
      </c>
      <c r="BH943" s="140">
        <f>IF(N943="sníž. přenesená",J943,0)</f>
        <v>0</v>
      </c>
      <c r="BI943" s="140">
        <f>IF(N943="nulová",J943,0)</f>
        <v>0</v>
      </c>
      <c r="BJ943" s="18" t="s">
        <v>81</v>
      </c>
      <c r="BK943" s="140">
        <f>ROUND(I943*H943,2)</f>
        <v>0</v>
      </c>
      <c r="BL943" s="18" t="s">
        <v>278</v>
      </c>
      <c r="BM943" s="139" t="s">
        <v>1198</v>
      </c>
    </row>
    <row r="944" spans="2:65" s="1" customFormat="1" ht="10.199999999999999">
      <c r="B944" s="33"/>
      <c r="D944" s="141" t="s">
        <v>165</v>
      </c>
      <c r="F944" s="142" t="s">
        <v>1199</v>
      </c>
      <c r="I944" s="143"/>
      <c r="L944" s="33"/>
      <c r="M944" s="144"/>
      <c r="T944" s="54"/>
      <c r="AT944" s="18" t="s">
        <v>165</v>
      </c>
      <c r="AU944" s="18" t="s">
        <v>83</v>
      </c>
    </row>
    <row r="945" spans="2:65" s="12" customFormat="1" ht="10.199999999999999">
      <c r="B945" s="145"/>
      <c r="D945" s="146" t="s">
        <v>167</v>
      </c>
      <c r="E945" s="147" t="s">
        <v>19</v>
      </c>
      <c r="F945" s="148" t="s">
        <v>1200</v>
      </c>
      <c r="H945" s="147" t="s">
        <v>19</v>
      </c>
      <c r="I945" s="149"/>
      <c r="L945" s="145"/>
      <c r="M945" s="150"/>
      <c r="T945" s="151"/>
      <c r="AT945" s="147" t="s">
        <v>167</v>
      </c>
      <c r="AU945" s="147" t="s">
        <v>83</v>
      </c>
      <c r="AV945" s="12" t="s">
        <v>81</v>
      </c>
      <c r="AW945" s="12" t="s">
        <v>35</v>
      </c>
      <c r="AX945" s="12" t="s">
        <v>73</v>
      </c>
      <c r="AY945" s="147" t="s">
        <v>156</v>
      </c>
    </row>
    <row r="946" spans="2:65" s="13" customFormat="1" ht="10.199999999999999">
      <c r="B946" s="152"/>
      <c r="D946" s="146" t="s">
        <v>167</v>
      </c>
      <c r="E946" s="153" t="s">
        <v>19</v>
      </c>
      <c r="F946" s="154" t="s">
        <v>1201</v>
      </c>
      <c r="H946" s="155">
        <v>2.0720000000000001</v>
      </c>
      <c r="I946" s="156"/>
      <c r="L946" s="152"/>
      <c r="M946" s="157"/>
      <c r="T946" s="158"/>
      <c r="AT946" s="153" t="s">
        <v>167</v>
      </c>
      <c r="AU946" s="153" t="s">
        <v>83</v>
      </c>
      <c r="AV946" s="13" t="s">
        <v>83</v>
      </c>
      <c r="AW946" s="13" t="s">
        <v>35</v>
      </c>
      <c r="AX946" s="13" t="s">
        <v>73</v>
      </c>
      <c r="AY946" s="153" t="s">
        <v>156</v>
      </c>
    </row>
    <row r="947" spans="2:65" s="12" customFormat="1" ht="10.199999999999999">
      <c r="B947" s="145"/>
      <c r="D947" s="146" t="s">
        <v>167</v>
      </c>
      <c r="E947" s="147" t="s">
        <v>19</v>
      </c>
      <c r="F947" s="148" t="s">
        <v>1202</v>
      </c>
      <c r="H947" s="147" t="s">
        <v>19</v>
      </c>
      <c r="I947" s="149"/>
      <c r="L947" s="145"/>
      <c r="M947" s="150"/>
      <c r="T947" s="151"/>
      <c r="AT947" s="147" t="s">
        <v>167</v>
      </c>
      <c r="AU947" s="147" t="s">
        <v>83</v>
      </c>
      <c r="AV947" s="12" t="s">
        <v>81</v>
      </c>
      <c r="AW947" s="12" t="s">
        <v>35</v>
      </c>
      <c r="AX947" s="12" t="s">
        <v>73</v>
      </c>
      <c r="AY947" s="147" t="s">
        <v>156</v>
      </c>
    </row>
    <row r="948" spans="2:65" s="13" customFormat="1" ht="10.199999999999999">
      <c r="B948" s="152"/>
      <c r="D948" s="146" t="s">
        <v>167</v>
      </c>
      <c r="E948" s="153" t="s">
        <v>19</v>
      </c>
      <c r="F948" s="154" t="s">
        <v>1201</v>
      </c>
      <c r="H948" s="155">
        <v>2.0720000000000001</v>
      </c>
      <c r="I948" s="156"/>
      <c r="L948" s="152"/>
      <c r="M948" s="157"/>
      <c r="T948" s="158"/>
      <c r="AT948" s="153" t="s">
        <v>167</v>
      </c>
      <c r="AU948" s="153" t="s">
        <v>83</v>
      </c>
      <c r="AV948" s="13" t="s">
        <v>83</v>
      </c>
      <c r="AW948" s="13" t="s">
        <v>35</v>
      </c>
      <c r="AX948" s="13" t="s">
        <v>73</v>
      </c>
      <c r="AY948" s="153" t="s">
        <v>156</v>
      </c>
    </row>
    <row r="949" spans="2:65" s="12" customFormat="1" ht="10.199999999999999">
      <c r="B949" s="145"/>
      <c r="D949" s="146" t="s">
        <v>167</v>
      </c>
      <c r="E949" s="147" t="s">
        <v>19</v>
      </c>
      <c r="F949" s="148" t="s">
        <v>1203</v>
      </c>
      <c r="H949" s="147" t="s">
        <v>19</v>
      </c>
      <c r="I949" s="149"/>
      <c r="L949" s="145"/>
      <c r="M949" s="150"/>
      <c r="T949" s="151"/>
      <c r="AT949" s="147" t="s">
        <v>167</v>
      </c>
      <c r="AU949" s="147" t="s">
        <v>83</v>
      </c>
      <c r="AV949" s="12" t="s">
        <v>81</v>
      </c>
      <c r="AW949" s="12" t="s">
        <v>35</v>
      </c>
      <c r="AX949" s="12" t="s">
        <v>73</v>
      </c>
      <c r="AY949" s="147" t="s">
        <v>156</v>
      </c>
    </row>
    <row r="950" spans="2:65" s="13" customFormat="1" ht="10.199999999999999">
      <c r="B950" s="152"/>
      <c r="D950" s="146" t="s">
        <v>167</v>
      </c>
      <c r="E950" s="153" t="s">
        <v>19</v>
      </c>
      <c r="F950" s="154" t="s">
        <v>1204</v>
      </c>
      <c r="H950" s="155">
        <v>2.1</v>
      </c>
      <c r="I950" s="156"/>
      <c r="L950" s="152"/>
      <c r="M950" s="157"/>
      <c r="T950" s="158"/>
      <c r="AT950" s="153" t="s">
        <v>167</v>
      </c>
      <c r="AU950" s="153" t="s">
        <v>83</v>
      </c>
      <c r="AV950" s="13" t="s">
        <v>83</v>
      </c>
      <c r="AW950" s="13" t="s">
        <v>35</v>
      </c>
      <c r="AX950" s="13" t="s">
        <v>73</v>
      </c>
      <c r="AY950" s="153" t="s">
        <v>156</v>
      </c>
    </row>
    <row r="951" spans="2:65" s="12" customFormat="1" ht="10.199999999999999">
      <c r="B951" s="145"/>
      <c r="D951" s="146" t="s">
        <v>167</v>
      </c>
      <c r="E951" s="147" t="s">
        <v>19</v>
      </c>
      <c r="F951" s="148" t="s">
        <v>1205</v>
      </c>
      <c r="H951" s="147" t="s">
        <v>19</v>
      </c>
      <c r="I951" s="149"/>
      <c r="L951" s="145"/>
      <c r="M951" s="150"/>
      <c r="T951" s="151"/>
      <c r="AT951" s="147" t="s">
        <v>167</v>
      </c>
      <c r="AU951" s="147" t="s">
        <v>83</v>
      </c>
      <c r="AV951" s="12" t="s">
        <v>81</v>
      </c>
      <c r="AW951" s="12" t="s">
        <v>35</v>
      </c>
      <c r="AX951" s="12" t="s">
        <v>73</v>
      </c>
      <c r="AY951" s="147" t="s">
        <v>156</v>
      </c>
    </row>
    <row r="952" spans="2:65" s="13" customFormat="1" ht="10.199999999999999">
      <c r="B952" s="152"/>
      <c r="D952" s="146" t="s">
        <v>167</v>
      </c>
      <c r="E952" s="153" t="s">
        <v>19</v>
      </c>
      <c r="F952" s="154" t="s">
        <v>1206</v>
      </c>
      <c r="H952" s="155">
        <v>1.1000000000000001</v>
      </c>
      <c r="I952" s="156"/>
      <c r="L952" s="152"/>
      <c r="M952" s="157"/>
      <c r="T952" s="158"/>
      <c r="AT952" s="153" t="s">
        <v>167</v>
      </c>
      <c r="AU952" s="153" t="s">
        <v>83</v>
      </c>
      <c r="AV952" s="13" t="s">
        <v>83</v>
      </c>
      <c r="AW952" s="13" t="s">
        <v>35</v>
      </c>
      <c r="AX952" s="13" t="s">
        <v>73</v>
      </c>
      <c r="AY952" s="153" t="s">
        <v>156</v>
      </c>
    </row>
    <row r="953" spans="2:65" s="14" customFormat="1" ht="10.199999999999999">
      <c r="B953" s="159"/>
      <c r="D953" s="146" t="s">
        <v>167</v>
      </c>
      <c r="E953" s="160" t="s">
        <v>19</v>
      </c>
      <c r="F953" s="161" t="s">
        <v>174</v>
      </c>
      <c r="H953" s="162">
        <v>7.3439999999999994</v>
      </c>
      <c r="I953" s="163"/>
      <c r="L953" s="159"/>
      <c r="M953" s="164"/>
      <c r="T953" s="165"/>
      <c r="AT953" s="160" t="s">
        <v>167</v>
      </c>
      <c r="AU953" s="160" t="s">
        <v>83</v>
      </c>
      <c r="AV953" s="14" t="s">
        <v>163</v>
      </c>
      <c r="AW953" s="14" t="s">
        <v>35</v>
      </c>
      <c r="AX953" s="14" t="s">
        <v>81</v>
      </c>
      <c r="AY953" s="160" t="s">
        <v>156</v>
      </c>
    </row>
    <row r="954" spans="2:65" s="1" customFormat="1" ht="21.75" customHeight="1">
      <c r="B954" s="33"/>
      <c r="C954" s="128" t="s">
        <v>1207</v>
      </c>
      <c r="D954" s="128" t="s">
        <v>158</v>
      </c>
      <c r="E954" s="129" t="s">
        <v>1208</v>
      </c>
      <c r="F954" s="130" t="s">
        <v>1209</v>
      </c>
      <c r="G954" s="131" t="s">
        <v>161</v>
      </c>
      <c r="H954" s="132">
        <v>22.443999999999999</v>
      </c>
      <c r="I954" s="133"/>
      <c r="J954" s="134">
        <f>ROUND(I954*H954,2)</f>
        <v>0</v>
      </c>
      <c r="K954" s="130" t="s">
        <v>162</v>
      </c>
      <c r="L954" s="33"/>
      <c r="M954" s="135" t="s">
        <v>19</v>
      </c>
      <c r="N954" s="136" t="s">
        <v>44</v>
      </c>
      <c r="P954" s="137">
        <f>O954*H954</f>
        <v>0</v>
      </c>
      <c r="Q954" s="137">
        <v>2.5999999999999998E-4</v>
      </c>
      <c r="R954" s="137">
        <f>Q954*H954</f>
        <v>5.835439999999999E-3</v>
      </c>
      <c r="S954" s="137">
        <v>0</v>
      </c>
      <c r="T954" s="138">
        <f>S954*H954</f>
        <v>0</v>
      </c>
      <c r="AR954" s="139" t="s">
        <v>278</v>
      </c>
      <c r="AT954" s="139" t="s">
        <v>158</v>
      </c>
      <c r="AU954" s="139" t="s">
        <v>83</v>
      </c>
      <c r="AY954" s="18" t="s">
        <v>156</v>
      </c>
      <c r="BE954" s="140">
        <f>IF(N954="základní",J954,0)</f>
        <v>0</v>
      </c>
      <c r="BF954" s="140">
        <f>IF(N954="snížená",J954,0)</f>
        <v>0</v>
      </c>
      <c r="BG954" s="140">
        <f>IF(N954="zákl. přenesená",J954,0)</f>
        <v>0</v>
      </c>
      <c r="BH954" s="140">
        <f>IF(N954="sníž. přenesená",J954,0)</f>
        <v>0</v>
      </c>
      <c r="BI954" s="140">
        <f>IF(N954="nulová",J954,0)</f>
        <v>0</v>
      </c>
      <c r="BJ954" s="18" t="s">
        <v>81</v>
      </c>
      <c r="BK954" s="140">
        <f>ROUND(I954*H954,2)</f>
        <v>0</v>
      </c>
      <c r="BL954" s="18" t="s">
        <v>278</v>
      </c>
      <c r="BM954" s="139" t="s">
        <v>1210</v>
      </c>
    </row>
    <row r="955" spans="2:65" s="1" customFormat="1" ht="10.199999999999999">
      <c r="B955" s="33"/>
      <c r="D955" s="141" t="s">
        <v>165</v>
      </c>
      <c r="F955" s="142" t="s">
        <v>1211</v>
      </c>
      <c r="I955" s="143"/>
      <c r="L955" s="33"/>
      <c r="M955" s="144"/>
      <c r="T955" s="54"/>
      <c r="AT955" s="18" t="s">
        <v>165</v>
      </c>
      <c r="AU955" s="18" t="s">
        <v>83</v>
      </c>
    </row>
    <row r="956" spans="2:65" s="12" customFormat="1" ht="10.199999999999999">
      <c r="B956" s="145"/>
      <c r="D956" s="146" t="s">
        <v>167</v>
      </c>
      <c r="E956" s="147" t="s">
        <v>19</v>
      </c>
      <c r="F956" s="148" t="s">
        <v>1212</v>
      </c>
      <c r="H956" s="147" t="s">
        <v>19</v>
      </c>
      <c r="I956" s="149"/>
      <c r="L956" s="145"/>
      <c r="M956" s="150"/>
      <c r="T956" s="151"/>
      <c r="AT956" s="147" t="s">
        <v>167</v>
      </c>
      <c r="AU956" s="147" t="s">
        <v>83</v>
      </c>
      <c r="AV956" s="12" t="s">
        <v>81</v>
      </c>
      <c r="AW956" s="12" t="s">
        <v>35</v>
      </c>
      <c r="AX956" s="12" t="s">
        <v>73</v>
      </c>
      <c r="AY956" s="147" t="s">
        <v>156</v>
      </c>
    </row>
    <row r="957" spans="2:65" s="13" customFormat="1" ht="10.199999999999999">
      <c r="B957" s="152"/>
      <c r="D957" s="146" t="s">
        <v>167</v>
      </c>
      <c r="E957" s="153" t="s">
        <v>19</v>
      </c>
      <c r="F957" s="154" t="s">
        <v>1213</v>
      </c>
      <c r="H957" s="155">
        <v>3.8010000000000002</v>
      </c>
      <c r="I957" s="156"/>
      <c r="L957" s="152"/>
      <c r="M957" s="157"/>
      <c r="T957" s="158"/>
      <c r="AT957" s="153" t="s">
        <v>167</v>
      </c>
      <c r="AU957" s="153" t="s">
        <v>83</v>
      </c>
      <c r="AV957" s="13" t="s">
        <v>83</v>
      </c>
      <c r="AW957" s="13" t="s">
        <v>35</v>
      </c>
      <c r="AX957" s="13" t="s">
        <v>73</v>
      </c>
      <c r="AY957" s="153" t="s">
        <v>156</v>
      </c>
    </row>
    <row r="958" spans="2:65" s="12" customFormat="1" ht="10.199999999999999">
      <c r="B958" s="145"/>
      <c r="D958" s="146" t="s">
        <v>167</v>
      </c>
      <c r="E958" s="147" t="s">
        <v>19</v>
      </c>
      <c r="F958" s="148" t="s">
        <v>1214</v>
      </c>
      <c r="H958" s="147" t="s">
        <v>19</v>
      </c>
      <c r="I958" s="149"/>
      <c r="L958" s="145"/>
      <c r="M958" s="150"/>
      <c r="T958" s="151"/>
      <c r="AT958" s="147" t="s">
        <v>167</v>
      </c>
      <c r="AU958" s="147" t="s">
        <v>83</v>
      </c>
      <c r="AV958" s="12" t="s">
        <v>81</v>
      </c>
      <c r="AW958" s="12" t="s">
        <v>35</v>
      </c>
      <c r="AX958" s="12" t="s">
        <v>73</v>
      </c>
      <c r="AY958" s="147" t="s">
        <v>156</v>
      </c>
    </row>
    <row r="959" spans="2:65" s="13" customFormat="1" ht="10.199999999999999">
      <c r="B959" s="152"/>
      <c r="D959" s="146" t="s">
        <v>167</v>
      </c>
      <c r="E959" s="153" t="s">
        <v>19</v>
      </c>
      <c r="F959" s="154" t="s">
        <v>1215</v>
      </c>
      <c r="H959" s="155">
        <v>2.8239999999999998</v>
      </c>
      <c r="I959" s="156"/>
      <c r="L959" s="152"/>
      <c r="M959" s="157"/>
      <c r="T959" s="158"/>
      <c r="AT959" s="153" t="s">
        <v>167</v>
      </c>
      <c r="AU959" s="153" t="s">
        <v>83</v>
      </c>
      <c r="AV959" s="13" t="s">
        <v>83</v>
      </c>
      <c r="AW959" s="13" t="s">
        <v>35</v>
      </c>
      <c r="AX959" s="13" t="s">
        <v>73</v>
      </c>
      <c r="AY959" s="153" t="s">
        <v>156</v>
      </c>
    </row>
    <row r="960" spans="2:65" s="12" customFormat="1" ht="10.199999999999999">
      <c r="B960" s="145"/>
      <c r="D960" s="146" t="s">
        <v>167</v>
      </c>
      <c r="E960" s="147" t="s">
        <v>19</v>
      </c>
      <c r="F960" s="148" t="s">
        <v>1216</v>
      </c>
      <c r="H960" s="147" t="s">
        <v>19</v>
      </c>
      <c r="I960" s="149"/>
      <c r="L960" s="145"/>
      <c r="M960" s="150"/>
      <c r="T960" s="151"/>
      <c r="AT960" s="147" t="s">
        <v>167</v>
      </c>
      <c r="AU960" s="147" t="s">
        <v>83</v>
      </c>
      <c r="AV960" s="12" t="s">
        <v>81</v>
      </c>
      <c r="AW960" s="12" t="s">
        <v>35</v>
      </c>
      <c r="AX960" s="12" t="s">
        <v>73</v>
      </c>
      <c r="AY960" s="147" t="s">
        <v>156</v>
      </c>
    </row>
    <row r="961" spans="2:65" s="13" customFormat="1" ht="10.199999999999999">
      <c r="B961" s="152"/>
      <c r="D961" s="146" t="s">
        <v>167</v>
      </c>
      <c r="E961" s="153" t="s">
        <v>19</v>
      </c>
      <c r="F961" s="154" t="s">
        <v>1217</v>
      </c>
      <c r="H961" s="155">
        <v>4.4729999999999999</v>
      </c>
      <c r="I961" s="156"/>
      <c r="L961" s="152"/>
      <c r="M961" s="157"/>
      <c r="T961" s="158"/>
      <c r="AT961" s="153" t="s">
        <v>167</v>
      </c>
      <c r="AU961" s="153" t="s">
        <v>83</v>
      </c>
      <c r="AV961" s="13" t="s">
        <v>83</v>
      </c>
      <c r="AW961" s="13" t="s">
        <v>35</v>
      </c>
      <c r="AX961" s="13" t="s">
        <v>73</v>
      </c>
      <c r="AY961" s="153" t="s">
        <v>156</v>
      </c>
    </row>
    <row r="962" spans="2:65" s="12" customFormat="1" ht="10.199999999999999">
      <c r="B962" s="145"/>
      <c r="D962" s="146" t="s">
        <v>167</v>
      </c>
      <c r="E962" s="147" t="s">
        <v>19</v>
      </c>
      <c r="F962" s="148" t="s">
        <v>1218</v>
      </c>
      <c r="H962" s="147" t="s">
        <v>19</v>
      </c>
      <c r="I962" s="149"/>
      <c r="L962" s="145"/>
      <c r="M962" s="150"/>
      <c r="T962" s="151"/>
      <c r="AT962" s="147" t="s">
        <v>167</v>
      </c>
      <c r="AU962" s="147" t="s">
        <v>83</v>
      </c>
      <c r="AV962" s="12" t="s">
        <v>81</v>
      </c>
      <c r="AW962" s="12" t="s">
        <v>35</v>
      </c>
      <c r="AX962" s="12" t="s">
        <v>73</v>
      </c>
      <c r="AY962" s="147" t="s">
        <v>156</v>
      </c>
    </row>
    <row r="963" spans="2:65" s="13" customFormat="1" ht="10.199999999999999">
      <c r="B963" s="152"/>
      <c r="D963" s="146" t="s">
        <v>167</v>
      </c>
      <c r="E963" s="153" t="s">
        <v>19</v>
      </c>
      <c r="F963" s="154" t="s">
        <v>1219</v>
      </c>
      <c r="H963" s="155">
        <v>2.7349999999999999</v>
      </c>
      <c r="I963" s="156"/>
      <c r="L963" s="152"/>
      <c r="M963" s="157"/>
      <c r="T963" s="158"/>
      <c r="AT963" s="153" t="s">
        <v>167</v>
      </c>
      <c r="AU963" s="153" t="s">
        <v>83</v>
      </c>
      <c r="AV963" s="13" t="s">
        <v>83</v>
      </c>
      <c r="AW963" s="13" t="s">
        <v>35</v>
      </c>
      <c r="AX963" s="13" t="s">
        <v>73</v>
      </c>
      <c r="AY963" s="153" t="s">
        <v>156</v>
      </c>
    </row>
    <row r="964" spans="2:65" s="12" customFormat="1" ht="10.199999999999999">
      <c r="B964" s="145"/>
      <c r="D964" s="146" t="s">
        <v>167</v>
      </c>
      <c r="E964" s="147" t="s">
        <v>19</v>
      </c>
      <c r="F964" s="148" t="s">
        <v>1220</v>
      </c>
      <c r="H964" s="147" t="s">
        <v>19</v>
      </c>
      <c r="I964" s="149"/>
      <c r="L964" s="145"/>
      <c r="M964" s="150"/>
      <c r="T964" s="151"/>
      <c r="AT964" s="147" t="s">
        <v>167</v>
      </c>
      <c r="AU964" s="147" t="s">
        <v>83</v>
      </c>
      <c r="AV964" s="12" t="s">
        <v>81</v>
      </c>
      <c r="AW964" s="12" t="s">
        <v>35</v>
      </c>
      <c r="AX964" s="12" t="s">
        <v>73</v>
      </c>
      <c r="AY964" s="147" t="s">
        <v>156</v>
      </c>
    </row>
    <row r="965" spans="2:65" s="13" customFormat="1" ht="10.199999999999999">
      <c r="B965" s="152"/>
      <c r="D965" s="146" t="s">
        <v>167</v>
      </c>
      <c r="E965" s="153" t="s">
        <v>19</v>
      </c>
      <c r="F965" s="154" t="s">
        <v>1221</v>
      </c>
      <c r="H965" s="155">
        <v>4.2229999999999999</v>
      </c>
      <c r="I965" s="156"/>
      <c r="L965" s="152"/>
      <c r="M965" s="157"/>
      <c r="T965" s="158"/>
      <c r="AT965" s="153" t="s">
        <v>167</v>
      </c>
      <c r="AU965" s="153" t="s">
        <v>83</v>
      </c>
      <c r="AV965" s="13" t="s">
        <v>83</v>
      </c>
      <c r="AW965" s="13" t="s">
        <v>35</v>
      </c>
      <c r="AX965" s="13" t="s">
        <v>73</v>
      </c>
      <c r="AY965" s="153" t="s">
        <v>156</v>
      </c>
    </row>
    <row r="966" spans="2:65" s="12" customFormat="1" ht="10.199999999999999">
      <c r="B966" s="145"/>
      <c r="D966" s="146" t="s">
        <v>167</v>
      </c>
      <c r="E966" s="147" t="s">
        <v>19</v>
      </c>
      <c r="F966" s="148" t="s">
        <v>1222</v>
      </c>
      <c r="H966" s="147" t="s">
        <v>19</v>
      </c>
      <c r="I966" s="149"/>
      <c r="L966" s="145"/>
      <c r="M966" s="150"/>
      <c r="T966" s="151"/>
      <c r="AT966" s="147" t="s">
        <v>167</v>
      </c>
      <c r="AU966" s="147" t="s">
        <v>83</v>
      </c>
      <c r="AV966" s="12" t="s">
        <v>81</v>
      </c>
      <c r="AW966" s="12" t="s">
        <v>35</v>
      </c>
      <c r="AX966" s="12" t="s">
        <v>73</v>
      </c>
      <c r="AY966" s="147" t="s">
        <v>156</v>
      </c>
    </row>
    <row r="967" spans="2:65" s="13" customFormat="1" ht="10.199999999999999">
      <c r="B967" s="152"/>
      <c r="D967" s="146" t="s">
        <v>167</v>
      </c>
      <c r="E967" s="153" t="s">
        <v>19</v>
      </c>
      <c r="F967" s="154" t="s">
        <v>1223</v>
      </c>
      <c r="H967" s="155">
        <v>4.3879999999999999</v>
      </c>
      <c r="I967" s="156"/>
      <c r="L967" s="152"/>
      <c r="M967" s="157"/>
      <c r="T967" s="158"/>
      <c r="AT967" s="153" t="s">
        <v>167</v>
      </c>
      <c r="AU967" s="153" t="s">
        <v>83</v>
      </c>
      <c r="AV967" s="13" t="s">
        <v>83</v>
      </c>
      <c r="AW967" s="13" t="s">
        <v>35</v>
      </c>
      <c r="AX967" s="13" t="s">
        <v>73</v>
      </c>
      <c r="AY967" s="153" t="s">
        <v>156</v>
      </c>
    </row>
    <row r="968" spans="2:65" s="14" customFormat="1" ht="10.199999999999999">
      <c r="B968" s="159"/>
      <c r="D968" s="146" t="s">
        <v>167</v>
      </c>
      <c r="E968" s="160" t="s">
        <v>19</v>
      </c>
      <c r="F968" s="161" t="s">
        <v>174</v>
      </c>
      <c r="H968" s="162">
        <v>22.443999999999996</v>
      </c>
      <c r="I968" s="163"/>
      <c r="L968" s="159"/>
      <c r="M968" s="164"/>
      <c r="T968" s="165"/>
      <c r="AT968" s="160" t="s">
        <v>167</v>
      </c>
      <c r="AU968" s="160" t="s">
        <v>83</v>
      </c>
      <c r="AV968" s="14" t="s">
        <v>163</v>
      </c>
      <c r="AW968" s="14" t="s">
        <v>35</v>
      </c>
      <c r="AX968" s="14" t="s">
        <v>81</v>
      </c>
      <c r="AY968" s="160" t="s">
        <v>156</v>
      </c>
    </row>
    <row r="969" spans="2:65" s="1" customFormat="1" ht="90.75" customHeight="1">
      <c r="B969" s="33"/>
      <c r="C969" s="128" t="s">
        <v>1224</v>
      </c>
      <c r="D969" s="128" t="s">
        <v>158</v>
      </c>
      <c r="E969" s="129" t="s">
        <v>1214</v>
      </c>
      <c r="F969" s="130" t="s">
        <v>1225</v>
      </c>
      <c r="G969" s="131" t="s">
        <v>587</v>
      </c>
      <c r="H969" s="132">
        <v>1</v>
      </c>
      <c r="I969" s="133"/>
      <c r="J969" s="134">
        <f>ROUND(I969*H969,2)</f>
        <v>0</v>
      </c>
      <c r="K969" s="130" t="s">
        <v>19</v>
      </c>
      <c r="L969" s="33"/>
      <c r="M969" s="135" t="s">
        <v>19</v>
      </c>
      <c r="N969" s="136" t="s">
        <v>44</v>
      </c>
      <c r="P969" s="137">
        <f>O969*H969</f>
        <v>0</v>
      </c>
      <c r="Q969" s="137">
        <v>0</v>
      </c>
      <c r="R969" s="137">
        <f>Q969*H969</f>
        <v>0</v>
      </c>
      <c r="S969" s="137">
        <v>0</v>
      </c>
      <c r="T969" s="138">
        <f>S969*H969</f>
        <v>0</v>
      </c>
      <c r="AR969" s="139" t="s">
        <v>278</v>
      </c>
      <c r="AT969" s="139" t="s">
        <v>158</v>
      </c>
      <c r="AU969" s="139" t="s">
        <v>83</v>
      </c>
      <c r="AY969" s="18" t="s">
        <v>156</v>
      </c>
      <c r="BE969" s="140">
        <f>IF(N969="základní",J969,0)</f>
        <v>0</v>
      </c>
      <c r="BF969" s="140">
        <f>IF(N969="snížená",J969,0)</f>
        <v>0</v>
      </c>
      <c r="BG969" s="140">
        <f>IF(N969="zákl. přenesená",J969,0)</f>
        <v>0</v>
      </c>
      <c r="BH969" s="140">
        <f>IF(N969="sníž. přenesená",J969,0)</f>
        <v>0</v>
      </c>
      <c r="BI969" s="140">
        <f>IF(N969="nulová",J969,0)</f>
        <v>0</v>
      </c>
      <c r="BJ969" s="18" t="s">
        <v>81</v>
      </c>
      <c r="BK969" s="140">
        <f>ROUND(I969*H969,2)</f>
        <v>0</v>
      </c>
      <c r="BL969" s="18" t="s">
        <v>278</v>
      </c>
      <c r="BM969" s="139" t="s">
        <v>1226</v>
      </c>
    </row>
    <row r="970" spans="2:65" s="13" customFormat="1" ht="10.199999999999999">
      <c r="B970" s="152"/>
      <c r="D970" s="146" t="s">
        <v>167</v>
      </c>
      <c r="E970" s="153" t="s">
        <v>19</v>
      </c>
      <c r="F970" s="154" t="s">
        <v>81</v>
      </c>
      <c r="H970" s="155">
        <v>1</v>
      </c>
      <c r="I970" s="156"/>
      <c r="L970" s="152"/>
      <c r="M970" s="157"/>
      <c r="T970" s="158"/>
      <c r="AT970" s="153" t="s">
        <v>167</v>
      </c>
      <c r="AU970" s="153" t="s">
        <v>83</v>
      </c>
      <c r="AV970" s="13" t="s">
        <v>83</v>
      </c>
      <c r="AW970" s="13" t="s">
        <v>35</v>
      </c>
      <c r="AX970" s="13" t="s">
        <v>73</v>
      </c>
      <c r="AY970" s="153" t="s">
        <v>156</v>
      </c>
    </row>
    <row r="971" spans="2:65" s="14" customFormat="1" ht="10.199999999999999">
      <c r="B971" s="159"/>
      <c r="D971" s="146" t="s">
        <v>167</v>
      </c>
      <c r="E971" s="160" t="s">
        <v>19</v>
      </c>
      <c r="F971" s="161" t="s">
        <v>174</v>
      </c>
      <c r="H971" s="162">
        <v>1</v>
      </c>
      <c r="I971" s="163"/>
      <c r="L971" s="159"/>
      <c r="M971" s="164"/>
      <c r="T971" s="165"/>
      <c r="AT971" s="160" t="s">
        <v>167</v>
      </c>
      <c r="AU971" s="160" t="s">
        <v>83</v>
      </c>
      <c r="AV971" s="14" t="s">
        <v>163</v>
      </c>
      <c r="AW971" s="14" t="s">
        <v>35</v>
      </c>
      <c r="AX971" s="14" t="s">
        <v>81</v>
      </c>
      <c r="AY971" s="160" t="s">
        <v>156</v>
      </c>
    </row>
    <row r="972" spans="2:65" s="1" customFormat="1" ht="90.75" customHeight="1">
      <c r="B972" s="33"/>
      <c r="C972" s="128" t="s">
        <v>1227</v>
      </c>
      <c r="D972" s="128" t="s">
        <v>158</v>
      </c>
      <c r="E972" s="129" t="s">
        <v>1216</v>
      </c>
      <c r="F972" s="130" t="s">
        <v>1228</v>
      </c>
      <c r="G972" s="131" t="s">
        <v>587</v>
      </c>
      <c r="H972" s="132">
        <v>2</v>
      </c>
      <c r="I972" s="133"/>
      <c r="J972" s="134">
        <f>ROUND(I972*H972,2)</f>
        <v>0</v>
      </c>
      <c r="K972" s="130" t="s">
        <v>19</v>
      </c>
      <c r="L972" s="33"/>
      <c r="M972" s="135" t="s">
        <v>19</v>
      </c>
      <c r="N972" s="136" t="s">
        <v>44</v>
      </c>
      <c r="P972" s="137">
        <f>O972*H972</f>
        <v>0</v>
      </c>
      <c r="Q972" s="137">
        <v>0</v>
      </c>
      <c r="R972" s="137">
        <f>Q972*H972</f>
        <v>0</v>
      </c>
      <c r="S972" s="137">
        <v>0</v>
      </c>
      <c r="T972" s="138">
        <f>S972*H972</f>
        <v>0</v>
      </c>
      <c r="AR972" s="139" t="s">
        <v>278</v>
      </c>
      <c r="AT972" s="139" t="s">
        <v>158</v>
      </c>
      <c r="AU972" s="139" t="s">
        <v>83</v>
      </c>
      <c r="AY972" s="18" t="s">
        <v>156</v>
      </c>
      <c r="BE972" s="140">
        <f>IF(N972="základní",J972,0)</f>
        <v>0</v>
      </c>
      <c r="BF972" s="140">
        <f>IF(N972="snížená",J972,0)</f>
        <v>0</v>
      </c>
      <c r="BG972" s="140">
        <f>IF(N972="zákl. přenesená",J972,0)</f>
        <v>0</v>
      </c>
      <c r="BH972" s="140">
        <f>IF(N972="sníž. přenesená",J972,0)</f>
        <v>0</v>
      </c>
      <c r="BI972" s="140">
        <f>IF(N972="nulová",J972,0)</f>
        <v>0</v>
      </c>
      <c r="BJ972" s="18" t="s">
        <v>81</v>
      </c>
      <c r="BK972" s="140">
        <f>ROUND(I972*H972,2)</f>
        <v>0</v>
      </c>
      <c r="BL972" s="18" t="s">
        <v>278</v>
      </c>
      <c r="BM972" s="139" t="s">
        <v>1229</v>
      </c>
    </row>
    <row r="973" spans="2:65" s="13" customFormat="1" ht="10.199999999999999">
      <c r="B973" s="152"/>
      <c r="D973" s="146" t="s">
        <v>167</v>
      </c>
      <c r="E973" s="153" t="s">
        <v>19</v>
      </c>
      <c r="F973" s="154" t="s">
        <v>83</v>
      </c>
      <c r="H973" s="155">
        <v>2</v>
      </c>
      <c r="I973" s="156"/>
      <c r="L973" s="152"/>
      <c r="M973" s="157"/>
      <c r="T973" s="158"/>
      <c r="AT973" s="153" t="s">
        <v>167</v>
      </c>
      <c r="AU973" s="153" t="s">
        <v>83</v>
      </c>
      <c r="AV973" s="13" t="s">
        <v>83</v>
      </c>
      <c r="AW973" s="13" t="s">
        <v>35</v>
      </c>
      <c r="AX973" s="13" t="s">
        <v>73</v>
      </c>
      <c r="AY973" s="153" t="s">
        <v>156</v>
      </c>
    </row>
    <row r="974" spans="2:65" s="14" customFormat="1" ht="10.199999999999999">
      <c r="B974" s="159"/>
      <c r="D974" s="146" t="s">
        <v>167</v>
      </c>
      <c r="E974" s="160" t="s">
        <v>19</v>
      </c>
      <c r="F974" s="161" t="s">
        <v>174</v>
      </c>
      <c r="H974" s="162">
        <v>2</v>
      </c>
      <c r="I974" s="163"/>
      <c r="L974" s="159"/>
      <c r="M974" s="164"/>
      <c r="T974" s="165"/>
      <c r="AT974" s="160" t="s">
        <v>167</v>
      </c>
      <c r="AU974" s="160" t="s">
        <v>83</v>
      </c>
      <c r="AV974" s="14" t="s">
        <v>163</v>
      </c>
      <c r="AW974" s="14" t="s">
        <v>35</v>
      </c>
      <c r="AX974" s="14" t="s">
        <v>81</v>
      </c>
      <c r="AY974" s="160" t="s">
        <v>156</v>
      </c>
    </row>
    <row r="975" spans="2:65" s="1" customFormat="1" ht="104.4" customHeight="1">
      <c r="B975" s="33"/>
      <c r="C975" s="128" t="s">
        <v>1230</v>
      </c>
      <c r="D975" s="128" t="s">
        <v>158</v>
      </c>
      <c r="E975" s="129" t="s">
        <v>1220</v>
      </c>
      <c r="F975" s="130" t="s">
        <v>1231</v>
      </c>
      <c r="G975" s="131" t="s">
        <v>587</v>
      </c>
      <c r="H975" s="132">
        <v>2</v>
      </c>
      <c r="I975" s="133"/>
      <c r="J975" s="134">
        <f>ROUND(I975*H975,2)</f>
        <v>0</v>
      </c>
      <c r="K975" s="130" t="s">
        <v>19</v>
      </c>
      <c r="L975" s="33"/>
      <c r="M975" s="135" t="s">
        <v>19</v>
      </c>
      <c r="N975" s="136" t="s">
        <v>44</v>
      </c>
      <c r="P975" s="137">
        <f>O975*H975</f>
        <v>0</v>
      </c>
      <c r="Q975" s="137">
        <v>0</v>
      </c>
      <c r="R975" s="137">
        <f>Q975*H975</f>
        <v>0</v>
      </c>
      <c r="S975" s="137">
        <v>0</v>
      </c>
      <c r="T975" s="138">
        <f>S975*H975</f>
        <v>0</v>
      </c>
      <c r="AR975" s="139" t="s">
        <v>278</v>
      </c>
      <c r="AT975" s="139" t="s">
        <v>158</v>
      </c>
      <c r="AU975" s="139" t="s">
        <v>83</v>
      </c>
      <c r="AY975" s="18" t="s">
        <v>156</v>
      </c>
      <c r="BE975" s="140">
        <f>IF(N975="základní",J975,0)</f>
        <v>0</v>
      </c>
      <c r="BF975" s="140">
        <f>IF(N975="snížená",J975,0)</f>
        <v>0</v>
      </c>
      <c r="BG975" s="140">
        <f>IF(N975="zákl. přenesená",J975,0)</f>
        <v>0</v>
      </c>
      <c r="BH975" s="140">
        <f>IF(N975="sníž. přenesená",J975,0)</f>
        <v>0</v>
      </c>
      <c r="BI975" s="140">
        <f>IF(N975="nulová",J975,0)</f>
        <v>0</v>
      </c>
      <c r="BJ975" s="18" t="s">
        <v>81</v>
      </c>
      <c r="BK975" s="140">
        <f>ROUND(I975*H975,2)</f>
        <v>0</v>
      </c>
      <c r="BL975" s="18" t="s">
        <v>278</v>
      </c>
      <c r="BM975" s="139" t="s">
        <v>1232</v>
      </c>
    </row>
    <row r="976" spans="2:65" s="13" customFormat="1" ht="10.199999999999999">
      <c r="B976" s="152"/>
      <c r="D976" s="146" t="s">
        <v>167</v>
      </c>
      <c r="E976" s="153" t="s">
        <v>19</v>
      </c>
      <c r="F976" s="154" t="s">
        <v>83</v>
      </c>
      <c r="H976" s="155">
        <v>2</v>
      </c>
      <c r="I976" s="156"/>
      <c r="L976" s="152"/>
      <c r="M976" s="157"/>
      <c r="T976" s="158"/>
      <c r="AT976" s="153" t="s">
        <v>167</v>
      </c>
      <c r="AU976" s="153" t="s">
        <v>83</v>
      </c>
      <c r="AV976" s="13" t="s">
        <v>83</v>
      </c>
      <c r="AW976" s="13" t="s">
        <v>35</v>
      </c>
      <c r="AX976" s="13" t="s">
        <v>73</v>
      </c>
      <c r="AY976" s="153" t="s">
        <v>156</v>
      </c>
    </row>
    <row r="977" spans="2:65" s="14" customFormat="1" ht="10.199999999999999">
      <c r="B977" s="159"/>
      <c r="D977" s="146" t="s">
        <v>167</v>
      </c>
      <c r="E977" s="160" t="s">
        <v>19</v>
      </c>
      <c r="F977" s="161" t="s">
        <v>174</v>
      </c>
      <c r="H977" s="162">
        <v>2</v>
      </c>
      <c r="I977" s="163"/>
      <c r="L977" s="159"/>
      <c r="M977" s="164"/>
      <c r="T977" s="165"/>
      <c r="AT977" s="160" t="s">
        <v>167</v>
      </c>
      <c r="AU977" s="160" t="s">
        <v>83</v>
      </c>
      <c r="AV977" s="14" t="s">
        <v>163</v>
      </c>
      <c r="AW977" s="14" t="s">
        <v>35</v>
      </c>
      <c r="AX977" s="14" t="s">
        <v>81</v>
      </c>
      <c r="AY977" s="160" t="s">
        <v>156</v>
      </c>
    </row>
    <row r="978" spans="2:65" s="1" customFormat="1" ht="90.75" customHeight="1">
      <c r="B978" s="33"/>
      <c r="C978" s="128" t="s">
        <v>1233</v>
      </c>
      <c r="D978" s="128" t="s">
        <v>158</v>
      </c>
      <c r="E978" s="129" t="s">
        <v>1234</v>
      </c>
      <c r="F978" s="130" t="s">
        <v>1235</v>
      </c>
      <c r="G978" s="131" t="s">
        <v>587</v>
      </c>
      <c r="H978" s="132">
        <v>4</v>
      </c>
      <c r="I978" s="133"/>
      <c r="J978" s="134">
        <f>ROUND(I978*H978,2)</f>
        <v>0</v>
      </c>
      <c r="K978" s="130" t="s">
        <v>19</v>
      </c>
      <c r="L978" s="33"/>
      <c r="M978" s="135" t="s">
        <v>19</v>
      </c>
      <c r="N978" s="136" t="s">
        <v>44</v>
      </c>
      <c r="P978" s="137">
        <f>O978*H978</f>
        <v>0</v>
      </c>
      <c r="Q978" s="137">
        <v>0</v>
      </c>
      <c r="R978" s="137">
        <f>Q978*H978</f>
        <v>0</v>
      </c>
      <c r="S978" s="137">
        <v>0</v>
      </c>
      <c r="T978" s="138">
        <f>S978*H978</f>
        <v>0</v>
      </c>
      <c r="AR978" s="139" t="s">
        <v>278</v>
      </c>
      <c r="AT978" s="139" t="s">
        <v>158</v>
      </c>
      <c r="AU978" s="139" t="s">
        <v>83</v>
      </c>
      <c r="AY978" s="18" t="s">
        <v>156</v>
      </c>
      <c r="BE978" s="140">
        <f>IF(N978="základní",J978,0)</f>
        <v>0</v>
      </c>
      <c r="BF978" s="140">
        <f>IF(N978="snížená",J978,0)</f>
        <v>0</v>
      </c>
      <c r="BG978" s="140">
        <f>IF(N978="zákl. přenesená",J978,0)</f>
        <v>0</v>
      </c>
      <c r="BH978" s="140">
        <f>IF(N978="sníž. přenesená",J978,0)</f>
        <v>0</v>
      </c>
      <c r="BI978" s="140">
        <f>IF(N978="nulová",J978,0)</f>
        <v>0</v>
      </c>
      <c r="BJ978" s="18" t="s">
        <v>81</v>
      </c>
      <c r="BK978" s="140">
        <f>ROUND(I978*H978,2)</f>
        <v>0</v>
      </c>
      <c r="BL978" s="18" t="s">
        <v>278</v>
      </c>
      <c r="BM978" s="139" t="s">
        <v>1236</v>
      </c>
    </row>
    <row r="979" spans="2:65" s="13" customFormat="1" ht="10.199999999999999">
      <c r="B979" s="152"/>
      <c r="D979" s="146" t="s">
        <v>167</v>
      </c>
      <c r="E979" s="153" t="s">
        <v>19</v>
      </c>
      <c r="F979" s="154" t="s">
        <v>163</v>
      </c>
      <c r="H979" s="155">
        <v>4</v>
      </c>
      <c r="I979" s="156"/>
      <c r="L979" s="152"/>
      <c r="M979" s="157"/>
      <c r="T979" s="158"/>
      <c r="AT979" s="153" t="s">
        <v>167</v>
      </c>
      <c r="AU979" s="153" t="s">
        <v>83</v>
      </c>
      <c r="AV979" s="13" t="s">
        <v>83</v>
      </c>
      <c r="AW979" s="13" t="s">
        <v>35</v>
      </c>
      <c r="AX979" s="13" t="s">
        <v>73</v>
      </c>
      <c r="AY979" s="153" t="s">
        <v>156</v>
      </c>
    </row>
    <row r="980" spans="2:65" s="14" customFormat="1" ht="10.199999999999999">
      <c r="B980" s="159"/>
      <c r="D980" s="146" t="s">
        <v>167</v>
      </c>
      <c r="E980" s="160" t="s">
        <v>19</v>
      </c>
      <c r="F980" s="161" t="s">
        <v>174</v>
      </c>
      <c r="H980" s="162">
        <v>4</v>
      </c>
      <c r="I980" s="163"/>
      <c r="L980" s="159"/>
      <c r="M980" s="164"/>
      <c r="T980" s="165"/>
      <c r="AT980" s="160" t="s">
        <v>167</v>
      </c>
      <c r="AU980" s="160" t="s">
        <v>83</v>
      </c>
      <c r="AV980" s="14" t="s">
        <v>163</v>
      </c>
      <c r="AW980" s="14" t="s">
        <v>35</v>
      </c>
      <c r="AX980" s="14" t="s">
        <v>81</v>
      </c>
      <c r="AY980" s="160" t="s">
        <v>156</v>
      </c>
    </row>
    <row r="981" spans="2:65" s="1" customFormat="1" ht="104.4" customHeight="1">
      <c r="B981" s="33"/>
      <c r="C981" s="128" t="s">
        <v>1237</v>
      </c>
      <c r="D981" s="128" t="s">
        <v>158</v>
      </c>
      <c r="E981" s="129" t="s">
        <v>1238</v>
      </c>
      <c r="F981" s="130" t="s">
        <v>1239</v>
      </c>
      <c r="G981" s="131" t="s">
        <v>587</v>
      </c>
      <c r="H981" s="132">
        <v>2</v>
      </c>
      <c r="I981" s="133"/>
      <c r="J981" s="134">
        <f>ROUND(I981*H981,2)</f>
        <v>0</v>
      </c>
      <c r="K981" s="130" t="s">
        <v>19</v>
      </c>
      <c r="L981" s="33"/>
      <c r="M981" s="135" t="s">
        <v>19</v>
      </c>
      <c r="N981" s="136" t="s">
        <v>44</v>
      </c>
      <c r="P981" s="137">
        <f>O981*H981</f>
        <v>0</v>
      </c>
      <c r="Q981" s="137">
        <v>0</v>
      </c>
      <c r="R981" s="137">
        <f>Q981*H981</f>
        <v>0</v>
      </c>
      <c r="S981" s="137">
        <v>0</v>
      </c>
      <c r="T981" s="138">
        <f>S981*H981</f>
        <v>0</v>
      </c>
      <c r="AR981" s="139" t="s">
        <v>278</v>
      </c>
      <c r="AT981" s="139" t="s">
        <v>158</v>
      </c>
      <c r="AU981" s="139" t="s">
        <v>83</v>
      </c>
      <c r="AY981" s="18" t="s">
        <v>156</v>
      </c>
      <c r="BE981" s="140">
        <f>IF(N981="základní",J981,0)</f>
        <v>0</v>
      </c>
      <c r="BF981" s="140">
        <f>IF(N981="snížená",J981,0)</f>
        <v>0</v>
      </c>
      <c r="BG981" s="140">
        <f>IF(N981="zákl. přenesená",J981,0)</f>
        <v>0</v>
      </c>
      <c r="BH981" s="140">
        <f>IF(N981="sníž. přenesená",J981,0)</f>
        <v>0</v>
      </c>
      <c r="BI981" s="140">
        <f>IF(N981="nulová",J981,0)</f>
        <v>0</v>
      </c>
      <c r="BJ981" s="18" t="s">
        <v>81</v>
      </c>
      <c r="BK981" s="140">
        <f>ROUND(I981*H981,2)</f>
        <v>0</v>
      </c>
      <c r="BL981" s="18" t="s">
        <v>278</v>
      </c>
      <c r="BM981" s="139" t="s">
        <v>1240</v>
      </c>
    </row>
    <row r="982" spans="2:65" s="13" customFormat="1" ht="10.199999999999999">
      <c r="B982" s="152"/>
      <c r="D982" s="146" t="s">
        <v>167</v>
      </c>
      <c r="E982" s="153" t="s">
        <v>19</v>
      </c>
      <c r="F982" s="154" t="s">
        <v>83</v>
      </c>
      <c r="H982" s="155">
        <v>2</v>
      </c>
      <c r="I982" s="156"/>
      <c r="L982" s="152"/>
      <c r="M982" s="157"/>
      <c r="T982" s="158"/>
      <c r="AT982" s="153" t="s">
        <v>167</v>
      </c>
      <c r="AU982" s="153" t="s">
        <v>83</v>
      </c>
      <c r="AV982" s="13" t="s">
        <v>83</v>
      </c>
      <c r="AW982" s="13" t="s">
        <v>35</v>
      </c>
      <c r="AX982" s="13" t="s">
        <v>73</v>
      </c>
      <c r="AY982" s="153" t="s">
        <v>156</v>
      </c>
    </row>
    <row r="983" spans="2:65" s="14" customFormat="1" ht="10.199999999999999">
      <c r="B983" s="159"/>
      <c r="D983" s="146" t="s">
        <v>167</v>
      </c>
      <c r="E983" s="160" t="s">
        <v>19</v>
      </c>
      <c r="F983" s="161" t="s">
        <v>174</v>
      </c>
      <c r="H983" s="162">
        <v>2</v>
      </c>
      <c r="I983" s="163"/>
      <c r="L983" s="159"/>
      <c r="M983" s="164"/>
      <c r="T983" s="165"/>
      <c r="AT983" s="160" t="s">
        <v>167</v>
      </c>
      <c r="AU983" s="160" t="s">
        <v>83</v>
      </c>
      <c r="AV983" s="14" t="s">
        <v>163</v>
      </c>
      <c r="AW983" s="14" t="s">
        <v>35</v>
      </c>
      <c r="AX983" s="14" t="s">
        <v>81</v>
      </c>
      <c r="AY983" s="160" t="s">
        <v>156</v>
      </c>
    </row>
    <row r="984" spans="2:65" s="1" customFormat="1" ht="104.4" customHeight="1">
      <c r="B984" s="33"/>
      <c r="C984" s="128" t="s">
        <v>1241</v>
      </c>
      <c r="D984" s="128" t="s">
        <v>158</v>
      </c>
      <c r="E984" s="129" t="s">
        <v>1222</v>
      </c>
      <c r="F984" s="130" t="s">
        <v>1242</v>
      </c>
      <c r="G984" s="131" t="s">
        <v>587</v>
      </c>
      <c r="H984" s="132">
        <v>2</v>
      </c>
      <c r="I984" s="133"/>
      <c r="J984" s="134">
        <f>ROUND(I984*H984,2)</f>
        <v>0</v>
      </c>
      <c r="K984" s="130" t="s">
        <v>19</v>
      </c>
      <c r="L984" s="33"/>
      <c r="M984" s="135" t="s">
        <v>19</v>
      </c>
      <c r="N984" s="136" t="s">
        <v>44</v>
      </c>
      <c r="P984" s="137">
        <f>O984*H984</f>
        <v>0</v>
      </c>
      <c r="Q984" s="137">
        <v>0</v>
      </c>
      <c r="R984" s="137">
        <f>Q984*H984</f>
        <v>0</v>
      </c>
      <c r="S984" s="137">
        <v>0</v>
      </c>
      <c r="T984" s="138">
        <f>S984*H984</f>
        <v>0</v>
      </c>
      <c r="AR984" s="139" t="s">
        <v>278</v>
      </c>
      <c r="AT984" s="139" t="s">
        <v>158</v>
      </c>
      <c r="AU984" s="139" t="s">
        <v>83</v>
      </c>
      <c r="AY984" s="18" t="s">
        <v>156</v>
      </c>
      <c r="BE984" s="140">
        <f>IF(N984="základní",J984,0)</f>
        <v>0</v>
      </c>
      <c r="BF984" s="140">
        <f>IF(N984="snížená",J984,0)</f>
        <v>0</v>
      </c>
      <c r="BG984" s="140">
        <f>IF(N984="zákl. přenesená",J984,0)</f>
        <v>0</v>
      </c>
      <c r="BH984" s="140">
        <f>IF(N984="sníž. přenesená",J984,0)</f>
        <v>0</v>
      </c>
      <c r="BI984" s="140">
        <f>IF(N984="nulová",J984,0)</f>
        <v>0</v>
      </c>
      <c r="BJ984" s="18" t="s">
        <v>81</v>
      </c>
      <c r="BK984" s="140">
        <f>ROUND(I984*H984,2)</f>
        <v>0</v>
      </c>
      <c r="BL984" s="18" t="s">
        <v>278</v>
      </c>
      <c r="BM984" s="139" t="s">
        <v>1243</v>
      </c>
    </row>
    <row r="985" spans="2:65" s="13" customFormat="1" ht="10.199999999999999">
      <c r="B985" s="152"/>
      <c r="D985" s="146" t="s">
        <v>167</v>
      </c>
      <c r="E985" s="153" t="s">
        <v>19</v>
      </c>
      <c r="F985" s="154" t="s">
        <v>83</v>
      </c>
      <c r="H985" s="155">
        <v>2</v>
      </c>
      <c r="I985" s="156"/>
      <c r="L985" s="152"/>
      <c r="M985" s="157"/>
      <c r="T985" s="158"/>
      <c r="AT985" s="153" t="s">
        <v>167</v>
      </c>
      <c r="AU985" s="153" t="s">
        <v>83</v>
      </c>
      <c r="AV985" s="13" t="s">
        <v>83</v>
      </c>
      <c r="AW985" s="13" t="s">
        <v>35</v>
      </c>
      <c r="AX985" s="13" t="s">
        <v>73</v>
      </c>
      <c r="AY985" s="153" t="s">
        <v>156</v>
      </c>
    </row>
    <row r="986" spans="2:65" s="14" customFormat="1" ht="10.199999999999999">
      <c r="B986" s="159"/>
      <c r="D986" s="146" t="s">
        <v>167</v>
      </c>
      <c r="E986" s="160" t="s">
        <v>19</v>
      </c>
      <c r="F986" s="161" t="s">
        <v>174</v>
      </c>
      <c r="H986" s="162">
        <v>2</v>
      </c>
      <c r="I986" s="163"/>
      <c r="L986" s="159"/>
      <c r="M986" s="164"/>
      <c r="T986" s="165"/>
      <c r="AT986" s="160" t="s">
        <v>167</v>
      </c>
      <c r="AU986" s="160" t="s">
        <v>83</v>
      </c>
      <c r="AV986" s="14" t="s">
        <v>163</v>
      </c>
      <c r="AW986" s="14" t="s">
        <v>35</v>
      </c>
      <c r="AX986" s="14" t="s">
        <v>81</v>
      </c>
      <c r="AY986" s="160" t="s">
        <v>156</v>
      </c>
    </row>
    <row r="987" spans="2:65" s="1" customFormat="1" ht="90.75" customHeight="1">
      <c r="B987" s="33"/>
      <c r="C987" s="128" t="s">
        <v>1244</v>
      </c>
      <c r="D987" s="128" t="s">
        <v>158</v>
      </c>
      <c r="E987" s="129" t="s">
        <v>1203</v>
      </c>
      <c r="F987" s="130" t="s">
        <v>1245</v>
      </c>
      <c r="G987" s="131" t="s">
        <v>587</v>
      </c>
      <c r="H987" s="132">
        <v>1</v>
      </c>
      <c r="I987" s="133"/>
      <c r="J987" s="134">
        <f>ROUND(I987*H987,2)</f>
        <v>0</v>
      </c>
      <c r="K987" s="130" t="s">
        <v>19</v>
      </c>
      <c r="L987" s="33"/>
      <c r="M987" s="135" t="s">
        <v>19</v>
      </c>
      <c r="N987" s="136" t="s">
        <v>44</v>
      </c>
      <c r="P987" s="137">
        <f>O987*H987</f>
        <v>0</v>
      </c>
      <c r="Q987" s="137">
        <v>0</v>
      </c>
      <c r="R987" s="137">
        <f>Q987*H987</f>
        <v>0</v>
      </c>
      <c r="S987" s="137">
        <v>0</v>
      </c>
      <c r="T987" s="138">
        <f>S987*H987</f>
        <v>0</v>
      </c>
      <c r="AR987" s="139" t="s">
        <v>278</v>
      </c>
      <c r="AT987" s="139" t="s">
        <v>158</v>
      </c>
      <c r="AU987" s="139" t="s">
        <v>83</v>
      </c>
      <c r="AY987" s="18" t="s">
        <v>156</v>
      </c>
      <c r="BE987" s="140">
        <f>IF(N987="základní",J987,0)</f>
        <v>0</v>
      </c>
      <c r="BF987" s="140">
        <f>IF(N987="snížená",J987,0)</f>
        <v>0</v>
      </c>
      <c r="BG987" s="140">
        <f>IF(N987="zákl. přenesená",J987,0)</f>
        <v>0</v>
      </c>
      <c r="BH987" s="140">
        <f>IF(N987="sníž. přenesená",J987,0)</f>
        <v>0</v>
      </c>
      <c r="BI987" s="140">
        <f>IF(N987="nulová",J987,0)</f>
        <v>0</v>
      </c>
      <c r="BJ987" s="18" t="s">
        <v>81</v>
      </c>
      <c r="BK987" s="140">
        <f>ROUND(I987*H987,2)</f>
        <v>0</v>
      </c>
      <c r="BL987" s="18" t="s">
        <v>278</v>
      </c>
      <c r="BM987" s="139" t="s">
        <v>1246</v>
      </c>
    </row>
    <row r="988" spans="2:65" s="1" customFormat="1" ht="90.75" customHeight="1">
      <c r="B988" s="33"/>
      <c r="C988" s="128" t="s">
        <v>1247</v>
      </c>
      <c r="D988" s="128" t="s">
        <v>158</v>
      </c>
      <c r="E988" s="129" t="s">
        <v>1205</v>
      </c>
      <c r="F988" s="130" t="s">
        <v>1248</v>
      </c>
      <c r="G988" s="131" t="s">
        <v>587</v>
      </c>
      <c r="H988" s="132">
        <v>1</v>
      </c>
      <c r="I988" s="133"/>
      <c r="J988" s="134">
        <f>ROUND(I988*H988,2)</f>
        <v>0</v>
      </c>
      <c r="K988" s="130" t="s">
        <v>19</v>
      </c>
      <c r="L988" s="33"/>
      <c r="M988" s="135" t="s">
        <v>19</v>
      </c>
      <c r="N988" s="136" t="s">
        <v>44</v>
      </c>
      <c r="P988" s="137">
        <f>O988*H988</f>
        <v>0</v>
      </c>
      <c r="Q988" s="137">
        <v>0</v>
      </c>
      <c r="R988" s="137">
        <f>Q988*H988</f>
        <v>0</v>
      </c>
      <c r="S988" s="137">
        <v>0</v>
      </c>
      <c r="T988" s="138">
        <f>S988*H988</f>
        <v>0</v>
      </c>
      <c r="AR988" s="139" t="s">
        <v>278</v>
      </c>
      <c r="AT988" s="139" t="s">
        <v>158</v>
      </c>
      <c r="AU988" s="139" t="s">
        <v>83</v>
      </c>
      <c r="AY988" s="18" t="s">
        <v>156</v>
      </c>
      <c r="BE988" s="140">
        <f>IF(N988="základní",J988,0)</f>
        <v>0</v>
      </c>
      <c r="BF988" s="140">
        <f>IF(N988="snížená",J988,0)</f>
        <v>0</v>
      </c>
      <c r="BG988" s="140">
        <f>IF(N988="zákl. přenesená",J988,0)</f>
        <v>0</v>
      </c>
      <c r="BH988" s="140">
        <f>IF(N988="sníž. přenesená",J988,0)</f>
        <v>0</v>
      </c>
      <c r="BI988" s="140">
        <f>IF(N988="nulová",J988,0)</f>
        <v>0</v>
      </c>
      <c r="BJ988" s="18" t="s">
        <v>81</v>
      </c>
      <c r="BK988" s="140">
        <f>ROUND(I988*H988,2)</f>
        <v>0</v>
      </c>
      <c r="BL988" s="18" t="s">
        <v>278</v>
      </c>
      <c r="BM988" s="139" t="s">
        <v>1249</v>
      </c>
    </row>
    <row r="989" spans="2:65" s="13" customFormat="1" ht="10.199999999999999">
      <c r="B989" s="152"/>
      <c r="D989" s="146" t="s">
        <v>167</v>
      </c>
      <c r="E989" s="153" t="s">
        <v>19</v>
      </c>
      <c r="F989" s="154" t="s">
        <v>81</v>
      </c>
      <c r="H989" s="155">
        <v>1</v>
      </c>
      <c r="I989" s="156"/>
      <c r="L989" s="152"/>
      <c r="M989" s="157"/>
      <c r="T989" s="158"/>
      <c r="AT989" s="153" t="s">
        <v>167</v>
      </c>
      <c r="AU989" s="153" t="s">
        <v>83</v>
      </c>
      <c r="AV989" s="13" t="s">
        <v>83</v>
      </c>
      <c r="AW989" s="13" t="s">
        <v>35</v>
      </c>
      <c r="AX989" s="13" t="s">
        <v>73</v>
      </c>
      <c r="AY989" s="153" t="s">
        <v>156</v>
      </c>
    </row>
    <row r="990" spans="2:65" s="14" customFormat="1" ht="10.199999999999999">
      <c r="B990" s="159"/>
      <c r="D990" s="146" t="s">
        <v>167</v>
      </c>
      <c r="E990" s="160" t="s">
        <v>19</v>
      </c>
      <c r="F990" s="161" t="s">
        <v>174</v>
      </c>
      <c r="H990" s="162">
        <v>1</v>
      </c>
      <c r="I990" s="163"/>
      <c r="L990" s="159"/>
      <c r="M990" s="164"/>
      <c r="T990" s="165"/>
      <c r="AT990" s="160" t="s">
        <v>167</v>
      </c>
      <c r="AU990" s="160" t="s">
        <v>83</v>
      </c>
      <c r="AV990" s="14" t="s">
        <v>163</v>
      </c>
      <c r="AW990" s="14" t="s">
        <v>35</v>
      </c>
      <c r="AX990" s="14" t="s">
        <v>81</v>
      </c>
      <c r="AY990" s="160" t="s">
        <v>156</v>
      </c>
    </row>
    <row r="991" spans="2:65" s="1" customFormat="1" ht="101.25" customHeight="1">
      <c r="B991" s="33"/>
      <c r="C991" s="128" t="s">
        <v>1250</v>
      </c>
      <c r="D991" s="128" t="s">
        <v>158</v>
      </c>
      <c r="E991" s="129" t="s">
        <v>1251</v>
      </c>
      <c r="F991" s="130" t="s">
        <v>1252</v>
      </c>
      <c r="G991" s="131" t="s">
        <v>587</v>
      </c>
      <c r="H991" s="132">
        <v>1</v>
      </c>
      <c r="I991" s="133"/>
      <c r="J991" s="134">
        <f>ROUND(I991*H991,2)</f>
        <v>0</v>
      </c>
      <c r="K991" s="130" t="s">
        <v>19</v>
      </c>
      <c r="L991" s="33"/>
      <c r="M991" s="135" t="s">
        <v>19</v>
      </c>
      <c r="N991" s="136" t="s">
        <v>44</v>
      </c>
      <c r="P991" s="137">
        <f>O991*H991</f>
        <v>0</v>
      </c>
      <c r="Q991" s="137">
        <v>0</v>
      </c>
      <c r="R991" s="137">
        <f>Q991*H991</f>
        <v>0</v>
      </c>
      <c r="S991" s="137">
        <v>0</v>
      </c>
      <c r="T991" s="138">
        <f>S991*H991</f>
        <v>0</v>
      </c>
      <c r="AR991" s="139" t="s">
        <v>278</v>
      </c>
      <c r="AT991" s="139" t="s">
        <v>158</v>
      </c>
      <c r="AU991" s="139" t="s">
        <v>83</v>
      </c>
      <c r="AY991" s="18" t="s">
        <v>156</v>
      </c>
      <c r="BE991" s="140">
        <f>IF(N991="základní",J991,0)</f>
        <v>0</v>
      </c>
      <c r="BF991" s="140">
        <f>IF(N991="snížená",J991,0)</f>
        <v>0</v>
      </c>
      <c r="BG991" s="140">
        <f>IF(N991="zákl. přenesená",J991,0)</f>
        <v>0</v>
      </c>
      <c r="BH991" s="140">
        <f>IF(N991="sníž. přenesená",J991,0)</f>
        <v>0</v>
      </c>
      <c r="BI991" s="140">
        <f>IF(N991="nulová",J991,0)</f>
        <v>0</v>
      </c>
      <c r="BJ991" s="18" t="s">
        <v>81</v>
      </c>
      <c r="BK991" s="140">
        <f>ROUND(I991*H991,2)</f>
        <v>0</v>
      </c>
      <c r="BL991" s="18" t="s">
        <v>278</v>
      </c>
      <c r="BM991" s="139" t="s">
        <v>1253</v>
      </c>
    </row>
    <row r="992" spans="2:65" s="1" customFormat="1" ht="90.75" customHeight="1">
      <c r="B992" s="33"/>
      <c r="C992" s="128" t="s">
        <v>1254</v>
      </c>
      <c r="D992" s="128" t="s">
        <v>158</v>
      </c>
      <c r="E992" s="129" t="s">
        <v>1212</v>
      </c>
      <c r="F992" s="130" t="s">
        <v>1255</v>
      </c>
      <c r="G992" s="131" t="s">
        <v>587</v>
      </c>
      <c r="H992" s="132">
        <v>2</v>
      </c>
      <c r="I992" s="133"/>
      <c r="J992" s="134">
        <f>ROUND(I992*H992,2)</f>
        <v>0</v>
      </c>
      <c r="K992" s="130" t="s">
        <v>19</v>
      </c>
      <c r="L992" s="33"/>
      <c r="M992" s="135" t="s">
        <v>19</v>
      </c>
      <c r="N992" s="136" t="s">
        <v>44</v>
      </c>
      <c r="P992" s="137">
        <f>O992*H992</f>
        <v>0</v>
      </c>
      <c r="Q992" s="137">
        <v>2.5999999999999998E-4</v>
      </c>
      <c r="R992" s="137">
        <f>Q992*H992</f>
        <v>5.1999999999999995E-4</v>
      </c>
      <c r="S992" s="137">
        <v>0</v>
      </c>
      <c r="T992" s="138">
        <f>S992*H992</f>
        <v>0</v>
      </c>
      <c r="AR992" s="139" t="s">
        <v>278</v>
      </c>
      <c r="AT992" s="139" t="s">
        <v>158</v>
      </c>
      <c r="AU992" s="139" t="s">
        <v>83</v>
      </c>
      <c r="AY992" s="18" t="s">
        <v>156</v>
      </c>
      <c r="BE992" s="140">
        <f>IF(N992="základní",J992,0)</f>
        <v>0</v>
      </c>
      <c r="BF992" s="140">
        <f>IF(N992="snížená",J992,0)</f>
        <v>0</v>
      </c>
      <c r="BG992" s="140">
        <f>IF(N992="zákl. přenesená",J992,0)</f>
        <v>0</v>
      </c>
      <c r="BH992" s="140">
        <f>IF(N992="sníž. přenesená",J992,0)</f>
        <v>0</v>
      </c>
      <c r="BI992" s="140">
        <f>IF(N992="nulová",J992,0)</f>
        <v>0</v>
      </c>
      <c r="BJ992" s="18" t="s">
        <v>81</v>
      </c>
      <c r="BK992" s="140">
        <f>ROUND(I992*H992,2)</f>
        <v>0</v>
      </c>
      <c r="BL992" s="18" t="s">
        <v>278</v>
      </c>
      <c r="BM992" s="139" t="s">
        <v>1256</v>
      </c>
    </row>
    <row r="993" spans="2:65" s="13" customFormat="1" ht="10.199999999999999">
      <c r="B993" s="152"/>
      <c r="D993" s="146" t="s">
        <v>167</v>
      </c>
      <c r="E993" s="153" t="s">
        <v>19</v>
      </c>
      <c r="F993" s="154" t="s">
        <v>83</v>
      </c>
      <c r="H993" s="155">
        <v>2</v>
      </c>
      <c r="I993" s="156"/>
      <c r="L993" s="152"/>
      <c r="M993" s="157"/>
      <c r="T993" s="158"/>
      <c r="AT993" s="153" t="s">
        <v>167</v>
      </c>
      <c r="AU993" s="153" t="s">
        <v>83</v>
      </c>
      <c r="AV993" s="13" t="s">
        <v>83</v>
      </c>
      <c r="AW993" s="13" t="s">
        <v>35</v>
      </c>
      <c r="AX993" s="13" t="s">
        <v>73</v>
      </c>
      <c r="AY993" s="153" t="s">
        <v>156</v>
      </c>
    </row>
    <row r="994" spans="2:65" s="14" customFormat="1" ht="10.199999999999999">
      <c r="B994" s="159"/>
      <c r="D994" s="146" t="s">
        <v>167</v>
      </c>
      <c r="E994" s="160" t="s">
        <v>19</v>
      </c>
      <c r="F994" s="161" t="s">
        <v>174</v>
      </c>
      <c r="H994" s="162">
        <v>2</v>
      </c>
      <c r="I994" s="163"/>
      <c r="L994" s="159"/>
      <c r="M994" s="164"/>
      <c r="T994" s="165"/>
      <c r="AT994" s="160" t="s">
        <v>167</v>
      </c>
      <c r="AU994" s="160" t="s">
        <v>83</v>
      </c>
      <c r="AV994" s="14" t="s">
        <v>163</v>
      </c>
      <c r="AW994" s="14" t="s">
        <v>35</v>
      </c>
      <c r="AX994" s="14" t="s">
        <v>81</v>
      </c>
      <c r="AY994" s="160" t="s">
        <v>156</v>
      </c>
    </row>
    <row r="995" spans="2:65" s="1" customFormat="1" ht="16.5" customHeight="1">
      <c r="B995" s="33"/>
      <c r="C995" s="166" t="s">
        <v>1257</v>
      </c>
      <c r="D995" s="166" t="s">
        <v>291</v>
      </c>
      <c r="E995" s="167" t="s">
        <v>1258</v>
      </c>
      <c r="F995" s="168" t="s">
        <v>1259</v>
      </c>
      <c r="G995" s="169" t="s">
        <v>235</v>
      </c>
      <c r="H995" s="170">
        <v>5</v>
      </c>
      <c r="I995" s="171"/>
      <c r="J995" s="172">
        <f>ROUND(I995*H995,2)</f>
        <v>0</v>
      </c>
      <c r="K995" s="168" t="s">
        <v>19</v>
      </c>
      <c r="L995" s="173"/>
      <c r="M995" s="174" t="s">
        <v>19</v>
      </c>
      <c r="N995" s="175" t="s">
        <v>44</v>
      </c>
      <c r="P995" s="137">
        <f>O995*H995</f>
        <v>0</v>
      </c>
      <c r="Q995" s="137">
        <v>2.639E-2</v>
      </c>
      <c r="R995" s="137">
        <f>Q995*H995</f>
        <v>0.13195000000000001</v>
      </c>
      <c r="S995" s="137">
        <v>0</v>
      </c>
      <c r="T995" s="138">
        <f>S995*H995</f>
        <v>0</v>
      </c>
      <c r="AR995" s="139" t="s">
        <v>379</v>
      </c>
      <c r="AT995" s="139" t="s">
        <v>291</v>
      </c>
      <c r="AU995" s="139" t="s">
        <v>83</v>
      </c>
      <c r="AY995" s="18" t="s">
        <v>156</v>
      </c>
      <c r="BE995" s="140">
        <f>IF(N995="základní",J995,0)</f>
        <v>0</v>
      </c>
      <c r="BF995" s="140">
        <f>IF(N995="snížená",J995,0)</f>
        <v>0</v>
      </c>
      <c r="BG995" s="140">
        <f>IF(N995="zákl. přenesená",J995,0)</f>
        <v>0</v>
      </c>
      <c r="BH995" s="140">
        <f>IF(N995="sníž. přenesená",J995,0)</f>
        <v>0</v>
      </c>
      <c r="BI995" s="140">
        <f>IF(N995="nulová",J995,0)</f>
        <v>0</v>
      </c>
      <c r="BJ995" s="18" t="s">
        <v>81</v>
      </c>
      <c r="BK995" s="140">
        <f>ROUND(I995*H995,2)</f>
        <v>0</v>
      </c>
      <c r="BL995" s="18" t="s">
        <v>278</v>
      </c>
      <c r="BM995" s="139" t="s">
        <v>1260</v>
      </c>
    </row>
    <row r="996" spans="2:65" s="13" customFormat="1" ht="10.199999999999999">
      <c r="B996" s="152"/>
      <c r="D996" s="146" t="s">
        <v>167</v>
      </c>
      <c r="E996" s="153" t="s">
        <v>19</v>
      </c>
      <c r="F996" s="154" t="s">
        <v>195</v>
      </c>
      <c r="H996" s="155">
        <v>5</v>
      </c>
      <c r="I996" s="156"/>
      <c r="L996" s="152"/>
      <c r="M996" s="157"/>
      <c r="T996" s="158"/>
      <c r="AT996" s="153" t="s">
        <v>167</v>
      </c>
      <c r="AU996" s="153" t="s">
        <v>83</v>
      </c>
      <c r="AV996" s="13" t="s">
        <v>83</v>
      </c>
      <c r="AW996" s="13" t="s">
        <v>35</v>
      </c>
      <c r="AX996" s="13" t="s">
        <v>73</v>
      </c>
      <c r="AY996" s="153" t="s">
        <v>156</v>
      </c>
    </row>
    <row r="997" spans="2:65" s="14" customFormat="1" ht="10.199999999999999">
      <c r="B997" s="159"/>
      <c r="D997" s="146" t="s">
        <v>167</v>
      </c>
      <c r="E997" s="160" t="s">
        <v>19</v>
      </c>
      <c r="F997" s="161" t="s">
        <v>174</v>
      </c>
      <c r="H997" s="162">
        <v>5</v>
      </c>
      <c r="I997" s="163"/>
      <c r="L997" s="159"/>
      <c r="M997" s="164"/>
      <c r="T997" s="165"/>
      <c r="AT997" s="160" t="s">
        <v>167</v>
      </c>
      <c r="AU997" s="160" t="s">
        <v>83</v>
      </c>
      <c r="AV997" s="14" t="s">
        <v>163</v>
      </c>
      <c r="AW997" s="14" t="s">
        <v>35</v>
      </c>
      <c r="AX997" s="14" t="s">
        <v>81</v>
      </c>
      <c r="AY997" s="160" t="s">
        <v>156</v>
      </c>
    </row>
    <row r="998" spans="2:65" s="1" customFormat="1" ht="232.2" customHeight="1">
      <c r="B998" s="33"/>
      <c r="C998" s="166" t="s">
        <v>1261</v>
      </c>
      <c r="D998" s="166" t="s">
        <v>291</v>
      </c>
      <c r="E998" s="167" t="s">
        <v>1262</v>
      </c>
      <c r="F998" s="168" t="s">
        <v>1263</v>
      </c>
      <c r="G998" s="169" t="s">
        <v>587</v>
      </c>
      <c r="H998" s="170">
        <v>1</v>
      </c>
      <c r="I998" s="171"/>
      <c r="J998" s="172">
        <f>ROUND(I998*H998,2)</f>
        <v>0</v>
      </c>
      <c r="K998" s="168" t="s">
        <v>19</v>
      </c>
      <c r="L998" s="173"/>
      <c r="M998" s="174" t="s">
        <v>19</v>
      </c>
      <c r="N998" s="175" t="s">
        <v>44</v>
      </c>
      <c r="P998" s="137">
        <f>O998*H998</f>
        <v>0</v>
      </c>
      <c r="Q998" s="137">
        <v>0</v>
      </c>
      <c r="R998" s="137">
        <f>Q998*H998</f>
        <v>0</v>
      </c>
      <c r="S998" s="137">
        <v>0</v>
      </c>
      <c r="T998" s="138">
        <f>S998*H998</f>
        <v>0</v>
      </c>
      <c r="AR998" s="139" t="s">
        <v>379</v>
      </c>
      <c r="AT998" s="139" t="s">
        <v>291</v>
      </c>
      <c r="AU998" s="139" t="s">
        <v>83</v>
      </c>
      <c r="AY998" s="18" t="s">
        <v>156</v>
      </c>
      <c r="BE998" s="140">
        <f>IF(N998="základní",J998,0)</f>
        <v>0</v>
      </c>
      <c r="BF998" s="140">
        <f>IF(N998="snížená",J998,0)</f>
        <v>0</v>
      </c>
      <c r="BG998" s="140">
        <f>IF(N998="zákl. přenesená",J998,0)</f>
        <v>0</v>
      </c>
      <c r="BH998" s="140">
        <f>IF(N998="sníž. přenesená",J998,0)</f>
        <v>0</v>
      </c>
      <c r="BI998" s="140">
        <f>IF(N998="nulová",J998,0)</f>
        <v>0</v>
      </c>
      <c r="BJ998" s="18" t="s">
        <v>81</v>
      </c>
      <c r="BK998" s="140">
        <f>ROUND(I998*H998,2)</f>
        <v>0</v>
      </c>
      <c r="BL998" s="18" t="s">
        <v>278</v>
      </c>
      <c r="BM998" s="139" t="s">
        <v>1264</v>
      </c>
    </row>
    <row r="999" spans="2:65" s="12" customFormat="1" ht="10.199999999999999">
      <c r="B999" s="145"/>
      <c r="D999" s="146" t="s">
        <v>167</v>
      </c>
      <c r="E999" s="147" t="s">
        <v>19</v>
      </c>
      <c r="F999" s="148" t="s">
        <v>1262</v>
      </c>
      <c r="H999" s="147" t="s">
        <v>19</v>
      </c>
      <c r="I999" s="149"/>
      <c r="L999" s="145"/>
      <c r="M999" s="150"/>
      <c r="T999" s="151"/>
      <c r="AT999" s="147" t="s">
        <v>167</v>
      </c>
      <c r="AU999" s="147" t="s">
        <v>83</v>
      </c>
      <c r="AV999" s="12" t="s">
        <v>81</v>
      </c>
      <c r="AW999" s="12" t="s">
        <v>35</v>
      </c>
      <c r="AX999" s="12" t="s">
        <v>73</v>
      </c>
      <c r="AY999" s="147" t="s">
        <v>156</v>
      </c>
    </row>
    <row r="1000" spans="2:65" s="13" customFormat="1" ht="10.199999999999999">
      <c r="B1000" s="152"/>
      <c r="D1000" s="146" t="s">
        <v>167</v>
      </c>
      <c r="E1000" s="153" t="s">
        <v>19</v>
      </c>
      <c r="F1000" s="154" t="s">
        <v>81</v>
      </c>
      <c r="H1000" s="155">
        <v>1</v>
      </c>
      <c r="I1000" s="156"/>
      <c r="L1000" s="152"/>
      <c r="M1000" s="157"/>
      <c r="T1000" s="158"/>
      <c r="AT1000" s="153" t="s">
        <v>167</v>
      </c>
      <c r="AU1000" s="153" t="s">
        <v>83</v>
      </c>
      <c r="AV1000" s="13" t="s">
        <v>83</v>
      </c>
      <c r="AW1000" s="13" t="s">
        <v>35</v>
      </c>
      <c r="AX1000" s="13" t="s">
        <v>73</v>
      </c>
      <c r="AY1000" s="153" t="s">
        <v>156</v>
      </c>
    </row>
    <row r="1001" spans="2:65" s="14" customFormat="1" ht="10.199999999999999">
      <c r="B1001" s="159"/>
      <c r="D1001" s="146" t="s">
        <v>167</v>
      </c>
      <c r="E1001" s="160" t="s">
        <v>19</v>
      </c>
      <c r="F1001" s="161" t="s">
        <v>174</v>
      </c>
      <c r="H1001" s="162">
        <v>1</v>
      </c>
      <c r="I1001" s="163"/>
      <c r="L1001" s="159"/>
      <c r="M1001" s="164"/>
      <c r="T1001" s="165"/>
      <c r="AT1001" s="160" t="s">
        <v>167</v>
      </c>
      <c r="AU1001" s="160" t="s">
        <v>83</v>
      </c>
      <c r="AV1001" s="14" t="s">
        <v>163</v>
      </c>
      <c r="AW1001" s="14" t="s">
        <v>35</v>
      </c>
      <c r="AX1001" s="14" t="s">
        <v>81</v>
      </c>
      <c r="AY1001" s="160" t="s">
        <v>156</v>
      </c>
    </row>
    <row r="1002" spans="2:65" s="1" customFormat="1" ht="52.2" customHeight="1">
      <c r="B1002" s="33"/>
      <c r="C1002" s="166" t="s">
        <v>1265</v>
      </c>
      <c r="D1002" s="166" t="s">
        <v>291</v>
      </c>
      <c r="E1002" s="167" t="s">
        <v>1266</v>
      </c>
      <c r="F1002" s="168" t="s">
        <v>1267</v>
      </c>
      <c r="G1002" s="169" t="s">
        <v>587</v>
      </c>
      <c r="H1002" s="170">
        <v>1</v>
      </c>
      <c r="I1002" s="171"/>
      <c r="J1002" s="172">
        <f>ROUND(I1002*H1002,2)</f>
        <v>0</v>
      </c>
      <c r="K1002" s="168" t="s">
        <v>19</v>
      </c>
      <c r="L1002" s="173"/>
      <c r="M1002" s="174" t="s">
        <v>19</v>
      </c>
      <c r="N1002" s="175" t="s">
        <v>44</v>
      </c>
      <c r="P1002" s="137">
        <f>O1002*H1002</f>
        <v>0</v>
      </c>
      <c r="Q1002" s="137">
        <v>0</v>
      </c>
      <c r="R1002" s="137">
        <f>Q1002*H1002</f>
        <v>0</v>
      </c>
      <c r="S1002" s="137">
        <v>0</v>
      </c>
      <c r="T1002" s="138">
        <f>S1002*H1002</f>
        <v>0</v>
      </c>
      <c r="AR1002" s="139" t="s">
        <v>379</v>
      </c>
      <c r="AT1002" s="139" t="s">
        <v>291</v>
      </c>
      <c r="AU1002" s="139" t="s">
        <v>83</v>
      </c>
      <c r="AY1002" s="18" t="s">
        <v>156</v>
      </c>
      <c r="BE1002" s="140">
        <f>IF(N1002="základní",J1002,0)</f>
        <v>0</v>
      </c>
      <c r="BF1002" s="140">
        <f>IF(N1002="snížená",J1002,0)</f>
        <v>0</v>
      </c>
      <c r="BG1002" s="140">
        <f>IF(N1002="zákl. přenesená",J1002,0)</f>
        <v>0</v>
      </c>
      <c r="BH1002" s="140">
        <f>IF(N1002="sníž. přenesená",J1002,0)</f>
        <v>0</v>
      </c>
      <c r="BI1002" s="140">
        <f>IF(N1002="nulová",J1002,0)</f>
        <v>0</v>
      </c>
      <c r="BJ1002" s="18" t="s">
        <v>81</v>
      </c>
      <c r="BK1002" s="140">
        <f>ROUND(I1002*H1002,2)</f>
        <v>0</v>
      </c>
      <c r="BL1002" s="18" t="s">
        <v>278</v>
      </c>
      <c r="BM1002" s="139" t="s">
        <v>1268</v>
      </c>
    </row>
    <row r="1003" spans="2:65" s="12" customFormat="1" ht="10.199999999999999">
      <c r="B1003" s="145"/>
      <c r="D1003" s="146" t="s">
        <v>167</v>
      </c>
      <c r="E1003" s="147" t="s">
        <v>19</v>
      </c>
      <c r="F1003" s="148" t="s">
        <v>1266</v>
      </c>
      <c r="H1003" s="147" t="s">
        <v>19</v>
      </c>
      <c r="I1003" s="149"/>
      <c r="L1003" s="145"/>
      <c r="M1003" s="150"/>
      <c r="T1003" s="151"/>
      <c r="AT1003" s="147" t="s">
        <v>167</v>
      </c>
      <c r="AU1003" s="147" t="s">
        <v>83</v>
      </c>
      <c r="AV1003" s="12" t="s">
        <v>81</v>
      </c>
      <c r="AW1003" s="12" t="s">
        <v>35</v>
      </c>
      <c r="AX1003" s="12" t="s">
        <v>73</v>
      </c>
      <c r="AY1003" s="147" t="s">
        <v>156</v>
      </c>
    </row>
    <row r="1004" spans="2:65" s="13" customFormat="1" ht="10.199999999999999">
      <c r="B1004" s="152"/>
      <c r="D1004" s="146" t="s">
        <v>167</v>
      </c>
      <c r="E1004" s="153" t="s">
        <v>19</v>
      </c>
      <c r="F1004" s="154" t="s">
        <v>81</v>
      </c>
      <c r="H1004" s="155">
        <v>1</v>
      </c>
      <c r="I1004" s="156"/>
      <c r="L1004" s="152"/>
      <c r="M1004" s="157"/>
      <c r="T1004" s="158"/>
      <c r="AT1004" s="153" t="s">
        <v>167</v>
      </c>
      <c r="AU1004" s="153" t="s">
        <v>83</v>
      </c>
      <c r="AV1004" s="13" t="s">
        <v>83</v>
      </c>
      <c r="AW1004" s="13" t="s">
        <v>35</v>
      </c>
      <c r="AX1004" s="13" t="s">
        <v>73</v>
      </c>
      <c r="AY1004" s="153" t="s">
        <v>156</v>
      </c>
    </row>
    <row r="1005" spans="2:65" s="14" customFormat="1" ht="10.199999999999999">
      <c r="B1005" s="159"/>
      <c r="D1005" s="146" t="s">
        <v>167</v>
      </c>
      <c r="E1005" s="160" t="s">
        <v>19</v>
      </c>
      <c r="F1005" s="161" t="s">
        <v>174</v>
      </c>
      <c r="H1005" s="162">
        <v>1</v>
      </c>
      <c r="I1005" s="163"/>
      <c r="L1005" s="159"/>
      <c r="M1005" s="164"/>
      <c r="T1005" s="165"/>
      <c r="AT1005" s="160" t="s">
        <v>167</v>
      </c>
      <c r="AU1005" s="160" t="s">
        <v>83</v>
      </c>
      <c r="AV1005" s="14" t="s">
        <v>163</v>
      </c>
      <c r="AW1005" s="14" t="s">
        <v>35</v>
      </c>
      <c r="AX1005" s="14" t="s">
        <v>81</v>
      </c>
      <c r="AY1005" s="160" t="s">
        <v>156</v>
      </c>
    </row>
    <row r="1006" spans="2:65" s="1" customFormat="1" ht="49.05" customHeight="1">
      <c r="B1006" s="33"/>
      <c r="C1006" s="166" t="s">
        <v>1269</v>
      </c>
      <c r="D1006" s="166" t="s">
        <v>291</v>
      </c>
      <c r="E1006" s="167" t="s">
        <v>1270</v>
      </c>
      <c r="F1006" s="168" t="s">
        <v>1271</v>
      </c>
      <c r="G1006" s="169" t="s">
        <v>587</v>
      </c>
      <c r="H1006" s="170">
        <v>1</v>
      </c>
      <c r="I1006" s="171"/>
      <c r="J1006" s="172">
        <f>ROUND(I1006*H1006,2)</f>
        <v>0</v>
      </c>
      <c r="K1006" s="168" t="s">
        <v>19</v>
      </c>
      <c r="L1006" s="173"/>
      <c r="M1006" s="174" t="s">
        <v>19</v>
      </c>
      <c r="N1006" s="175" t="s">
        <v>44</v>
      </c>
      <c r="P1006" s="137">
        <f>O1006*H1006</f>
        <v>0</v>
      </c>
      <c r="Q1006" s="137">
        <v>0</v>
      </c>
      <c r="R1006" s="137">
        <f>Q1006*H1006</f>
        <v>0</v>
      </c>
      <c r="S1006" s="137">
        <v>0</v>
      </c>
      <c r="T1006" s="138">
        <f>S1006*H1006</f>
        <v>0</v>
      </c>
      <c r="AR1006" s="139" t="s">
        <v>379</v>
      </c>
      <c r="AT1006" s="139" t="s">
        <v>291</v>
      </c>
      <c r="AU1006" s="139" t="s">
        <v>83</v>
      </c>
      <c r="AY1006" s="18" t="s">
        <v>156</v>
      </c>
      <c r="BE1006" s="140">
        <f>IF(N1006="základní",J1006,0)</f>
        <v>0</v>
      </c>
      <c r="BF1006" s="140">
        <f>IF(N1006="snížená",J1006,0)</f>
        <v>0</v>
      </c>
      <c r="BG1006" s="140">
        <f>IF(N1006="zákl. přenesená",J1006,0)</f>
        <v>0</v>
      </c>
      <c r="BH1006" s="140">
        <f>IF(N1006="sníž. přenesená",J1006,0)</f>
        <v>0</v>
      </c>
      <c r="BI1006" s="140">
        <f>IF(N1006="nulová",J1006,0)</f>
        <v>0</v>
      </c>
      <c r="BJ1006" s="18" t="s">
        <v>81</v>
      </c>
      <c r="BK1006" s="140">
        <f>ROUND(I1006*H1006,2)</f>
        <v>0</v>
      </c>
      <c r="BL1006" s="18" t="s">
        <v>278</v>
      </c>
      <c r="BM1006" s="139" t="s">
        <v>1272</v>
      </c>
    </row>
    <row r="1007" spans="2:65" s="12" customFormat="1" ht="10.199999999999999">
      <c r="B1007" s="145"/>
      <c r="D1007" s="146" t="s">
        <v>167</v>
      </c>
      <c r="E1007" s="147" t="s">
        <v>19</v>
      </c>
      <c r="F1007" s="148" t="s">
        <v>1270</v>
      </c>
      <c r="H1007" s="147" t="s">
        <v>19</v>
      </c>
      <c r="I1007" s="149"/>
      <c r="L1007" s="145"/>
      <c r="M1007" s="150"/>
      <c r="T1007" s="151"/>
      <c r="AT1007" s="147" t="s">
        <v>167</v>
      </c>
      <c r="AU1007" s="147" t="s">
        <v>83</v>
      </c>
      <c r="AV1007" s="12" t="s">
        <v>81</v>
      </c>
      <c r="AW1007" s="12" t="s">
        <v>35</v>
      </c>
      <c r="AX1007" s="12" t="s">
        <v>73</v>
      </c>
      <c r="AY1007" s="147" t="s">
        <v>156</v>
      </c>
    </row>
    <row r="1008" spans="2:65" s="13" customFormat="1" ht="10.199999999999999">
      <c r="B1008" s="152"/>
      <c r="D1008" s="146" t="s">
        <v>167</v>
      </c>
      <c r="E1008" s="153" t="s">
        <v>19</v>
      </c>
      <c r="F1008" s="154" t="s">
        <v>81</v>
      </c>
      <c r="H1008" s="155">
        <v>1</v>
      </c>
      <c r="I1008" s="156"/>
      <c r="L1008" s="152"/>
      <c r="M1008" s="157"/>
      <c r="T1008" s="158"/>
      <c r="AT1008" s="153" t="s">
        <v>167</v>
      </c>
      <c r="AU1008" s="153" t="s">
        <v>83</v>
      </c>
      <c r="AV1008" s="13" t="s">
        <v>83</v>
      </c>
      <c r="AW1008" s="13" t="s">
        <v>35</v>
      </c>
      <c r="AX1008" s="13" t="s">
        <v>73</v>
      </c>
      <c r="AY1008" s="153" t="s">
        <v>156</v>
      </c>
    </row>
    <row r="1009" spans="2:65" s="14" customFormat="1" ht="10.199999999999999">
      <c r="B1009" s="159"/>
      <c r="D1009" s="146" t="s">
        <v>167</v>
      </c>
      <c r="E1009" s="160" t="s">
        <v>19</v>
      </c>
      <c r="F1009" s="161" t="s">
        <v>174</v>
      </c>
      <c r="H1009" s="162">
        <v>1</v>
      </c>
      <c r="I1009" s="163"/>
      <c r="L1009" s="159"/>
      <c r="M1009" s="164"/>
      <c r="T1009" s="165"/>
      <c r="AT1009" s="160" t="s">
        <v>167</v>
      </c>
      <c r="AU1009" s="160" t="s">
        <v>83</v>
      </c>
      <c r="AV1009" s="14" t="s">
        <v>163</v>
      </c>
      <c r="AW1009" s="14" t="s">
        <v>35</v>
      </c>
      <c r="AX1009" s="14" t="s">
        <v>81</v>
      </c>
      <c r="AY1009" s="160" t="s">
        <v>156</v>
      </c>
    </row>
    <row r="1010" spans="2:65" s="1" customFormat="1" ht="49.05" customHeight="1">
      <c r="B1010" s="33"/>
      <c r="C1010" s="166" t="s">
        <v>1273</v>
      </c>
      <c r="D1010" s="166" t="s">
        <v>291</v>
      </c>
      <c r="E1010" s="167" t="s">
        <v>1274</v>
      </c>
      <c r="F1010" s="168" t="s">
        <v>1275</v>
      </c>
      <c r="G1010" s="169" t="s">
        <v>587</v>
      </c>
      <c r="H1010" s="170">
        <v>1</v>
      </c>
      <c r="I1010" s="171"/>
      <c r="J1010" s="172">
        <f>ROUND(I1010*H1010,2)</f>
        <v>0</v>
      </c>
      <c r="K1010" s="168" t="s">
        <v>19</v>
      </c>
      <c r="L1010" s="173"/>
      <c r="M1010" s="174" t="s">
        <v>19</v>
      </c>
      <c r="N1010" s="175" t="s">
        <v>44</v>
      </c>
      <c r="P1010" s="137">
        <f>O1010*H1010</f>
        <v>0</v>
      </c>
      <c r="Q1010" s="137">
        <v>0</v>
      </c>
      <c r="R1010" s="137">
        <f>Q1010*H1010</f>
        <v>0</v>
      </c>
      <c r="S1010" s="137">
        <v>0</v>
      </c>
      <c r="T1010" s="138">
        <f>S1010*H1010</f>
        <v>0</v>
      </c>
      <c r="AR1010" s="139" t="s">
        <v>379</v>
      </c>
      <c r="AT1010" s="139" t="s">
        <v>291</v>
      </c>
      <c r="AU1010" s="139" t="s">
        <v>83</v>
      </c>
      <c r="AY1010" s="18" t="s">
        <v>156</v>
      </c>
      <c r="BE1010" s="140">
        <f>IF(N1010="základní",J1010,0)</f>
        <v>0</v>
      </c>
      <c r="BF1010" s="140">
        <f>IF(N1010="snížená",J1010,0)</f>
        <v>0</v>
      </c>
      <c r="BG1010" s="140">
        <f>IF(N1010="zákl. přenesená",J1010,0)</f>
        <v>0</v>
      </c>
      <c r="BH1010" s="140">
        <f>IF(N1010="sníž. přenesená",J1010,0)</f>
        <v>0</v>
      </c>
      <c r="BI1010" s="140">
        <f>IF(N1010="nulová",J1010,0)</f>
        <v>0</v>
      </c>
      <c r="BJ1010" s="18" t="s">
        <v>81</v>
      </c>
      <c r="BK1010" s="140">
        <f>ROUND(I1010*H1010,2)</f>
        <v>0</v>
      </c>
      <c r="BL1010" s="18" t="s">
        <v>278</v>
      </c>
      <c r="BM1010" s="139" t="s">
        <v>1276</v>
      </c>
    </row>
    <row r="1011" spans="2:65" s="12" customFormat="1" ht="10.199999999999999">
      <c r="B1011" s="145"/>
      <c r="D1011" s="146" t="s">
        <v>167</v>
      </c>
      <c r="E1011" s="147" t="s">
        <v>19</v>
      </c>
      <c r="F1011" s="148" t="s">
        <v>1274</v>
      </c>
      <c r="H1011" s="147" t="s">
        <v>19</v>
      </c>
      <c r="I1011" s="149"/>
      <c r="L1011" s="145"/>
      <c r="M1011" s="150"/>
      <c r="T1011" s="151"/>
      <c r="AT1011" s="147" t="s">
        <v>167</v>
      </c>
      <c r="AU1011" s="147" t="s">
        <v>83</v>
      </c>
      <c r="AV1011" s="12" t="s">
        <v>81</v>
      </c>
      <c r="AW1011" s="12" t="s">
        <v>35</v>
      </c>
      <c r="AX1011" s="12" t="s">
        <v>73</v>
      </c>
      <c r="AY1011" s="147" t="s">
        <v>156</v>
      </c>
    </row>
    <row r="1012" spans="2:65" s="13" customFormat="1" ht="10.199999999999999">
      <c r="B1012" s="152"/>
      <c r="D1012" s="146" t="s">
        <v>167</v>
      </c>
      <c r="E1012" s="153" t="s">
        <v>19</v>
      </c>
      <c r="F1012" s="154" t="s">
        <v>81</v>
      </c>
      <c r="H1012" s="155">
        <v>1</v>
      </c>
      <c r="I1012" s="156"/>
      <c r="L1012" s="152"/>
      <c r="M1012" s="157"/>
      <c r="T1012" s="158"/>
      <c r="AT1012" s="153" t="s">
        <v>167</v>
      </c>
      <c r="AU1012" s="153" t="s">
        <v>83</v>
      </c>
      <c r="AV1012" s="13" t="s">
        <v>83</v>
      </c>
      <c r="AW1012" s="13" t="s">
        <v>35</v>
      </c>
      <c r="AX1012" s="13" t="s">
        <v>73</v>
      </c>
      <c r="AY1012" s="153" t="s">
        <v>156</v>
      </c>
    </row>
    <row r="1013" spans="2:65" s="14" customFormat="1" ht="10.199999999999999">
      <c r="B1013" s="159"/>
      <c r="D1013" s="146" t="s">
        <v>167</v>
      </c>
      <c r="E1013" s="160" t="s">
        <v>19</v>
      </c>
      <c r="F1013" s="161" t="s">
        <v>174</v>
      </c>
      <c r="H1013" s="162">
        <v>1</v>
      </c>
      <c r="I1013" s="163"/>
      <c r="L1013" s="159"/>
      <c r="M1013" s="164"/>
      <c r="T1013" s="165"/>
      <c r="AT1013" s="160" t="s">
        <v>167</v>
      </c>
      <c r="AU1013" s="160" t="s">
        <v>83</v>
      </c>
      <c r="AV1013" s="14" t="s">
        <v>163</v>
      </c>
      <c r="AW1013" s="14" t="s">
        <v>35</v>
      </c>
      <c r="AX1013" s="14" t="s">
        <v>81</v>
      </c>
      <c r="AY1013" s="160" t="s">
        <v>156</v>
      </c>
    </row>
    <row r="1014" spans="2:65" s="1" customFormat="1" ht="49.05" customHeight="1">
      <c r="B1014" s="33"/>
      <c r="C1014" s="166" t="s">
        <v>1277</v>
      </c>
      <c r="D1014" s="166" t="s">
        <v>291</v>
      </c>
      <c r="E1014" s="167" t="s">
        <v>1278</v>
      </c>
      <c r="F1014" s="168" t="s">
        <v>1275</v>
      </c>
      <c r="G1014" s="169" t="s">
        <v>587</v>
      </c>
      <c r="H1014" s="170">
        <v>1</v>
      </c>
      <c r="I1014" s="171"/>
      <c r="J1014" s="172">
        <f>ROUND(I1014*H1014,2)</f>
        <v>0</v>
      </c>
      <c r="K1014" s="168" t="s">
        <v>19</v>
      </c>
      <c r="L1014" s="173"/>
      <c r="M1014" s="174" t="s">
        <v>19</v>
      </c>
      <c r="N1014" s="175" t="s">
        <v>44</v>
      </c>
      <c r="P1014" s="137">
        <f>O1014*H1014</f>
        <v>0</v>
      </c>
      <c r="Q1014" s="137">
        <v>0</v>
      </c>
      <c r="R1014" s="137">
        <f>Q1014*H1014</f>
        <v>0</v>
      </c>
      <c r="S1014" s="137">
        <v>0</v>
      </c>
      <c r="T1014" s="138">
        <f>S1014*H1014</f>
        <v>0</v>
      </c>
      <c r="AR1014" s="139" t="s">
        <v>379</v>
      </c>
      <c r="AT1014" s="139" t="s">
        <v>291</v>
      </c>
      <c r="AU1014" s="139" t="s">
        <v>83</v>
      </c>
      <c r="AY1014" s="18" t="s">
        <v>156</v>
      </c>
      <c r="BE1014" s="140">
        <f>IF(N1014="základní",J1014,0)</f>
        <v>0</v>
      </c>
      <c r="BF1014" s="140">
        <f>IF(N1014="snížená",J1014,0)</f>
        <v>0</v>
      </c>
      <c r="BG1014" s="140">
        <f>IF(N1014="zákl. přenesená",J1014,0)</f>
        <v>0</v>
      </c>
      <c r="BH1014" s="140">
        <f>IF(N1014="sníž. přenesená",J1014,0)</f>
        <v>0</v>
      </c>
      <c r="BI1014" s="140">
        <f>IF(N1014="nulová",J1014,0)</f>
        <v>0</v>
      </c>
      <c r="BJ1014" s="18" t="s">
        <v>81</v>
      </c>
      <c r="BK1014" s="140">
        <f>ROUND(I1014*H1014,2)</f>
        <v>0</v>
      </c>
      <c r="BL1014" s="18" t="s">
        <v>278</v>
      </c>
      <c r="BM1014" s="139" t="s">
        <v>1279</v>
      </c>
    </row>
    <row r="1015" spans="2:65" s="12" customFormat="1" ht="10.199999999999999">
      <c r="B1015" s="145"/>
      <c r="D1015" s="146" t="s">
        <v>167</v>
      </c>
      <c r="E1015" s="147" t="s">
        <v>19</v>
      </c>
      <c r="F1015" s="148" t="s">
        <v>1278</v>
      </c>
      <c r="H1015" s="147" t="s">
        <v>19</v>
      </c>
      <c r="I1015" s="149"/>
      <c r="L1015" s="145"/>
      <c r="M1015" s="150"/>
      <c r="T1015" s="151"/>
      <c r="AT1015" s="147" t="s">
        <v>167</v>
      </c>
      <c r="AU1015" s="147" t="s">
        <v>83</v>
      </c>
      <c r="AV1015" s="12" t="s">
        <v>81</v>
      </c>
      <c r="AW1015" s="12" t="s">
        <v>35</v>
      </c>
      <c r="AX1015" s="12" t="s">
        <v>73</v>
      </c>
      <c r="AY1015" s="147" t="s">
        <v>156</v>
      </c>
    </row>
    <row r="1016" spans="2:65" s="13" customFormat="1" ht="10.199999999999999">
      <c r="B1016" s="152"/>
      <c r="D1016" s="146" t="s">
        <v>167</v>
      </c>
      <c r="E1016" s="153" t="s">
        <v>19</v>
      </c>
      <c r="F1016" s="154" t="s">
        <v>81</v>
      </c>
      <c r="H1016" s="155">
        <v>1</v>
      </c>
      <c r="I1016" s="156"/>
      <c r="L1016" s="152"/>
      <c r="M1016" s="157"/>
      <c r="T1016" s="158"/>
      <c r="AT1016" s="153" t="s">
        <v>167</v>
      </c>
      <c r="AU1016" s="153" t="s">
        <v>83</v>
      </c>
      <c r="AV1016" s="13" t="s">
        <v>83</v>
      </c>
      <c r="AW1016" s="13" t="s">
        <v>35</v>
      </c>
      <c r="AX1016" s="13" t="s">
        <v>73</v>
      </c>
      <c r="AY1016" s="153" t="s">
        <v>156</v>
      </c>
    </row>
    <row r="1017" spans="2:65" s="14" customFormat="1" ht="10.199999999999999">
      <c r="B1017" s="159"/>
      <c r="D1017" s="146" t="s">
        <v>167</v>
      </c>
      <c r="E1017" s="160" t="s">
        <v>19</v>
      </c>
      <c r="F1017" s="161" t="s">
        <v>174</v>
      </c>
      <c r="H1017" s="162">
        <v>1</v>
      </c>
      <c r="I1017" s="163"/>
      <c r="L1017" s="159"/>
      <c r="M1017" s="164"/>
      <c r="T1017" s="165"/>
      <c r="AT1017" s="160" t="s">
        <v>167</v>
      </c>
      <c r="AU1017" s="160" t="s">
        <v>83</v>
      </c>
      <c r="AV1017" s="14" t="s">
        <v>163</v>
      </c>
      <c r="AW1017" s="14" t="s">
        <v>35</v>
      </c>
      <c r="AX1017" s="14" t="s">
        <v>81</v>
      </c>
      <c r="AY1017" s="160" t="s">
        <v>156</v>
      </c>
    </row>
    <row r="1018" spans="2:65" s="1" customFormat="1" ht="49.05" customHeight="1">
      <c r="B1018" s="33"/>
      <c r="C1018" s="166" t="s">
        <v>1280</v>
      </c>
      <c r="D1018" s="166" t="s">
        <v>291</v>
      </c>
      <c r="E1018" s="167" t="s">
        <v>1281</v>
      </c>
      <c r="F1018" s="168" t="s">
        <v>1275</v>
      </c>
      <c r="G1018" s="169" t="s">
        <v>587</v>
      </c>
      <c r="H1018" s="170">
        <v>1</v>
      </c>
      <c r="I1018" s="171"/>
      <c r="J1018" s="172">
        <f>ROUND(I1018*H1018,2)</f>
        <v>0</v>
      </c>
      <c r="K1018" s="168" t="s">
        <v>19</v>
      </c>
      <c r="L1018" s="173"/>
      <c r="M1018" s="174" t="s">
        <v>19</v>
      </c>
      <c r="N1018" s="175" t="s">
        <v>44</v>
      </c>
      <c r="P1018" s="137">
        <f>O1018*H1018</f>
        <v>0</v>
      </c>
      <c r="Q1018" s="137">
        <v>0</v>
      </c>
      <c r="R1018" s="137">
        <f>Q1018*H1018</f>
        <v>0</v>
      </c>
      <c r="S1018" s="137">
        <v>0</v>
      </c>
      <c r="T1018" s="138">
        <f>S1018*H1018</f>
        <v>0</v>
      </c>
      <c r="AR1018" s="139" t="s">
        <v>379</v>
      </c>
      <c r="AT1018" s="139" t="s">
        <v>291</v>
      </c>
      <c r="AU1018" s="139" t="s">
        <v>83</v>
      </c>
      <c r="AY1018" s="18" t="s">
        <v>156</v>
      </c>
      <c r="BE1018" s="140">
        <f>IF(N1018="základní",J1018,0)</f>
        <v>0</v>
      </c>
      <c r="BF1018" s="140">
        <f>IF(N1018="snížená",J1018,0)</f>
        <v>0</v>
      </c>
      <c r="BG1018" s="140">
        <f>IF(N1018="zákl. přenesená",J1018,0)</f>
        <v>0</v>
      </c>
      <c r="BH1018" s="140">
        <f>IF(N1018="sníž. přenesená",J1018,0)</f>
        <v>0</v>
      </c>
      <c r="BI1018" s="140">
        <f>IF(N1018="nulová",J1018,0)</f>
        <v>0</v>
      </c>
      <c r="BJ1018" s="18" t="s">
        <v>81</v>
      </c>
      <c r="BK1018" s="140">
        <f>ROUND(I1018*H1018,2)</f>
        <v>0</v>
      </c>
      <c r="BL1018" s="18" t="s">
        <v>278</v>
      </c>
      <c r="BM1018" s="139" t="s">
        <v>1282</v>
      </c>
    </row>
    <row r="1019" spans="2:65" s="12" customFormat="1" ht="10.199999999999999">
      <c r="B1019" s="145"/>
      <c r="D1019" s="146" t="s">
        <v>167</v>
      </c>
      <c r="E1019" s="147" t="s">
        <v>19</v>
      </c>
      <c r="F1019" s="148" t="s">
        <v>1281</v>
      </c>
      <c r="H1019" s="147" t="s">
        <v>19</v>
      </c>
      <c r="I1019" s="149"/>
      <c r="L1019" s="145"/>
      <c r="M1019" s="150"/>
      <c r="T1019" s="151"/>
      <c r="AT1019" s="147" t="s">
        <v>167</v>
      </c>
      <c r="AU1019" s="147" t="s">
        <v>83</v>
      </c>
      <c r="AV1019" s="12" t="s">
        <v>81</v>
      </c>
      <c r="AW1019" s="12" t="s">
        <v>35</v>
      </c>
      <c r="AX1019" s="12" t="s">
        <v>73</v>
      </c>
      <c r="AY1019" s="147" t="s">
        <v>156</v>
      </c>
    </row>
    <row r="1020" spans="2:65" s="13" customFormat="1" ht="10.199999999999999">
      <c r="B1020" s="152"/>
      <c r="D1020" s="146" t="s">
        <v>167</v>
      </c>
      <c r="E1020" s="153" t="s">
        <v>19</v>
      </c>
      <c r="F1020" s="154" t="s">
        <v>81</v>
      </c>
      <c r="H1020" s="155">
        <v>1</v>
      </c>
      <c r="I1020" s="156"/>
      <c r="L1020" s="152"/>
      <c r="M1020" s="157"/>
      <c r="T1020" s="158"/>
      <c r="AT1020" s="153" t="s">
        <v>167</v>
      </c>
      <c r="AU1020" s="153" t="s">
        <v>83</v>
      </c>
      <c r="AV1020" s="13" t="s">
        <v>83</v>
      </c>
      <c r="AW1020" s="13" t="s">
        <v>35</v>
      </c>
      <c r="AX1020" s="13" t="s">
        <v>73</v>
      </c>
      <c r="AY1020" s="153" t="s">
        <v>156</v>
      </c>
    </row>
    <row r="1021" spans="2:65" s="14" customFormat="1" ht="10.199999999999999">
      <c r="B1021" s="159"/>
      <c r="D1021" s="146" t="s">
        <v>167</v>
      </c>
      <c r="E1021" s="160" t="s">
        <v>19</v>
      </c>
      <c r="F1021" s="161" t="s">
        <v>174</v>
      </c>
      <c r="H1021" s="162">
        <v>1</v>
      </c>
      <c r="I1021" s="163"/>
      <c r="L1021" s="159"/>
      <c r="M1021" s="164"/>
      <c r="T1021" s="165"/>
      <c r="AT1021" s="160" t="s">
        <v>167</v>
      </c>
      <c r="AU1021" s="160" t="s">
        <v>83</v>
      </c>
      <c r="AV1021" s="14" t="s">
        <v>163</v>
      </c>
      <c r="AW1021" s="14" t="s">
        <v>35</v>
      </c>
      <c r="AX1021" s="14" t="s">
        <v>81</v>
      </c>
      <c r="AY1021" s="160" t="s">
        <v>156</v>
      </c>
    </row>
    <row r="1022" spans="2:65" s="1" customFormat="1" ht="49.05" customHeight="1">
      <c r="B1022" s="33"/>
      <c r="C1022" s="166" t="s">
        <v>1283</v>
      </c>
      <c r="D1022" s="166" t="s">
        <v>291</v>
      </c>
      <c r="E1022" s="167" t="s">
        <v>1284</v>
      </c>
      <c r="F1022" s="168" t="s">
        <v>1275</v>
      </c>
      <c r="G1022" s="169" t="s">
        <v>587</v>
      </c>
      <c r="H1022" s="170">
        <v>1</v>
      </c>
      <c r="I1022" s="171"/>
      <c r="J1022" s="172">
        <f>ROUND(I1022*H1022,2)</f>
        <v>0</v>
      </c>
      <c r="K1022" s="168" t="s">
        <v>19</v>
      </c>
      <c r="L1022" s="173"/>
      <c r="M1022" s="174" t="s">
        <v>19</v>
      </c>
      <c r="N1022" s="175" t="s">
        <v>44</v>
      </c>
      <c r="P1022" s="137">
        <f>O1022*H1022</f>
        <v>0</v>
      </c>
      <c r="Q1022" s="137">
        <v>0</v>
      </c>
      <c r="R1022" s="137">
        <f>Q1022*H1022</f>
        <v>0</v>
      </c>
      <c r="S1022" s="137">
        <v>0</v>
      </c>
      <c r="T1022" s="138">
        <f>S1022*H1022</f>
        <v>0</v>
      </c>
      <c r="AR1022" s="139" t="s">
        <v>379</v>
      </c>
      <c r="AT1022" s="139" t="s">
        <v>291</v>
      </c>
      <c r="AU1022" s="139" t="s">
        <v>83</v>
      </c>
      <c r="AY1022" s="18" t="s">
        <v>156</v>
      </c>
      <c r="BE1022" s="140">
        <f>IF(N1022="základní",J1022,0)</f>
        <v>0</v>
      </c>
      <c r="BF1022" s="140">
        <f>IF(N1022="snížená",J1022,0)</f>
        <v>0</v>
      </c>
      <c r="BG1022" s="140">
        <f>IF(N1022="zákl. přenesená",J1022,0)</f>
        <v>0</v>
      </c>
      <c r="BH1022" s="140">
        <f>IF(N1022="sníž. přenesená",J1022,0)</f>
        <v>0</v>
      </c>
      <c r="BI1022" s="140">
        <f>IF(N1022="nulová",J1022,0)</f>
        <v>0</v>
      </c>
      <c r="BJ1022" s="18" t="s">
        <v>81</v>
      </c>
      <c r="BK1022" s="140">
        <f>ROUND(I1022*H1022,2)</f>
        <v>0</v>
      </c>
      <c r="BL1022" s="18" t="s">
        <v>278</v>
      </c>
      <c r="BM1022" s="139" t="s">
        <v>1285</v>
      </c>
    </row>
    <row r="1023" spans="2:65" s="12" customFormat="1" ht="10.199999999999999">
      <c r="B1023" s="145"/>
      <c r="D1023" s="146" t="s">
        <v>167</v>
      </c>
      <c r="E1023" s="147" t="s">
        <v>19</v>
      </c>
      <c r="F1023" s="148" t="s">
        <v>1284</v>
      </c>
      <c r="H1023" s="147" t="s">
        <v>19</v>
      </c>
      <c r="I1023" s="149"/>
      <c r="L1023" s="145"/>
      <c r="M1023" s="150"/>
      <c r="T1023" s="151"/>
      <c r="AT1023" s="147" t="s">
        <v>167</v>
      </c>
      <c r="AU1023" s="147" t="s">
        <v>83</v>
      </c>
      <c r="AV1023" s="12" t="s">
        <v>81</v>
      </c>
      <c r="AW1023" s="12" t="s">
        <v>35</v>
      </c>
      <c r="AX1023" s="12" t="s">
        <v>73</v>
      </c>
      <c r="AY1023" s="147" t="s">
        <v>156</v>
      </c>
    </row>
    <row r="1024" spans="2:65" s="13" customFormat="1" ht="10.199999999999999">
      <c r="B1024" s="152"/>
      <c r="D1024" s="146" t="s">
        <v>167</v>
      </c>
      <c r="E1024" s="153" t="s">
        <v>19</v>
      </c>
      <c r="F1024" s="154" t="s">
        <v>81</v>
      </c>
      <c r="H1024" s="155">
        <v>1</v>
      </c>
      <c r="I1024" s="156"/>
      <c r="L1024" s="152"/>
      <c r="M1024" s="157"/>
      <c r="T1024" s="158"/>
      <c r="AT1024" s="153" t="s">
        <v>167</v>
      </c>
      <c r="AU1024" s="153" t="s">
        <v>83</v>
      </c>
      <c r="AV1024" s="13" t="s">
        <v>83</v>
      </c>
      <c r="AW1024" s="13" t="s">
        <v>35</v>
      </c>
      <c r="AX1024" s="13" t="s">
        <v>73</v>
      </c>
      <c r="AY1024" s="153" t="s">
        <v>156</v>
      </c>
    </row>
    <row r="1025" spans="2:65" s="14" customFormat="1" ht="10.199999999999999">
      <c r="B1025" s="159"/>
      <c r="D1025" s="146" t="s">
        <v>167</v>
      </c>
      <c r="E1025" s="160" t="s">
        <v>19</v>
      </c>
      <c r="F1025" s="161" t="s">
        <v>174</v>
      </c>
      <c r="H1025" s="162">
        <v>1</v>
      </c>
      <c r="I1025" s="163"/>
      <c r="L1025" s="159"/>
      <c r="M1025" s="164"/>
      <c r="T1025" s="165"/>
      <c r="AT1025" s="160" t="s">
        <v>167</v>
      </c>
      <c r="AU1025" s="160" t="s">
        <v>83</v>
      </c>
      <c r="AV1025" s="14" t="s">
        <v>163</v>
      </c>
      <c r="AW1025" s="14" t="s">
        <v>35</v>
      </c>
      <c r="AX1025" s="14" t="s">
        <v>81</v>
      </c>
      <c r="AY1025" s="160" t="s">
        <v>156</v>
      </c>
    </row>
    <row r="1026" spans="2:65" s="1" customFormat="1" ht="63.45" customHeight="1">
      <c r="B1026" s="33"/>
      <c r="C1026" s="166" t="s">
        <v>1286</v>
      </c>
      <c r="D1026" s="166" t="s">
        <v>291</v>
      </c>
      <c r="E1026" s="167" t="s">
        <v>1287</v>
      </c>
      <c r="F1026" s="168" t="s">
        <v>1288</v>
      </c>
      <c r="G1026" s="169" t="s">
        <v>587</v>
      </c>
      <c r="H1026" s="170">
        <v>1</v>
      </c>
      <c r="I1026" s="171"/>
      <c r="J1026" s="172">
        <f>ROUND(I1026*H1026,2)</f>
        <v>0</v>
      </c>
      <c r="K1026" s="168" t="s">
        <v>19</v>
      </c>
      <c r="L1026" s="173"/>
      <c r="M1026" s="174" t="s">
        <v>19</v>
      </c>
      <c r="N1026" s="175" t="s">
        <v>44</v>
      </c>
      <c r="P1026" s="137">
        <f>O1026*H1026</f>
        <v>0</v>
      </c>
      <c r="Q1026" s="137">
        <v>0</v>
      </c>
      <c r="R1026" s="137">
        <f>Q1026*H1026</f>
        <v>0</v>
      </c>
      <c r="S1026" s="137">
        <v>0</v>
      </c>
      <c r="T1026" s="138">
        <f>S1026*H1026</f>
        <v>0</v>
      </c>
      <c r="AR1026" s="139" t="s">
        <v>379</v>
      </c>
      <c r="AT1026" s="139" t="s">
        <v>291</v>
      </c>
      <c r="AU1026" s="139" t="s">
        <v>83</v>
      </c>
      <c r="AY1026" s="18" t="s">
        <v>156</v>
      </c>
      <c r="BE1026" s="140">
        <f>IF(N1026="základní",J1026,0)</f>
        <v>0</v>
      </c>
      <c r="BF1026" s="140">
        <f>IF(N1026="snížená",J1026,0)</f>
        <v>0</v>
      </c>
      <c r="BG1026" s="140">
        <f>IF(N1026="zákl. přenesená",J1026,0)</f>
        <v>0</v>
      </c>
      <c r="BH1026" s="140">
        <f>IF(N1026="sníž. přenesená",J1026,0)</f>
        <v>0</v>
      </c>
      <c r="BI1026" s="140">
        <f>IF(N1026="nulová",J1026,0)</f>
        <v>0</v>
      </c>
      <c r="BJ1026" s="18" t="s">
        <v>81</v>
      </c>
      <c r="BK1026" s="140">
        <f>ROUND(I1026*H1026,2)</f>
        <v>0</v>
      </c>
      <c r="BL1026" s="18" t="s">
        <v>278</v>
      </c>
      <c r="BM1026" s="139" t="s">
        <v>1289</v>
      </c>
    </row>
    <row r="1027" spans="2:65" s="12" customFormat="1" ht="10.199999999999999">
      <c r="B1027" s="145"/>
      <c r="D1027" s="146" t="s">
        <v>167</v>
      </c>
      <c r="E1027" s="147" t="s">
        <v>19</v>
      </c>
      <c r="F1027" s="148" t="s">
        <v>1287</v>
      </c>
      <c r="H1027" s="147" t="s">
        <v>19</v>
      </c>
      <c r="I1027" s="149"/>
      <c r="L1027" s="145"/>
      <c r="M1027" s="150"/>
      <c r="T1027" s="151"/>
      <c r="AT1027" s="147" t="s">
        <v>167</v>
      </c>
      <c r="AU1027" s="147" t="s">
        <v>83</v>
      </c>
      <c r="AV1027" s="12" t="s">
        <v>81</v>
      </c>
      <c r="AW1027" s="12" t="s">
        <v>35</v>
      </c>
      <c r="AX1027" s="12" t="s">
        <v>73</v>
      </c>
      <c r="AY1027" s="147" t="s">
        <v>156</v>
      </c>
    </row>
    <row r="1028" spans="2:65" s="13" customFormat="1" ht="10.199999999999999">
      <c r="B1028" s="152"/>
      <c r="D1028" s="146" t="s">
        <v>167</v>
      </c>
      <c r="E1028" s="153" t="s">
        <v>19</v>
      </c>
      <c r="F1028" s="154" t="s">
        <v>81</v>
      </c>
      <c r="H1028" s="155">
        <v>1</v>
      </c>
      <c r="I1028" s="156"/>
      <c r="L1028" s="152"/>
      <c r="M1028" s="157"/>
      <c r="T1028" s="158"/>
      <c r="AT1028" s="153" t="s">
        <v>167</v>
      </c>
      <c r="AU1028" s="153" t="s">
        <v>83</v>
      </c>
      <c r="AV1028" s="13" t="s">
        <v>83</v>
      </c>
      <c r="AW1028" s="13" t="s">
        <v>35</v>
      </c>
      <c r="AX1028" s="13" t="s">
        <v>73</v>
      </c>
      <c r="AY1028" s="153" t="s">
        <v>156</v>
      </c>
    </row>
    <row r="1029" spans="2:65" s="14" customFormat="1" ht="10.199999999999999">
      <c r="B1029" s="159"/>
      <c r="D1029" s="146" t="s">
        <v>167</v>
      </c>
      <c r="E1029" s="160" t="s">
        <v>19</v>
      </c>
      <c r="F1029" s="161" t="s">
        <v>174</v>
      </c>
      <c r="H1029" s="162">
        <v>1</v>
      </c>
      <c r="I1029" s="163"/>
      <c r="L1029" s="159"/>
      <c r="M1029" s="164"/>
      <c r="T1029" s="165"/>
      <c r="AT1029" s="160" t="s">
        <v>167</v>
      </c>
      <c r="AU1029" s="160" t="s">
        <v>83</v>
      </c>
      <c r="AV1029" s="14" t="s">
        <v>163</v>
      </c>
      <c r="AW1029" s="14" t="s">
        <v>35</v>
      </c>
      <c r="AX1029" s="14" t="s">
        <v>81</v>
      </c>
      <c r="AY1029" s="160" t="s">
        <v>156</v>
      </c>
    </row>
    <row r="1030" spans="2:65" s="1" customFormat="1" ht="16.5" customHeight="1">
      <c r="B1030" s="33"/>
      <c r="C1030" s="128" t="s">
        <v>1290</v>
      </c>
      <c r="D1030" s="128" t="s">
        <v>158</v>
      </c>
      <c r="E1030" s="129" t="s">
        <v>1291</v>
      </c>
      <c r="F1030" s="130" t="s">
        <v>1292</v>
      </c>
      <c r="G1030" s="131" t="s">
        <v>235</v>
      </c>
      <c r="H1030" s="132">
        <v>7</v>
      </c>
      <c r="I1030" s="133"/>
      <c r="J1030" s="134">
        <f>ROUND(I1030*H1030,2)</f>
        <v>0</v>
      </c>
      <c r="K1030" s="130" t="s">
        <v>19</v>
      </c>
      <c r="L1030" s="33"/>
      <c r="M1030" s="135" t="s">
        <v>19</v>
      </c>
      <c r="N1030" s="136" t="s">
        <v>44</v>
      </c>
      <c r="P1030" s="137">
        <f>O1030*H1030</f>
        <v>0</v>
      </c>
      <c r="Q1030" s="137">
        <v>0</v>
      </c>
      <c r="R1030" s="137">
        <f>Q1030*H1030</f>
        <v>0</v>
      </c>
      <c r="S1030" s="137">
        <v>0</v>
      </c>
      <c r="T1030" s="138">
        <f>S1030*H1030</f>
        <v>0</v>
      </c>
      <c r="AR1030" s="139" t="s">
        <v>278</v>
      </c>
      <c r="AT1030" s="139" t="s">
        <v>158</v>
      </c>
      <c r="AU1030" s="139" t="s">
        <v>83</v>
      </c>
      <c r="AY1030" s="18" t="s">
        <v>156</v>
      </c>
      <c r="BE1030" s="140">
        <f>IF(N1030="základní",J1030,0)</f>
        <v>0</v>
      </c>
      <c r="BF1030" s="140">
        <f>IF(N1030="snížená",J1030,0)</f>
        <v>0</v>
      </c>
      <c r="BG1030" s="140">
        <f>IF(N1030="zákl. přenesená",J1030,0)</f>
        <v>0</v>
      </c>
      <c r="BH1030" s="140">
        <f>IF(N1030="sníž. přenesená",J1030,0)</f>
        <v>0</v>
      </c>
      <c r="BI1030" s="140">
        <f>IF(N1030="nulová",J1030,0)</f>
        <v>0</v>
      </c>
      <c r="BJ1030" s="18" t="s">
        <v>81</v>
      </c>
      <c r="BK1030" s="140">
        <f>ROUND(I1030*H1030,2)</f>
        <v>0</v>
      </c>
      <c r="BL1030" s="18" t="s">
        <v>278</v>
      </c>
      <c r="BM1030" s="139" t="s">
        <v>1293</v>
      </c>
    </row>
    <row r="1031" spans="2:65" s="13" customFormat="1" ht="10.199999999999999">
      <c r="B1031" s="152"/>
      <c r="D1031" s="146" t="s">
        <v>167</v>
      </c>
      <c r="E1031" s="153" t="s">
        <v>19</v>
      </c>
      <c r="F1031" s="154" t="s">
        <v>209</v>
      </c>
      <c r="H1031" s="155">
        <v>7</v>
      </c>
      <c r="I1031" s="156"/>
      <c r="L1031" s="152"/>
      <c r="M1031" s="157"/>
      <c r="T1031" s="158"/>
      <c r="AT1031" s="153" t="s">
        <v>167</v>
      </c>
      <c r="AU1031" s="153" t="s">
        <v>83</v>
      </c>
      <c r="AV1031" s="13" t="s">
        <v>83</v>
      </c>
      <c r="AW1031" s="13" t="s">
        <v>35</v>
      </c>
      <c r="AX1031" s="13" t="s">
        <v>73</v>
      </c>
      <c r="AY1031" s="153" t="s">
        <v>156</v>
      </c>
    </row>
    <row r="1032" spans="2:65" s="14" customFormat="1" ht="10.199999999999999">
      <c r="B1032" s="159"/>
      <c r="D1032" s="146" t="s">
        <v>167</v>
      </c>
      <c r="E1032" s="160" t="s">
        <v>19</v>
      </c>
      <c r="F1032" s="161" t="s">
        <v>174</v>
      </c>
      <c r="H1032" s="162">
        <v>7</v>
      </c>
      <c r="I1032" s="163"/>
      <c r="L1032" s="159"/>
      <c r="M1032" s="164"/>
      <c r="T1032" s="165"/>
      <c r="AT1032" s="160" t="s">
        <v>167</v>
      </c>
      <c r="AU1032" s="160" t="s">
        <v>83</v>
      </c>
      <c r="AV1032" s="14" t="s">
        <v>163</v>
      </c>
      <c r="AW1032" s="14" t="s">
        <v>35</v>
      </c>
      <c r="AX1032" s="14" t="s">
        <v>81</v>
      </c>
      <c r="AY1032" s="160" t="s">
        <v>156</v>
      </c>
    </row>
    <row r="1033" spans="2:65" s="1" customFormat="1" ht="24.15" customHeight="1">
      <c r="B1033" s="33"/>
      <c r="C1033" s="128" t="s">
        <v>1294</v>
      </c>
      <c r="D1033" s="128" t="s">
        <v>158</v>
      </c>
      <c r="E1033" s="129" t="s">
        <v>1295</v>
      </c>
      <c r="F1033" s="130" t="s">
        <v>1296</v>
      </c>
      <c r="G1033" s="131" t="s">
        <v>235</v>
      </c>
      <c r="H1033" s="132">
        <v>1</v>
      </c>
      <c r="I1033" s="133"/>
      <c r="J1033" s="134">
        <f>ROUND(I1033*H1033,2)</f>
        <v>0</v>
      </c>
      <c r="K1033" s="130" t="s">
        <v>162</v>
      </c>
      <c r="L1033" s="33"/>
      <c r="M1033" s="135" t="s">
        <v>19</v>
      </c>
      <c r="N1033" s="136" t="s">
        <v>44</v>
      </c>
      <c r="P1033" s="137">
        <f>O1033*H1033</f>
        <v>0</v>
      </c>
      <c r="Q1033" s="137">
        <v>0</v>
      </c>
      <c r="R1033" s="137">
        <f>Q1033*H1033</f>
        <v>0</v>
      </c>
      <c r="S1033" s="137">
        <v>0.17399999999999999</v>
      </c>
      <c r="T1033" s="138">
        <f>S1033*H1033</f>
        <v>0.17399999999999999</v>
      </c>
      <c r="AR1033" s="139" t="s">
        <v>278</v>
      </c>
      <c r="AT1033" s="139" t="s">
        <v>158</v>
      </c>
      <c r="AU1033" s="139" t="s">
        <v>83</v>
      </c>
      <c r="AY1033" s="18" t="s">
        <v>156</v>
      </c>
      <c r="BE1033" s="140">
        <f>IF(N1033="základní",J1033,0)</f>
        <v>0</v>
      </c>
      <c r="BF1033" s="140">
        <f>IF(N1033="snížená",J1033,0)</f>
        <v>0</v>
      </c>
      <c r="BG1033" s="140">
        <f>IF(N1033="zákl. přenesená",J1033,0)</f>
        <v>0</v>
      </c>
      <c r="BH1033" s="140">
        <f>IF(N1033="sníž. přenesená",J1033,0)</f>
        <v>0</v>
      </c>
      <c r="BI1033" s="140">
        <f>IF(N1033="nulová",J1033,0)</f>
        <v>0</v>
      </c>
      <c r="BJ1033" s="18" t="s">
        <v>81</v>
      </c>
      <c r="BK1033" s="140">
        <f>ROUND(I1033*H1033,2)</f>
        <v>0</v>
      </c>
      <c r="BL1033" s="18" t="s">
        <v>278</v>
      </c>
      <c r="BM1033" s="139" t="s">
        <v>1297</v>
      </c>
    </row>
    <row r="1034" spans="2:65" s="1" customFormat="1" ht="10.199999999999999">
      <c r="B1034" s="33"/>
      <c r="D1034" s="141" t="s">
        <v>165</v>
      </c>
      <c r="F1034" s="142" t="s">
        <v>1298</v>
      </c>
      <c r="I1034" s="143"/>
      <c r="L1034" s="33"/>
      <c r="M1034" s="144"/>
      <c r="T1034" s="54"/>
      <c r="AT1034" s="18" t="s">
        <v>165</v>
      </c>
      <c r="AU1034" s="18" t="s">
        <v>83</v>
      </c>
    </row>
    <row r="1035" spans="2:65" s="12" customFormat="1" ht="10.199999999999999">
      <c r="B1035" s="145"/>
      <c r="D1035" s="146" t="s">
        <v>167</v>
      </c>
      <c r="E1035" s="147" t="s">
        <v>19</v>
      </c>
      <c r="F1035" s="148" t="s">
        <v>172</v>
      </c>
      <c r="H1035" s="147" t="s">
        <v>19</v>
      </c>
      <c r="I1035" s="149"/>
      <c r="L1035" s="145"/>
      <c r="M1035" s="150"/>
      <c r="T1035" s="151"/>
      <c r="AT1035" s="147" t="s">
        <v>167</v>
      </c>
      <c r="AU1035" s="147" t="s">
        <v>83</v>
      </c>
      <c r="AV1035" s="12" t="s">
        <v>81</v>
      </c>
      <c r="AW1035" s="12" t="s">
        <v>35</v>
      </c>
      <c r="AX1035" s="12" t="s">
        <v>73</v>
      </c>
      <c r="AY1035" s="147" t="s">
        <v>156</v>
      </c>
    </row>
    <row r="1036" spans="2:65" s="13" customFormat="1" ht="10.199999999999999">
      <c r="B1036" s="152"/>
      <c r="D1036" s="146" t="s">
        <v>167</v>
      </c>
      <c r="E1036" s="153" t="s">
        <v>19</v>
      </c>
      <c r="F1036" s="154" t="s">
        <v>81</v>
      </c>
      <c r="H1036" s="155">
        <v>1</v>
      </c>
      <c r="I1036" s="156"/>
      <c r="L1036" s="152"/>
      <c r="M1036" s="157"/>
      <c r="T1036" s="158"/>
      <c r="AT1036" s="153" t="s">
        <v>167</v>
      </c>
      <c r="AU1036" s="153" t="s">
        <v>83</v>
      </c>
      <c r="AV1036" s="13" t="s">
        <v>83</v>
      </c>
      <c r="AW1036" s="13" t="s">
        <v>35</v>
      </c>
      <c r="AX1036" s="13" t="s">
        <v>73</v>
      </c>
      <c r="AY1036" s="153" t="s">
        <v>156</v>
      </c>
    </row>
    <row r="1037" spans="2:65" s="14" customFormat="1" ht="10.199999999999999">
      <c r="B1037" s="159"/>
      <c r="D1037" s="146" t="s">
        <v>167</v>
      </c>
      <c r="E1037" s="160" t="s">
        <v>19</v>
      </c>
      <c r="F1037" s="161" t="s">
        <v>174</v>
      </c>
      <c r="H1037" s="162">
        <v>1</v>
      </c>
      <c r="I1037" s="163"/>
      <c r="L1037" s="159"/>
      <c r="M1037" s="164"/>
      <c r="T1037" s="165"/>
      <c r="AT1037" s="160" t="s">
        <v>167</v>
      </c>
      <c r="AU1037" s="160" t="s">
        <v>83</v>
      </c>
      <c r="AV1037" s="14" t="s">
        <v>163</v>
      </c>
      <c r="AW1037" s="14" t="s">
        <v>35</v>
      </c>
      <c r="AX1037" s="14" t="s">
        <v>81</v>
      </c>
      <c r="AY1037" s="160" t="s">
        <v>156</v>
      </c>
    </row>
    <row r="1038" spans="2:65" s="1" customFormat="1" ht="128.55000000000001" customHeight="1">
      <c r="B1038" s="33"/>
      <c r="C1038" s="128" t="s">
        <v>1299</v>
      </c>
      <c r="D1038" s="128" t="s">
        <v>158</v>
      </c>
      <c r="E1038" s="129" t="s">
        <v>1300</v>
      </c>
      <c r="F1038" s="130" t="s">
        <v>1301</v>
      </c>
      <c r="G1038" s="131" t="s">
        <v>916</v>
      </c>
      <c r="H1038" s="132">
        <v>1</v>
      </c>
      <c r="I1038" s="133"/>
      <c r="J1038" s="134">
        <f t="shared" ref="J1038:J1043" si="0">ROUND(I1038*H1038,2)</f>
        <v>0</v>
      </c>
      <c r="K1038" s="130" t="s">
        <v>19</v>
      </c>
      <c r="L1038" s="33"/>
      <c r="M1038" s="135" t="s">
        <v>19</v>
      </c>
      <c r="N1038" s="136" t="s">
        <v>44</v>
      </c>
      <c r="P1038" s="137">
        <f t="shared" ref="P1038:P1043" si="1">O1038*H1038</f>
        <v>0</v>
      </c>
      <c r="Q1038" s="137">
        <v>0</v>
      </c>
      <c r="R1038" s="137">
        <f t="shared" ref="R1038:R1043" si="2">Q1038*H1038</f>
        <v>0</v>
      </c>
      <c r="S1038" s="137">
        <v>0</v>
      </c>
      <c r="T1038" s="138">
        <f t="shared" ref="T1038:T1043" si="3">S1038*H1038</f>
        <v>0</v>
      </c>
      <c r="AR1038" s="139" t="s">
        <v>278</v>
      </c>
      <c r="AT1038" s="139" t="s">
        <v>158</v>
      </c>
      <c r="AU1038" s="139" t="s">
        <v>83</v>
      </c>
      <c r="AY1038" s="18" t="s">
        <v>156</v>
      </c>
      <c r="BE1038" s="140">
        <f t="shared" ref="BE1038:BE1043" si="4">IF(N1038="základní",J1038,0)</f>
        <v>0</v>
      </c>
      <c r="BF1038" s="140">
        <f t="shared" ref="BF1038:BF1043" si="5">IF(N1038="snížená",J1038,0)</f>
        <v>0</v>
      </c>
      <c r="BG1038" s="140">
        <f t="shared" ref="BG1038:BG1043" si="6">IF(N1038="zákl. přenesená",J1038,0)</f>
        <v>0</v>
      </c>
      <c r="BH1038" s="140">
        <f t="shared" ref="BH1038:BH1043" si="7">IF(N1038="sníž. přenesená",J1038,0)</f>
        <v>0</v>
      </c>
      <c r="BI1038" s="140">
        <f t="shared" ref="BI1038:BI1043" si="8">IF(N1038="nulová",J1038,0)</f>
        <v>0</v>
      </c>
      <c r="BJ1038" s="18" t="s">
        <v>81</v>
      </c>
      <c r="BK1038" s="140">
        <f t="shared" ref="BK1038:BK1043" si="9">ROUND(I1038*H1038,2)</f>
        <v>0</v>
      </c>
      <c r="BL1038" s="18" t="s">
        <v>278</v>
      </c>
      <c r="BM1038" s="139" t="s">
        <v>1302</v>
      </c>
    </row>
    <row r="1039" spans="2:65" s="1" customFormat="1" ht="24.15" customHeight="1">
      <c r="B1039" s="33"/>
      <c r="C1039" s="128" t="s">
        <v>1303</v>
      </c>
      <c r="D1039" s="128" t="s">
        <v>158</v>
      </c>
      <c r="E1039" s="129" t="s">
        <v>1304</v>
      </c>
      <c r="F1039" s="130" t="s">
        <v>1305</v>
      </c>
      <c r="G1039" s="131" t="s">
        <v>916</v>
      </c>
      <c r="H1039" s="132">
        <v>1</v>
      </c>
      <c r="I1039" s="133"/>
      <c r="J1039" s="134">
        <f t="shared" si="0"/>
        <v>0</v>
      </c>
      <c r="K1039" s="130" t="s">
        <v>19</v>
      </c>
      <c r="L1039" s="33"/>
      <c r="M1039" s="135" t="s">
        <v>19</v>
      </c>
      <c r="N1039" s="136" t="s">
        <v>44</v>
      </c>
      <c r="P1039" s="137">
        <f t="shared" si="1"/>
        <v>0</v>
      </c>
      <c r="Q1039" s="137">
        <v>0</v>
      </c>
      <c r="R1039" s="137">
        <f t="shared" si="2"/>
        <v>0</v>
      </c>
      <c r="S1039" s="137">
        <v>0</v>
      </c>
      <c r="T1039" s="138">
        <f t="shared" si="3"/>
        <v>0</v>
      </c>
      <c r="AR1039" s="139" t="s">
        <v>278</v>
      </c>
      <c r="AT1039" s="139" t="s">
        <v>158</v>
      </c>
      <c r="AU1039" s="139" t="s">
        <v>83</v>
      </c>
      <c r="AY1039" s="18" t="s">
        <v>156</v>
      </c>
      <c r="BE1039" s="140">
        <f t="shared" si="4"/>
        <v>0</v>
      </c>
      <c r="BF1039" s="140">
        <f t="shared" si="5"/>
        <v>0</v>
      </c>
      <c r="BG1039" s="140">
        <f t="shared" si="6"/>
        <v>0</v>
      </c>
      <c r="BH1039" s="140">
        <f t="shared" si="7"/>
        <v>0</v>
      </c>
      <c r="BI1039" s="140">
        <f t="shared" si="8"/>
        <v>0</v>
      </c>
      <c r="BJ1039" s="18" t="s">
        <v>81</v>
      </c>
      <c r="BK1039" s="140">
        <f t="shared" si="9"/>
        <v>0</v>
      </c>
      <c r="BL1039" s="18" t="s">
        <v>278</v>
      </c>
      <c r="BM1039" s="139" t="s">
        <v>1306</v>
      </c>
    </row>
    <row r="1040" spans="2:65" s="1" customFormat="1" ht="16.5" customHeight="1">
      <c r="B1040" s="33"/>
      <c r="C1040" s="128" t="s">
        <v>1307</v>
      </c>
      <c r="D1040" s="128" t="s">
        <v>158</v>
      </c>
      <c r="E1040" s="129" t="s">
        <v>1308</v>
      </c>
      <c r="F1040" s="130" t="s">
        <v>1309</v>
      </c>
      <c r="G1040" s="131" t="s">
        <v>587</v>
      </c>
      <c r="H1040" s="132">
        <v>3</v>
      </c>
      <c r="I1040" s="133"/>
      <c r="J1040" s="134">
        <f t="shared" si="0"/>
        <v>0</v>
      </c>
      <c r="K1040" s="130" t="s">
        <v>19</v>
      </c>
      <c r="L1040" s="33"/>
      <c r="M1040" s="135" t="s">
        <v>19</v>
      </c>
      <c r="N1040" s="136" t="s">
        <v>44</v>
      </c>
      <c r="P1040" s="137">
        <f t="shared" si="1"/>
        <v>0</v>
      </c>
      <c r="Q1040" s="137">
        <v>0</v>
      </c>
      <c r="R1040" s="137">
        <f t="shared" si="2"/>
        <v>0</v>
      </c>
      <c r="S1040" s="137">
        <v>0</v>
      </c>
      <c r="T1040" s="138">
        <f t="shared" si="3"/>
        <v>0</v>
      </c>
      <c r="AR1040" s="139" t="s">
        <v>278</v>
      </c>
      <c r="AT1040" s="139" t="s">
        <v>158</v>
      </c>
      <c r="AU1040" s="139" t="s">
        <v>83</v>
      </c>
      <c r="AY1040" s="18" t="s">
        <v>156</v>
      </c>
      <c r="BE1040" s="140">
        <f t="shared" si="4"/>
        <v>0</v>
      </c>
      <c r="BF1040" s="140">
        <f t="shared" si="5"/>
        <v>0</v>
      </c>
      <c r="BG1040" s="140">
        <f t="shared" si="6"/>
        <v>0</v>
      </c>
      <c r="BH1040" s="140">
        <f t="shared" si="7"/>
        <v>0</v>
      </c>
      <c r="BI1040" s="140">
        <f t="shared" si="8"/>
        <v>0</v>
      </c>
      <c r="BJ1040" s="18" t="s">
        <v>81</v>
      </c>
      <c r="BK1040" s="140">
        <f t="shared" si="9"/>
        <v>0</v>
      </c>
      <c r="BL1040" s="18" t="s">
        <v>278</v>
      </c>
      <c r="BM1040" s="139" t="s">
        <v>1310</v>
      </c>
    </row>
    <row r="1041" spans="2:65" s="1" customFormat="1" ht="16.5" customHeight="1">
      <c r="B1041" s="33"/>
      <c r="C1041" s="128" t="s">
        <v>1311</v>
      </c>
      <c r="D1041" s="128" t="s">
        <v>158</v>
      </c>
      <c r="E1041" s="129" t="s">
        <v>1312</v>
      </c>
      <c r="F1041" s="130" t="s">
        <v>1313</v>
      </c>
      <c r="G1041" s="131" t="s">
        <v>587</v>
      </c>
      <c r="H1041" s="132">
        <v>1</v>
      </c>
      <c r="I1041" s="133"/>
      <c r="J1041" s="134">
        <f t="shared" si="0"/>
        <v>0</v>
      </c>
      <c r="K1041" s="130" t="s">
        <v>19</v>
      </c>
      <c r="L1041" s="33"/>
      <c r="M1041" s="135" t="s">
        <v>19</v>
      </c>
      <c r="N1041" s="136" t="s">
        <v>44</v>
      </c>
      <c r="P1041" s="137">
        <f t="shared" si="1"/>
        <v>0</v>
      </c>
      <c r="Q1041" s="137">
        <v>0</v>
      </c>
      <c r="R1041" s="137">
        <f t="shared" si="2"/>
        <v>0</v>
      </c>
      <c r="S1041" s="137">
        <v>0</v>
      </c>
      <c r="T1041" s="138">
        <f t="shared" si="3"/>
        <v>0</v>
      </c>
      <c r="AR1041" s="139" t="s">
        <v>278</v>
      </c>
      <c r="AT1041" s="139" t="s">
        <v>158</v>
      </c>
      <c r="AU1041" s="139" t="s">
        <v>83</v>
      </c>
      <c r="AY1041" s="18" t="s">
        <v>156</v>
      </c>
      <c r="BE1041" s="140">
        <f t="shared" si="4"/>
        <v>0</v>
      </c>
      <c r="BF1041" s="140">
        <f t="shared" si="5"/>
        <v>0</v>
      </c>
      <c r="BG1041" s="140">
        <f t="shared" si="6"/>
        <v>0</v>
      </c>
      <c r="BH1041" s="140">
        <f t="shared" si="7"/>
        <v>0</v>
      </c>
      <c r="BI1041" s="140">
        <f t="shared" si="8"/>
        <v>0</v>
      </c>
      <c r="BJ1041" s="18" t="s">
        <v>81</v>
      </c>
      <c r="BK1041" s="140">
        <f t="shared" si="9"/>
        <v>0</v>
      </c>
      <c r="BL1041" s="18" t="s">
        <v>278</v>
      </c>
      <c r="BM1041" s="139" t="s">
        <v>1314</v>
      </c>
    </row>
    <row r="1042" spans="2:65" s="1" customFormat="1" ht="37.799999999999997" customHeight="1">
      <c r="B1042" s="33"/>
      <c r="C1042" s="128" t="s">
        <v>1315</v>
      </c>
      <c r="D1042" s="128" t="s">
        <v>158</v>
      </c>
      <c r="E1042" s="129" t="s">
        <v>1316</v>
      </c>
      <c r="F1042" s="130" t="s">
        <v>1317</v>
      </c>
      <c r="G1042" s="131" t="s">
        <v>587</v>
      </c>
      <c r="H1042" s="132">
        <v>1</v>
      </c>
      <c r="I1042" s="133"/>
      <c r="J1042" s="134">
        <f t="shared" si="0"/>
        <v>0</v>
      </c>
      <c r="K1042" s="130" t="s">
        <v>19</v>
      </c>
      <c r="L1042" s="33"/>
      <c r="M1042" s="135" t="s">
        <v>19</v>
      </c>
      <c r="N1042" s="136" t="s">
        <v>44</v>
      </c>
      <c r="P1042" s="137">
        <f t="shared" si="1"/>
        <v>0</v>
      </c>
      <c r="Q1042" s="137">
        <v>0</v>
      </c>
      <c r="R1042" s="137">
        <f t="shared" si="2"/>
        <v>0</v>
      </c>
      <c r="S1042" s="137">
        <v>0</v>
      </c>
      <c r="T1042" s="138">
        <f t="shared" si="3"/>
        <v>0</v>
      </c>
      <c r="AR1042" s="139" t="s">
        <v>278</v>
      </c>
      <c r="AT1042" s="139" t="s">
        <v>158</v>
      </c>
      <c r="AU1042" s="139" t="s">
        <v>83</v>
      </c>
      <c r="AY1042" s="18" t="s">
        <v>156</v>
      </c>
      <c r="BE1042" s="140">
        <f t="shared" si="4"/>
        <v>0</v>
      </c>
      <c r="BF1042" s="140">
        <f t="shared" si="5"/>
        <v>0</v>
      </c>
      <c r="BG1042" s="140">
        <f t="shared" si="6"/>
        <v>0</v>
      </c>
      <c r="BH1042" s="140">
        <f t="shared" si="7"/>
        <v>0</v>
      </c>
      <c r="BI1042" s="140">
        <f t="shared" si="8"/>
        <v>0</v>
      </c>
      <c r="BJ1042" s="18" t="s">
        <v>81</v>
      </c>
      <c r="BK1042" s="140">
        <f t="shared" si="9"/>
        <v>0</v>
      </c>
      <c r="BL1042" s="18" t="s">
        <v>278</v>
      </c>
      <c r="BM1042" s="139" t="s">
        <v>1318</v>
      </c>
    </row>
    <row r="1043" spans="2:65" s="1" customFormat="1" ht="24.15" customHeight="1">
      <c r="B1043" s="33"/>
      <c r="C1043" s="128" t="s">
        <v>1319</v>
      </c>
      <c r="D1043" s="128" t="s">
        <v>158</v>
      </c>
      <c r="E1043" s="129" t="s">
        <v>1320</v>
      </c>
      <c r="F1043" s="130" t="s">
        <v>1321</v>
      </c>
      <c r="G1043" s="131" t="s">
        <v>185</v>
      </c>
      <c r="H1043" s="132">
        <v>2.5550000000000002</v>
      </c>
      <c r="I1043" s="133"/>
      <c r="J1043" s="134">
        <f t="shared" si="0"/>
        <v>0</v>
      </c>
      <c r="K1043" s="130" t="s">
        <v>162</v>
      </c>
      <c r="L1043" s="33"/>
      <c r="M1043" s="135" t="s">
        <v>19</v>
      </c>
      <c r="N1043" s="136" t="s">
        <v>44</v>
      </c>
      <c r="P1043" s="137">
        <f t="shared" si="1"/>
        <v>0</v>
      </c>
      <c r="Q1043" s="137">
        <v>0</v>
      </c>
      <c r="R1043" s="137">
        <f t="shared" si="2"/>
        <v>0</v>
      </c>
      <c r="S1043" s="137">
        <v>0</v>
      </c>
      <c r="T1043" s="138">
        <f t="shared" si="3"/>
        <v>0</v>
      </c>
      <c r="AR1043" s="139" t="s">
        <v>278</v>
      </c>
      <c r="AT1043" s="139" t="s">
        <v>158</v>
      </c>
      <c r="AU1043" s="139" t="s">
        <v>83</v>
      </c>
      <c r="AY1043" s="18" t="s">
        <v>156</v>
      </c>
      <c r="BE1043" s="140">
        <f t="shared" si="4"/>
        <v>0</v>
      </c>
      <c r="BF1043" s="140">
        <f t="shared" si="5"/>
        <v>0</v>
      </c>
      <c r="BG1043" s="140">
        <f t="shared" si="6"/>
        <v>0</v>
      </c>
      <c r="BH1043" s="140">
        <f t="shared" si="7"/>
        <v>0</v>
      </c>
      <c r="BI1043" s="140">
        <f t="shared" si="8"/>
        <v>0</v>
      </c>
      <c r="BJ1043" s="18" t="s">
        <v>81</v>
      </c>
      <c r="BK1043" s="140">
        <f t="shared" si="9"/>
        <v>0</v>
      </c>
      <c r="BL1043" s="18" t="s">
        <v>278</v>
      </c>
      <c r="BM1043" s="139" t="s">
        <v>1322</v>
      </c>
    </row>
    <row r="1044" spans="2:65" s="1" customFormat="1" ht="10.199999999999999">
      <c r="B1044" s="33"/>
      <c r="D1044" s="141" t="s">
        <v>165</v>
      </c>
      <c r="F1044" s="142" t="s">
        <v>1323</v>
      </c>
      <c r="I1044" s="143"/>
      <c r="L1044" s="33"/>
      <c r="M1044" s="144"/>
      <c r="T1044" s="54"/>
      <c r="AT1044" s="18" t="s">
        <v>165</v>
      </c>
      <c r="AU1044" s="18" t="s">
        <v>83</v>
      </c>
    </row>
    <row r="1045" spans="2:65" s="11" customFormat="1" ht="22.8" customHeight="1">
      <c r="B1045" s="116"/>
      <c r="D1045" s="117" t="s">
        <v>72</v>
      </c>
      <c r="E1045" s="126" t="s">
        <v>1324</v>
      </c>
      <c r="F1045" s="126" t="s">
        <v>1325</v>
      </c>
      <c r="I1045" s="119"/>
      <c r="J1045" s="127">
        <f>BK1045</f>
        <v>0</v>
      </c>
      <c r="L1045" s="116"/>
      <c r="M1045" s="121"/>
      <c r="P1045" s="122">
        <f>SUM(P1046:P1141)</f>
        <v>0</v>
      </c>
      <c r="R1045" s="122">
        <f>SUM(R1046:R1141)</f>
        <v>0.57446745999999993</v>
      </c>
      <c r="T1045" s="123">
        <f>SUM(T1046:T1141)</f>
        <v>6.8000000000000005E-2</v>
      </c>
      <c r="AR1045" s="117" t="s">
        <v>83</v>
      </c>
      <c r="AT1045" s="124" t="s">
        <v>72</v>
      </c>
      <c r="AU1045" s="124" t="s">
        <v>81</v>
      </c>
      <c r="AY1045" s="117" t="s">
        <v>156</v>
      </c>
      <c r="BK1045" s="125">
        <f>SUM(BK1046:BK1141)</f>
        <v>0</v>
      </c>
    </row>
    <row r="1046" spans="2:65" s="1" customFormat="1" ht="16.5" customHeight="1">
      <c r="B1046" s="33"/>
      <c r="C1046" s="128" t="s">
        <v>1326</v>
      </c>
      <c r="D1046" s="128" t="s">
        <v>158</v>
      </c>
      <c r="E1046" s="129" t="s">
        <v>1327</v>
      </c>
      <c r="F1046" s="130" t="s">
        <v>1328</v>
      </c>
      <c r="G1046" s="131" t="s">
        <v>422</v>
      </c>
      <c r="H1046" s="132">
        <v>4.25</v>
      </c>
      <c r="I1046" s="133"/>
      <c r="J1046" s="134">
        <f>ROUND(I1046*H1046,2)</f>
        <v>0</v>
      </c>
      <c r="K1046" s="130" t="s">
        <v>162</v>
      </c>
      <c r="L1046" s="33"/>
      <c r="M1046" s="135" t="s">
        <v>19</v>
      </c>
      <c r="N1046" s="136" t="s">
        <v>44</v>
      </c>
      <c r="P1046" s="137">
        <f>O1046*H1046</f>
        <v>0</v>
      </c>
      <c r="Q1046" s="137">
        <v>0</v>
      </c>
      <c r="R1046" s="137">
        <f>Q1046*H1046</f>
        <v>0</v>
      </c>
      <c r="S1046" s="137">
        <v>1.6E-2</v>
      </c>
      <c r="T1046" s="138">
        <f>S1046*H1046</f>
        <v>6.8000000000000005E-2</v>
      </c>
      <c r="AR1046" s="139" t="s">
        <v>163</v>
      </c>
      <c r="AT1046" s="139" t="s">
        <v>158</v>
      </c>
      <c r="AU1046" s="139" t="s">
        <v>83</v>
      </c>
      <c r="AY1046" s="18" t="s">
        <v>156</v>
      </c>
      <c r="BE1046" s="140">
        <f>IF(N1046="základní",J1046,0)</f>
        <v>0</v>
      </c>
      <c r="BF1046" s="140">
        <f>IF(N1046="snížená",J1046,0)</f>
        <v>0</v>
      </c>
      <c r="BG1046" s="140">
        <f>IF(N1046="zákl. přenesená",J1046,0)</f>
        <v>0</v>
      </c>
      <c r="BH1046" s="140">
        <f>IF(N1046="sníž. přenesená",J1046,0)</f>
        <v>0</v>
      </c>
      <c r="BI1046" s="140">
        <f>IF(N1046="nulová",J1046,0)</f>
        <v>0</v>
      </c>
      <c r="BJ1046" s="18" t="s">
        <v>81</v>
      </c>
      <c r="BK1046" s="140">
        <f>ROUND(I1046*H1046,2)</f>
        <v>0</v>
      </c>
      <c r="BL1046" s="18" t="s">
        <v>163</v>
      </c>
      <c r="BM1046" s="139" t="s">
        <v>1329</v>
      </c>
    </row>
    <row r="1047" spans="2:65" s="1" customFormat="1" ht="10.199999999999999">
      <c r="B1047" s="33"/>
      <c r="D1047" s="141" t="s">
        <v>165</v>
      </c>
      <c r="F1047" s="142" t="s">
        <v>1330</v>
      </c>
      <c r="I1047" s="143"/>
      <c r="L1047" s="33"/>
      <c r="M1047" s="144"/>
      <c r="T1047" s="54"/>
      <c r="AT1047" s="18" t="s">
        <v>165</v>
      </c>
      <c r="AU1047" s="18" t="s">
        <v>83</v>
      </c>
    </row>
    <row r="1048" spans="2:65" s="13" customFormat="1" ht="10.199999999999999">
      <c r="B1048" s="152"/>
      <c r="D1048" s="146" t="s">
        <v>167</v>
      </c>
      <c r="E1048" s="153" t="s">
        <v>19</v>
      </c>
      <c r="F1048" s="154" t="s">
        <v>1331</v>
      </c>
      <c r="H1048" s="155">
        <v>4.25</v>
      </c>
      <c r="I1048" s="156"/>
      <c r="L1048" s="152"/>
      <c r="M1048" s="157"/>
      <c r="T1048" s="158"/>
      <c r="AT1048" s="153" t="s">
        <v>167</v>
      </c>
      <c r="AU1048" s="153" t="s">
        <v>83</v>
      </c>
      <c r="AV1048" s="13" t="s">
        <v>83</v>
      </c>
      <c r="AW1048" s="13" t="s">
        <v>35</v>
      </c>
      <c r="AX1048" s="13" t="s">
        <v>73</v>
      </c>
      <c r="AY1048" s="153" t="s">
        <v>156</v>
      </c>
    </row>
    <row r="1049" spans="2:65" s="14" customFormat="1" ht="10.199999999999999">
      <c r="B1049" s="159"/>
      <c r="D1049" s="146" t="s">
        <v>167</v>
      </c>
      <c r="E1049" s="160" t="s">
        <v>19</v>
      </c>
      <c r="F1049" s="161" t="s">
        <v>174</v>
      </c>
      <c r="H1049" s="162">
        <v>4.25</v>
      </c>
      <c r="I1049" s="163"/>
      <c r="L1049" s="159"/>
      <c r="M1049" s="164"/>
      <c r="T1049" s="165"/>
      <c r="AT1049" s="160" t="s">
        <v>167</v>
      </c>
      <c r="AU1049" s="160" t="s">
        <v>83</v>
      </c>
      <c r="AV1049" s="14" t="s">
        <v>163</v>
      </c>
      <c r="AW1049" s="14" t="s">
        <v>35</v>
      </c>
      <c r="AX1049" s="14" t="s">
        <v>81</v>
      </c>
      <c r="AY1049" s="160" t="s">
        <v>156</v>
      </c>
    </row>
    <row r="1050" spans="2:65" s="1" customFormat="1" ht="49.05" customHeight="1">
      <c r="B1050" s="33"/>
      <c r="C1050" s="128" t="s">
        <v>1332</v>
      </c>
      <c r="D1050" s="128" t="s">
        <v>158</v>
      </c>
      <c r="E1050" s="129" t="s">
        <v>1333</v>
      </c>
      <c r="F1050" s="130" t="s">
        <v>1334</v>
      </c>
      <c r="G1050" s="131" t="s">
        <v>916</v>
      </c>
      <c r="H1050" s="132">
        <v>1</v>
      </c>
      <c r="I1050" s="133"/>
      <c r="J1050" s="134">
        <f>ROUND(I1050*H1050,2)</f>
        <v>0</v>
      </c>
      <c r="K1050" s="130" t="s">
        <v>19</v>
      </c>
      <c r="L1050" s="33"/>
      <c r="M1050" s="135" t="s">
        <v>19</v>
      </c>
      <c r="N1050" s="136" t="s">
        <v>44</v>
      </c>
      <c r="P1050" s="137">
        <f>O1050*H1050</f>
        <v>0</v>
      </c>
      <c r="Q1050" s="137">
        <v>0</v>
      </c>
      <c r="R1050" s="137">
        <f>Q1050*H1050</f>
        <v>0</v>
      </c>
      <c r="S1050" s="137">
        <v>0</v>
      </c>
      <c r="T1050" s="138">
        <f>S1050*H1050</f>
        <v>0</v>
      </c>
      <c r="AR1050" s="139" t="s">
        <v>163</v>
      </c>
      <c r="AT1050" s="139" t="s">
        <v>158</v>
      </c>
      <c r="AU1050" s="139" t="s">
        <v>83</v>
      </c>
      <c r="AY1050" s="18" t="s">
        <v>156</v>
      </c>
      <c r="BE1050" s="140">
        <f>IF(N1050="základní",J1050,0)</f>
        <v>0</v>
      </c>
      <c r="BF1050" s="140">
        <f>IF(N1050="snížená",J1050,0)</f>
        <v>0</v>
      </c>
      <c r="BG1050" s="140">
        <f>IF(N1050="zákl. přenesená",J1050,0)</f>
        <v>0</v>
      </c>
      <c r="BH1050" s="140">
        <f>IF(N1050="sníž. přenesená",J1050,0)</f>
        <v>0</v>
      </c>
      <c r="BI1050" s="140">
        <f>IF(N1050="nulová",J1050,0)</f>
        <v>0</v>
      </c>
      <c r="BJ1050" s="18" t="s">
        <v>81</v>
      </c>
      <c r="BK1050" s="140">
        <f>ROUND(I1050*H1050,2)</f>
        <v>0</v>
      </c>
      <c r="BL1050" s="18" t="s">
        <v>163</v>
      </c>
      <c r="BM1050" s="139" t="s">
        <v>1335</v>
      </c>
    </row>
    <row r="1051" spans="2:65" s="12" customFormat="1" ht="10.199999999999999">
      <c r="B1051" s="145"/>
      <c r="D1051" s="146" t="s">
        <v>167</v>
      </c>
      <c r="E1051" s="147" t="s">
        <v>19</v>
      </c>
      <c r="F1051" s="148" t="s">
        <v>1333</v>
      </c>
      <c r="H1051" s="147" t="s">
        <v>19</v>
      </c>
      <c r="I1051" s="149"/>
      <c r="L1051" s="145"/>
      <c r="M1051" s="150"/>
      <c r="T1051" s="151"/>
      <c r="AT1051" s="147" t="s">
        <v>167</v>
      </c>
      <c r="AU1051" s="147" t="s">
        <v>83</v>
      </c>
      <c r="AV1051" s="12" t="s">
        <v>81</v>
      </c>
      <c r="AW1051" s="12" t="s">
        <v>35</v>
      </c>
      <c r="AX1051" s="12" t="s">
        <v>73</v>
      </c>
      <c r="AY1051" s="147" t="s">
        <v>156</v>
      </c>
    </row>
    <row r="1052" spans="2:65" s="13" customFormat="1" ht="10.199999999999999">
      <c r="B1052" s="152"/>
      <c r="D1052" s="146" t="s">
        <v>167</v>
      </c>
      <c r="E1052" s="153" t="s">
        <v>19</v>
      </c>
      <c r="F1052" s="154" t="s">
        <v>81</v>
      </c>
      <c r="H1052" s="155">
        <v>1</v>
      </c>
      <c r="I1052" s="156"/>
      <c r="L1052" s="152"/>
      <c r="M1052" s="157"/>
      <c r="T1052" s="158"/>
      <c r="AT1052" s="153" t="s">
        <v>167</v>
      </c>
      <c r="AU1052" s="153" t="s">
        <v>83</v>
      </c>
      <c r="AV1052" s="13" t="s">
        <v>83</v>
      </c>
      <c r="AW1052" s="13" t="s">
        <v>35</v>
      </c>
      <c r="AX1052" s="13" t="s">
        <v>73</v>
      </c>
      <c r="AY1052" s="153" t="s">
        <v>156</v>
      </c>
    </row>
    <row r="1053" spans="2:65" s="14" customFormat="1" ht="10.199999999999999">
      <c r="B1053" s="159"/>
      <c r="D1053" s="146" t="s">
        <v>167</v>
      </c>
      <c r="E1053" s="160" t="s">
        <v>19</v>
      </c>
      <c r="F1053" s="161" t="s">
        <v>174</v>
      </c>
      <c r="H1053" s="162">
        <v>1</v>
      </c>
      <c r="I1053" s="163"/>
      <c r="L1053" s="159"/>
      <c r="M1053" s="164"/>
      <c r="T1053" s="165"/>
      <c r="AT1053" s="160" t="s">
        <v>167</v>
      </c>
      <c r="AU1053" s="160" t="s">
        <v>83</v>
      </c>
      <c r="AV1053" s="14" t="s">
        <v>163</v>
      </c>
      <c r="AW1053" s="14" t="s">
        <v>35</v>
      </c>
      <c r="AX1053" s="14" t="s">
        <v>81</v>
      </c>
      <c r="AY1053" s="160" t="s">
        <v>156</v>
      </c>
    </row>
    <row r="1054" spans="2:65" s="1" customFormat="1" ht="52.2" customHeight="1">
      <c r="B1054" s="33"/>
      <c r="C1054" s="128" t="s">
        <v>1336</v>
      </c>
      <c r="D1054" s="128" t="s">
        <v>158</v>
      </c>
      <c r="E1054" s="129" t="s">
        <v>1337</v>
      </c>
      <c r="F1054" s="130" t="s">
        <v>1338</v>
      </c>
      <c r="G1054" s="131" t="s">
        <v>587</v>
      </c>
      <c r="H1054" s="132">
        <v>1</v>
      </c>
      <c r="I1054" s="133"/>
      <c r="J1054" s="134">
        <f>ROUND(I1054*H1054,2)</f>
        <v>0</v>
      </c>
      <c r="K1054" s="130" t="s">
        <v>19</v>
      </c>
      <c r="L1054" s="33"/>
      <c r="M1054" s="135" t="s">
        <v>19</v>
      </c>
      <c r="N1054" s="136" t="s">
        <v>44</v>
      </c>
      <c r="P1054" s="137">
        <f>O1054*H1054</f>
        <v>0</v>
      </c>
      <c r="Q1054" s="137">
        <v>0</v>
      </c>
      <c r="R1054" s="137">
        <f>Q1054*H1054</f>
        <v>0</v>
      </c>
      <c r="S1054" s="137">
        <v>0</v>
      </c>
      <c r="T1054" s="138">
        <f>S1054*H1054</f>
        <v>0</v>
      </c>
      <c r="AR1054" s="139" t="s">
        <v>163</v>
      </c>
      <c r="AT1054" s="139" t="s">
        <v>158</v>
      </c>
      <c r="AU1054" s="139" t="s">
        <v>83</v>
      </c>
      <c r="AY1054" s="18" t="s">
        <v>156</v>
      </c>
      <c r="BE1054" s="140">
        <f>IF(N1054="základní",J1054,0)</f>
        <v>0</v>
      </c>
      <c r="BF1054" s="140">
        <f>IF(N1054="snížená",J1054,0)</f>
        <v>0</v>
      </c>
      <c r="BG1054" s="140">
        <f>IF(N1054="zákl. přenesená",J1054,0)</f>
        <v>0</v>
      </c>
      <c r="BH1054" s="140">
        <f>IF(N1054="sníž. přenesená",J1054,0)</f>
        <v>0</v>
      </c>
      <c r="BI1054" s="140">
        <f>IF(N1054="nulová",J1054,0)</f>
        <v>0</v>
      </c>
      <c r="BJ1054" s="18" t="s">
        <v>81</v>
      </c>
      <c r="BK1054" s="140">
        <f>ROUND(I1054*H1054,2)</f>
        <v>0</v>
      </c>
      <c r="BL1054" s="18" t="s">
        <v>163</v>
      </c>
      <c r="BM1054" s="139" t="s">
        <v>1339</v>
      </c>
    </row>
    <row r="1055" spans="2:65" s="12" customFormat="1" ht="10.199999999999999">
      <c r="B1055" s="145"/>
      <c r="D1055" s="146" t="s">
        <v>167</v>
      </c>
      <c r="E1055" s="147" t="s">
        <v>19</v>
      </c>
      <c r="F1055" s="148" t="s">
        <v>1337</v>
      </c>
      <c r="H1055" s="147" t="s">
        <v>19</v>
      </c>
      <c r="I1055" s="149"/>
      <c r="L1055" s="145"/>
      <c r="M1055" s="150"/>
      <c r="T1055" s="151"/>
      <c r="AT1055" s="147" t="s">
        <v>167</v>
      </c>
      <c r="AU1055" s="147" t="s">
        <v>83</v>
      </c>
      <c r="AV1055" s="12" t="s">
        <v>81</v>
      </c>
      <c r="AW1055" s="12" t="s">
        <v>35</v>
      </c>
      <c r="AX1055" s="12" t="s">
        <v>73</v>
      </c>
      <c r="AY1055" s="147" t="s">
        <v>156</v>
      </c>
    </row>
    <row r="1056" spans="2:65" s="13" customFormat="1" ht="10.199999999999999">
      <c r="B1056" s="152"/>
      <c r="D1056" s="146" t="s">
        <v>167</v>
      </c>
      <c r="E1056" s="153" t="s">
        <v>19</v>
      </c>
      <c r="F1056" s="154" t="s">
        <v>81</v>
      </c>
      <c r="H1056" s="155">
        <v>1</v>
      </c>
      <c r="I1056" s="156"/>
      <c r="L1056" s="152"/>
      <c r="M1056" s="157"/>
      <c r="T1056" s="158"/>
      <c r="AT1056" s="153" t="s">
        <v>167</v>
      </c>
      <c r="AU1056" s="153" t="s">
        <v>83</v>
      </c>
      <c r="AV1056" s="13" t="s">
        <v>83</v>
      </c>
      <c r="AW1056" s="13" t="s">
        <v>35</v>
      </c>
      <c r="AX1056" s="13" t="s">
        <v>73</v>
      </c>
      <c r="AY1056" s="153" t="s">
        <v>156</v>
      </c>
    </row>
    <row r="1057" spans="2:65" s="14" customFormat="1" ht="10.199999999999999">
      <c r="B1057" s="159"/>
      <c r="D1057" s="146" t="s">
        <v>167</v>
      </c>
      <c r="E1057" s="160" t="s">
        <v>19</v>
      </c>
      <c r="F1057" s="161" t="s">
        <v>174</v>
      </c>
      <c r="H1057" s="162">
        <v>1</v>
      </c>
      <c r="I1057" s="163"/>
      <c r="L1057" s="159"/>
      <c r="M1057" s="164"/>
      <c r="T1057" s="165"/>
      <c r="AT1057" s="160" t="s">
        <v>167</v>
      </c>
      <c r="AU1057" s="160" t="s">
        <v>83</v>
      </c>
      <c r="AV1057" s="14" t="s">
        <v>163</v>
      </c>
      <c r="AW1057" s="14" t="s">
        <v>35</v>
      </c>
      <c r="AX1057" s="14" t="s">
        <v>81</v>
      </c>
      <c r="AY1057" s="160" t="s">
        <v>156</v>
      </c>
    </row>
    <row r="1058" spans="2:65" s="1" customFormat="1" ht="37.799999999999997" customHeight="1">
      <c r="B1058" s="33"/>
      <c r="C1058" s="128" t="s">
        <v>1340</v>
      </c>
      <c r="D1058" s="128" t="s">
        <v>158</v>
      </c>
      <c r="E1058" s="129" t="s">
        <v>1341</v>
      </c>
      <c r="F1058" s="130" t="s">
        <v>1342</v>
      </c>
      <c r="G1058" s="131" t="s">
        <v>587</v>
      </c>
      <c r="H1058" s="132">
        <v>2</v>
      </c>
      <c r="I1058" s="133"/>
      <c r="J1058" s="134">
        <f>ROUND(I1058*H1058,2)</f>
        <v>0</v>
      </c>
      <c r="K1058" s="130" t="s">
        <v>19</v>
      </c>
      <c r="L1058" s="33"/>
      <c r="M1058" s="135" t="s">
        <v>19</v>
      </c>
      <c r="N1058" s="136" t="s">
        <v>44</v>
      </c>
      <c r="P1058" s="137">
        <f>O1058*H1058</f>
        <v>0</v>
      </c>
      <c r="Q1058" s="137">
        <v>0</v>
      </c>
      <c r="R1058" s="137">
        <f>Q1058*H1058</f>
        <v>0</v>
      </c>
      <c r="S1058" s="137">
        <v>0</v>
      </c>
      <c r="T1058" s="138">
        <f>S1058*H1058</f>
        <v>0</v>
      </c>
      <c r="AR1058" s="139" t="s">
        <v>163</v>
      </c>
      <c r="AT1058" s="139" t="s">
        <v>158</v>
      </c>
      <c r="AU1058" s="139" t="s">
        <v>83</v>
      </c>
      <c r="AY1058" s="18" t="s">
        <v>156</v>
      </c>
      <c r="BE1058" s="140">
        <f>IF(N1058="základní",J1058,0)</f>
        <v>0</v>
      </c>
      <c r="BF1058" s="140">
        <f>IF(N1058="snížená",J1058,0)</f>
        <v>0</v>
      </c>
      <c r="BG1058" s="140">
        <f>IF(N1058="zákl. přenesená",J1058,0)</f>
        <v>0</v>
      </c>
      <c r="BH1058" s="140">
        <f>IF(N1058="sníž. přenesená",J1058,0)</f>
        <v>0</v>
      </c>
      <c r="BI1058" s="140">
        <f>IF(N1058="nulová",J1058,0)</f>
        <v>0</v>
      </c>
      <c r="BJ1058" s="18" t="s">
        <v>81</v>
      </c>
      <c r="BK1058" s="140">
        <f>ROUND(I1058*H1058,2)</f>
        <v>0</v>
      </c>
      <c r="BL1058" s="18" t="s">
        <v>163</v>
      </c>
      <c r="BM1058" s="139" t="s">
        <v>1343</v>
      </c>
    </row>
    <row r="1059" spans="2:65" s="12" customFormat="1" ht="10.199999999999999">
      <c r="B1059" s="145"/>
      <c r="D1059" s="146" t="s">
        <v>167</v>
      </c>
      <c r="E1059" s="147" t="s">
        <v>19</v>
      </c>
      <c r="F1059" s="148" t="s">
        <v>1341</v>
      </c>
      <c r="H1059" s="147" t="s">
        <v>19</v>
      </c>
      <c r="I1059" s="149"/>
      <c r="L1059" s="145"/>
      <c r="M1059" s="150"/>
      <c r="T1059" s="151"/>
      <c r="AT1059" s="147" t="s">
        <v>167</v>
      </c>
      <c r="AU1059" s="147" t="s">
        <v>83</v>
      </c>
      <c r="AV1059" s="12" t="s">
        <v>81</v>
      </c>
      <c r="AW1059" s="12" t="s">
        <v>35</v>
      </c>
      <c r="AX1059" s="12" t="s">
        <v>73</v>
      </c>
      <c r="AY1059" s="147" t="s">
        <v>156</v>
      </c>
    </row>
    <row r="1060" spans="2:65" s="13" customFormat="1" ht="10.199999999999999">
      <c r="B1060" s="152"/>
      <c r="D1060" s="146" t="s">
        <v>167</v>
      </c>
      <c r="E1060" s="153" t="s">
        <v>19</v>
      </c>
      <c r="F1060" s="154" t="s">
        <v>83</v>
      </c>
      <c r="H1060" s="155">
        <v>2</v>
      </c>
      <c r="I1060" s="156"/>
      <c r="L1060" s="152"/>
      <c r="M1060" s="157"/>
      <c r="T1060" s="158"/>
      <c r="AT1060" s="153" t="s">
        <v>167</v>
      </c>
      <c r="AU1060" s="153" t="s">
        <v>83</v>
      </c>
      <c r="AV1060" s="13" t="s">
        <v>83</v>
      </c>
      <c r="AW1060" s="13" t="s">
        <v>35</v>
      </c>
      <c r="AX1060" s="13" t="s">
        <v>73</v>
      </c>
      <c r="AY1060" s="153" t="s">
        <v>156</v>
      </c>
    </row>
    <row r="1061" spans="2:65" s="14" customFormat="1" ht="10.199999999999999">
      <c r="B1061" s="159"/>
      <c r="D1061" s="146" t="s">
        <v>167</v>
      </c>
      <c r="E1061" s="160" t="s">
        <v>19</v>
      </c>
      <c r="F1061" s="161" t="s">
        <v>174</v>
      </c>
      <c r="H1061" s="162">
        <v>2</v>
      </c>
      <c r="I1061" s="163"/>
      <c r="L1061" s="159"/>
      <c r="M1061" s="164"/>
      <c r="T1061" s="165"/>
      <c r="AT1061" s="160" t="s">
        <v>167</v>
      </c>
      <c r="AU1061" s="160" t="s">
        <v>83</v>
      </c>
      <c r="AV1061" s="14" t="s">
        <v>163</v>
      </c>
      <c r="AW1061" s="14" t="s">
        <v>35</v>
      </c>
      <c r="AX1061" s="14" t="s">
        <v>81</v>
      </c>
      <c r="AY1061" s="160" t="s">
        <v>156</v>
      </c>
    </row>
    <row r="1062" spans="2:65" s="1" customFormat="1" ht="16.5" customHeight="1">
      <c r="B1062" s="33"/>
      <c r="C1062" s="128" t="s">
        <v>1344</v>
      </c>
      <c r="D1062" s="128" t="s">
        <v>158</v>
      </c>
      <c r="E1062" s="129" t="s">
        <v>1345</v>
      </c>
      <c r="F1062" s="130" t="s">
        <v>1346</v>
      </c>
      <c r="G1062" s="131" t="s">
        <v>587</v>
      </c>
      <c r="H1062" s="132">
        <v>1</v>
      </c>
      <c r="I1062" s="133"/>
      <c r="J1062" s="134">
        <f>ROUND(I1062*H1062,2)</f>
        <v>0</v>
      </c>
      <c r="K1062" s="130" t="s">
        <v>19</v>
      </c>
      <c r="L1062" s="33"/>
      <c r="M1062" s="135" t="s">
        <v>19</v>
      </c>
      <c r="N1062" s="136" t="s">
        <v>44</v>
      </c>
      <c r="P1062" s="137">
        <f>O1062*H1062</f>
        <v>0</v>
      </c>
      <c r="Q1062" s="137">
        <v>0</v>
      </c>
      <c r="R1062" s="137">
        <f>Q1062*H1062</f>
        <v>0</v>
      </c>
      <c r="S1062" s="137">
        <v>0</v>
      </c>
      <c r="T1062" s="138">
        <f>S1062*H1062</f>
        <v>0</v>
      </c>
      <c r="AR1062" s="139" t="s">
        <v>163</v>
      </c>
      <c r="AT1062" s="139" t="s">
        <v>158</v>
      </c>
      <c r="AU1062" s="139" t="s">
        <v>83</v>
      </c>
      <c r="AY1062" s="18" t="s">
        <v>156</v>
      </c>
      <c r="BE1062" s="140">
        <f>IF(N1062="základní",J1062,0)</f>
        <v>0</v>
      </c>
      <c r="BF1062" s="140">
        <f>IF(N1062="snížená",J1062,0)</f>
        <v>0</v>
      </c>
      <c r="BG1062" s="140">
        <f>IF(N1062="zákl. přenesená",J1062,0)</f>
        <v>0</v>
      </c>
      <c r="BH1062" s="140">
        <f>IF(N1062="sníž. přenesená",J1062,0)</f>
        <v>0</v>
      </c>
      <c r="BI1062" s="140">
        <f>IF(N1062="nulová",J1062,0)</f>
        <v>0</v>
      </c>
      <c r="BJ1062" s="18" t="s">
        <v>81</v>
      </c>
      <c r="BK1062" s="140">
        <f>ROUND(I1062*H1062,2)</f>
        <v>0</v>
      </c>
      <c r="BL1062" s="18" t="s">
        <v>163</v>
      </c>
      <c r="BM1062" s="139" t="s">
        <v>1347</v>
      </c>
    </row>
    <row r="1063" spans="2:65" s="12" customFormat="1" ht="10.199999999999999">
      <c r="B1063" s="145"/>
      <c r="D1063" s="146" t="s">
        <v>167</v>
      </c>
      <c r="E1063" s="147" t="s">
        <v>19</v>
      </c>
      <c r="F1063" s="148" t="s">
        <v>1345</v>
      </c>
      <c r="H1063" s="147" t="s">
        <v>19</v>
      </c>
      <c r="I1063" s="149"/>
      <c r="L1063" s="145"/>
      <c r="M1063" s="150"/>
      <c r="T1063" s="151"/>
      <c r="AT1063" s="147" t="s">
        <v>167</v>
      </c>
      <c r="AU1063" s="147" t="s">
        <v>83</v>
      </c>
      <c r="AV1063" s="12" t="s">
        <v>81</v>
      </c>
      <c r="AW1063" s="12" t="s">
        <v>35</v>
      </c>
      <c r="AX1063" s="12" t="s">
        <v>73</v>
      </c>
      <c r="AY1063" s="147" t="s">
        <v>156</v>
      </c>
    </row>
    <row r="1064" spans="2:65" s="13" customFormat="1" ht="10.199999999999999">
      <c r="B1064" s="152"/>
      <c r="D1064" s="146" t="s">
        <v>167</v>
      </c>
      <c r="E1064" s="153" t="s">
        <v>19</v>
      </c>
      <c r="F1064" s="154" t="s">
        <v>81</v>
      </c>
      <c r="H1064" s="155">
        <v>1</v>
      </c>
      <c r="I1064" s="156"/>
      <c r="L1064" s="152"/>
      <c r="M1064" s="157"/>
      <c r="T1064" s="158"/>
      <c r="AT1064" s="153" t="s">
        <v>167</v>
      </c>
      <c r="AU1064" s="153" t="s">
        <v>83</v>
      </c>
      <c r="AV1064" s="13" t="s">
        <v>83</v>
      </c>
      <c r="AW1064" s="13" t="s">
        <v>35</v>
      </c>
      <c r="AX1064" s="13" t="s">
        <v>73</v>
      </c>
      <c r="AY1064" s="153" t="s">
        <v>156</v>
      </c>
    </row>
    <row r="1065" spans="2:65" s="14" customFormat="1" ht="10.199999999999999">
      <c r="B1065" s="159"/>
      <c r="D1065" s="146" t="s">
        <v>167</v>
      </c>
      <c r="E1065" s="160" t="s">
        <v>19</v>
      </c>
      <c r="F1065" s="161" t="s">
        <v>174</v>
      </c>
      <c r="H1065" s="162">
        <v>1</v>
      </c>
      <c r="I1065" s="163"/>
      <c r="L1065" s="159"/>
      <c r="M1065" s="164"/>
      <c r="T1065" s="165"/>
      <c r="AT1065" s="160" t="s">
        <v>167</v>
      </c>
      <c r="AU1065" s="160" t="s">
        <v>83</v>
      </c>
      <c r="AV1065" s="14" t="s">
        <v>163</v>
      </c>
      <c r="AW1065" s="14" t="s">
        <v>35</v>
      </c>
      <c r="AX1065" s="14" t="s">
        <v>81</v>
      </c>
      <c r="AY1065" s="160" t="s">
        <v>156</v>
      </c>
    </row>
    <row r="1066" spans="2:65" s="1" customFormat="1" ht="16.5" customHeight="1">
      <c r="B1066" s="33"/>
      <c r="C1066" s="128" t="s">
        <v>1348</v>
      </c>
      <c r="D1066" s="128" t="s">
        <v>158</v>
      </c>
      <c r="E1066" s="129" t="s">
        <v>1349</v>
      </c>
      <c r="F1066" s="130" t="s">
        <v>1350</v>
      </c>
      <c r="G1066" s="131" t="s">
        <v>587</v>
      </c>
      <c r="H1066" s="132">
        <v>2</v>
      </c>
      <c r="I1066" s="133"/>
      <c r="J1066" s="134">
        <f>ROUND(I1066*H1066,2)</f>
        <v>0</v>
      </c>
      <c r="K1066" s="130" t="s">
        <v>19</v>
      </c>
      <c r="L1066" s="33"/>
      <c r="M1066" s="135" t="s">
        <v>19</v>
      </c>
      <c r="N1066" s="136" t="s">
        <v>44</v>
      </c>
      <c r="P1066" s="137">
        <f>O1066*H1066</f>
        <v>0</v>
      </c>
      <c r="Q1066" s="137">
        <v>0</v>
      </c>
      <c r="R1066" s="137">
        <f>Q1066*H1066</f>
        <v>0</v>
      </c>
      <c r="S1066" s="137">
        <v>0</v>
      </c>
      <c r="T1066" s="138">
        <f>S1066*H1066</f>
        <v>0</v>
      </c>
      <c r="AR1066" s="139" t="s">
        <v>163</v>
      </c>
      <c r="AT1066" s="139" t="s">
        <v>158</v>
      </c>
      <c r="AU1066" s="139" t="s">
        <v>83</v>
      </c>
      <c r="AY1066" s="18" t="s">
        <v>156</v>
      </c>
      <c r="BE1066" s="140">
        <f>IF(N1066="základní",J1066,0)</f>
        <v>0</v>
      </c>
      <c r="BF1066" s="140">
        <f>IF(N1066="snížená",J1066,0)</f>
        <v>0</v>
      </c>
      <c r="BG1066" s="140">
        <f>IF(N1066="zákl. přenesená",J1066,0)</f>
        <v>0</v>
      </c>
      <c r="BH1066" s="140">
        <f>IF(N1066="sníž. přenesená",J1066,0)</f>
        <v>0</v>
      </c>
      <c r="BI1066" s="140">
        <f>IF(N1066="nulová",J1066,0)</f>
        <v>0</v>
      </c>
      <c r="BJ1066" s="18" t="s">
        <v>81</v>
      </c>
      <c r="BK1066" s="140">
        <f>ROUND(I1066*H1066,2)</f>
        <v>0</v>
      </c>
      <c r="BL1066" s="18" t="s">
        <v>163</v>
      </c>
      <c r="BM1066" s="139" t="s">
        <v>1351</v>
      </c>
    </row>
    <row r="1067" spans="2:65" s="12" customFormat="1" ht="10.199999999999999">
      <c r="B1067" s="145"/>
      <c r="D1067" s="146" t="s">
        <v>167</v>
      </c>
      <c r="E1067" s="147" t="s">
        <v>19</v>
      </c>
      <c r="F1067" s="148" t="s">
        <v>1349</v>
      </c>
      <c r="H1067" s="147" t="s">
        <v>19</v>
      </c>
      <c r="I1067" s="149"/>
      <c r="L1067" s="145"/>
      <c r="M1067" s="150"/>
      <c r="T1067" s="151"/>
      <c r="AT1067" s="147" t="s">
        <v>167</v>
      </c>
      <c r="AU1067" s="147" t="s">
        <v>83</v>
      </c>
      <c r="AV1067" s="12" t="s">
        <v>81</v>
      </c>
      <c r="AW1067" s="12" t="s">
        <v>35</v>
      </c>
      <c r="AX1067" s="12" t="s">
        <v>73</v>
      </c>
      <c r="AY1067" s="147" t="s">
        <v>156</v>
      </c>
    </row>
    <row r="1068" spans="2:65" s="13" customFormat="1" ht="10.199999999999999">
      <c r="B1068" s="152"/>
      <c r="D1068" s="146" t="s">
        <v>167</v>
      </c>
      <c r="E1068" s="153" t="s">
        <v>19</v>
      </c>
      <c r="F1068" s="154" t="s">
        <v>83</v>
      </c>
      <c r="H1068" s="155">
        <v>2</v>
      </c>
      <c r="I1068" s="156"/>
      <c r="L1068" s="152"/>
      <c r="M1068" s="157"/>
      <c r="T1068" s="158"/>
      <c r="AT1068" s="153" t="s">
        <v>167</v>
      </c>
      <c r="AU1068" s="153" t="s">
        <v>83</v>
      </c>
      <c r="AV1068" s="13" t="s">
        <v>83</v>
      </c>
      <c r="AW1068" s="13" t="s">
        <v>35</v>
      </c>
      <c r="AX1068" s="13" t="s">
        <v>73</v>
      </c>
      <c r="AY1068" s="153" t="s">
        <v>156</v>
      </c>
    </row>
    <row r="1069" spans="2:65" s="14" customFormat="1" ht="10.199999999999999">
      <c r="B1069" s="159"/>
      <c r="D1069" s="146" t="s">
        <v>167</v>
      </c>
      <c r="E1069" s="160" t="s">
        <v>19</v>
      </c>
      <c r="F1069" s="161" t="s">
        <v>174</v>
      </c>
      <c r="H1069" s="162">
        <v>2</v>
      </c>
      <c r="I1069" s="163"/>
      <c r="L1069" s="159"/>
      <c r="M1069" s="164"/>
      <c r="T1069" s="165"/>
      <c r="AT1069" s="160" t="s">
        <v>167</v>
      </c>
      <c r="AU1069" s="160" t="s">
        <v>83</v>
      </c>
      <c r="AV1069" s="14" t="s">
        <v>163</v>
      </c>
      <c r="AW1069" s="14" t="s">
        <v>35</v>
      </c>
      <c r="AX1069" s="14" t="s">
        <v>81</v>
      </c>
      <c r="AY1069" s="160" t="s">
        <v>156</v>
      </c>
    </row>
    <row r="1070" spans="2:65" s="1" customFormat="1" ht="16.5" customHeight="1">
      <c r="B1070" s="33"/>
      <c r="C1070" s="128" t="s">
        <v>1352</v>
      </c>
      <c r="D1070" s="128" t="s">
        <v>158</v>
      </c>
      <c r="E1070" s="129" t="s">
        <v>1353</v>
      </c>
      <c r="F1070" s="130" t="s">
        <v>1354</v>
      </c>
      <c r="G1070" s="131" t="s">
        <v>587</v>
      </c>
      <c r="H1070" s="132">
        <v>4</v>
      </c>
      <c r="I1070" s="133"/>
      <c r="J1070" s="134">
        <f>ROUND(I1070*H1070,2)</f>
        <v>0</v>
      </c>
      <c r="K1070" s="130" t="s">
        <v>19</v>
      </c>
      <c r="L1070" s="33"/>
      <c r="M1070" s="135" t="s">
        <v>19</v>
      </c>
      <c r="N1070" s="136" t="s">
        <v>44</v>
      </c>
      <c r="P1070" s="137">
        <f>O1070*H1070</f>
        <v>0</v>
      </c>
      <c r="Q1070" s="137">
        <v>0</v>
      </c>
      <c r="R1070" s="137">
        <f>Q1070*H1070</f>
        <v>0</v>
      </c>
      <c r="S1070" s="137">
        <v>0</v>
      </c>
      <c r="T1070" s="138">
        <f>S1070*H1070</f>
        <v>0</v>
      </c>
      <c r="AR1070" s="139" t="s">
        <v>163</v>
      </c>
      <c r="AT1070" s="139" t="s">
        <v>158</v>
      </c>
      <c r="AU1070" s="139" t="s">
        <v>83</v>
      </c>
      <c r="AY1070" s="18" t="s">
        <v>156</v>
      </c>
      <c r="BE1070" s="140">
        <f>IF(N1070="základní",J1070,0)</f>
        <v>0</v>
      </c>
      <c r="BF1070" s="140">
        <f>IF(N1070="snížená",J1070,0)</f>
        <v>0</v>
      </c>
      <c r="BG1070" s="140">
        <f>IF(N1070="zákl. přenesená",J1070,0)</f>
        <v>0</v>
      </c>
      <c r="BH1070" s="140">
        <f>IF(N1070="sníž. přenesená",J1070,0)</f>
        <v>0</v>
      </c>
      <c r="BI1070" s="140">
        <f>IF(N1070="nulová",J1070,0)</f>
        <v>0</v>
      </c>
      <c r="BJ1070" s="18" t="s">
        <v>81</v>
      </c>
      <c r="BK1070" s="140">
        <f>ROUND(I1070*H1070,2)</f>
        <v>0</v>
      </c>
      <c r="BL1070" s="18" t="s">
        <v>163</v>
      </c>
      <c r="BM1070" s="139" t="s">
        <v>1355</v>
      </c>
    </row>
    <row r="1071" spans="2:65" s="12" customFormat="1" ht="10.199999999999999">
      <c r="B1071" s="145"/>
      <c r="D1071" s="146" t="s">
        <v>167</v>
      </c>
      <c r="E1071" s="147" t="s">
        <v>19</v>
      </c>
      <c r="F1071" s="148" t="s">
        <v>1356</v>
      </c>
      <c r="H1071" s="147" t="s">
        <v>19</v>
      </c>
      <c r="I1071" s="149"/>
      <c r="L1071" s="145"/>
      <c r="M1071" s="150"/>
      <c r="T1071" s="151"/>
      <c r="AT1071" s="147" t="s">
        <v>167</v>
      </c>
      <c r="AU1071" s="147" t="s">
        <v>83</v>
      </c>
      <c r="AV1071" s="12" t="s">
        <v>81</v>
      </c>
      <c r="AW1071" s="12" t="s">
        <v>35</v>
      </c>
      <c r="AX1071" s="12" t="s">
        <v>73</v>
      </c>
      <c r="AY1071" s="147" t="s">
        <v>156</v>
      </c>
    </row>
    <row r="1072" spans="2:65" s="13" customFormat="1" ht="10.199999999999999">
      <c r="B1072" s="152"/>
      <c r="D1072" s="146" t="s">
        <v>167</v>
      </c>
      <c r="E1072" s="153" t="s">
        <v>19</v>
      </c>
      <c r="F1072" s="154" t="s">
        <v>163</v>
      </c>
      <c r="H1072" s="155">
        <v>4</v>
      </c>
      <c r="I1072" s="156"/>
      <c r="L1072" s="152"/>
      <c r="M1072" s="157"/>
      <c r="T1072" s="158"/>
      <c r="AT1072" s="153" t="s">
        <v>167</v>
      </c>
      <c r="AU1072" s="153" t="s">
        <v>83</v>
      </c>
      <c r="AV1072" s="13" t="s">
        <v>83</v>
      </c>
      <c r="AW1072" s="13" t="s">
        <v>35</v>
      </c>
      <c r="AX1072" s="13" t="s">
        <v>73</v>
      </c>
      <c r="AY1072" s="153" t="s">
        <v>156</v>
      </c>
    </row>
    <row r="1073" spans="2:65" s="14" customFormat="1" ht="10.199999999999999">
      <c r="B1073" s="159"/>
      <c r="D1073" s="146" t="s">
        <v>167</v>
      </c>
      <c r="E1073" s="160" t="s">
        <v>19</v>
      </c>
      <c r="F1073" s="161" t="s">
        <v>174</v>
      </c>
      <c r="H1073" s="162">
        <v>4</v>
      </c>
      <c r="I1073" s="163"/>
      <c r="L1073" s="159"/>
      <c r="M1073" s="164"/>
      <c r="T1073" s="165"/>
      <c r="AT1073" s="160" t="s">
        <v>167</v>
      </c>
      <c r="AU1073" s="160" t="s">
        <v>83</v>
      </c>
      <c r="AV1073" s="14" t="s">
        <v>163</v>
      </c>
      <c r="AW1073" s="14" t="s">
        <v>35</v>
      </c>
      <c r="AX1073" s="14" t="s">
        <v>81</v>
      </c>
      <c r="AY1073" s="160" t="s">
        <v>156</v>
      </c>
    </row>
    <row r="1074" spans="2:65" s="1" customFormat="1" ht="16.5" customHeight="1">
      <c r="B1074" s="33"/>
      <c r="C1074" s="128" t="s">
        <v>1357</v>
      </c>
      <c r="D1074" s="128" t="s">
        <v>158</v>
      </c>
      <c r="E1074" s="129" t="s">
        <v>1358</v>
      </c>
      <c r="F1074" s="130" t="s">
        <v>1359</v>
      </c>
      <c r="G1074" s="131" t="s">
        <v>587</v>
      </c>
      <c r="H1074" s="132">
        <v>1</v>
      </c>
      <c r="I1074" s="133"/>
      <c r="J1074" s="134">
        <f>ROUND(I1074*H1074,2)</f>
        <v>0</v>
      </c>
      <c r="K1074" s="130" t="s">
        <v>19</v>
      </c>
      <c r="L1074" s="33"/>
      <c r="M1074" s="135" t="s">
        <v>19</v>
      </c>
      <c r="N1074" s="136" t="s">
        <v>44</v>
      </c>
      <c r="P1074" s="137">
        <f>O1074*H1074</f>
        <v>0</v>
      </c>
      <c r="Q1074" s="137">
        <v>0</v>
      </c>
      <c r="R1074" s="137">
        <f>Q1074*H1074</f>
        <v>0</v>
      </c>
      <c r="S1074" s="137">
        <v>0</v>
      </c>
      <c r="T1074" s="138">
        <f>S1074*H1074</f>
        <v>0</v>
      </c>
      <c r="AR1074" s="139" t="s">
        <v>163</v>
      </c>
      <c r="AT1074" s="139" t="s">
        <v>158</v>
      </c>
      <c r="AU1074" s="139" t="s">
        <v>83</v>
      </c>
      <c r="AY1074" s="18" t="s">
        <v>156</v>
      </c>
      <c r="BE1074" s="140">
        <f>IF(N1074="základní",J1074,0)</f>
        <v>0</v>
      </c>
      <c r="BF1074" s="140">
        <f>IF(N1074="snížená",J1074,0)</f>
        <v>0</v>
      </c>
      <c r="BG1074" s="140">
        <f>IF(N1074="zákl. přenesená",J1074,0)</f>
        <v>0</v>
      </c>
      <c r="BH1074" s="140">
        <f>IF(N1074="sníž. přenesená",J1074,0)</f>
        <v>0</v>
      </c>
      <c r="BI1074" s="140">
        <f>IF(N1074="nulová",J1074,0)</f>
        <v>0</v>
      </c>
      <c r="BJ1074" s="18" t="s">
        <v>81</v>
      </c>
      <c r="BK1074" s="140">
        <f>ROUND(I1074*H1074,2)</f>
        <v>0</v>
      </c>
      <c r="BL1074" s="18" t="s">
        <v>163</v>
      </c>
      <c r="BM1074" s="139" t="s">
        <v>1360</v>
      </c>
    </row>
    <row r="1075" spans="2:65" s="1" customFormat="1" ht="24.15" customHeight="1">
      <c r="B1075" s="33"/>
      <c r="C1075" s="128" t="s">
        <v>1361</v>
      </c>
      <c r="D1075" s="128" t="s">
        <v>158</v>
      </c>
      <c r="E1075" s="129" t="s">
        <v>1362</v>
      </c>
      <c r="F1075" s="130" t="s">
        <v>1363</v>
      </c>
      <c r="G1075" s="131" t="s">
        <v>161</v>
      </c>
      <c r="H1075" s="132">
        <v>14.5</v>
      </c>
      <c r="I1075" s="133"/>
      <c r="J1075" s="134">
        <f>ROUND(I1075*H1075,2)</f>
        <v>0</v>
      </c>
      <c r="K1075" s="130" t="s">
        <v>162</v>
      </c>
      <c r="L1075" s="33"/>
      <c r="M1075" s="135" t="s">
        <v>19</v>
      </c>
      <c r="N1075" s="136" t="s">
        <v>44</v>
      </c>
      <c r="P1075" s="137">
        <f>O1075*H1075</f>
        <v>0</v>
      </c>
      <c r="Q1075" s="137">
        <v>2.3000000000000001E-4</v>
      </c>
      <c r="R1075" s="137">
        <f>Q1075*H1075</f>
        <v>3.3350000000000003E-3</v>
      </c>
      <c r="S1075" s="137">
        <v>0</v>
      </c>
      <c r="T1075" s="138">
        <f>S1075*H1075</f>
        <v>0</v>
      </c>
      <c r="AR1075" s="139" t="s">
        <v>278</v>
      </c>
      <c r="AT1075" s="139" t="s">
        <v>158</v>
      </c>
      <c r="AU1075" s="139" t="s">
        <v>83</v>
      </c>
      <c r="AY1075" s="18" t="s">
        <v>156</v>
      </c>
      <c r="BE1075" s="140">
        <f>IF(N1075="základní",J1075,0)</f>
        <v>0</v>
      </c>
      <c r="BF1075" s="140">
        <f>IF(N1075="snížená",J1075,0)</f>
        <v>0</v>
      </c>
      <c r="BG1075" s="140">
        <f>IF(N1075="zákl. přenesená",J1075,0)</f>
        <v>0</v>
      </c>
      <c r="BH1075" s="140">
        <f>IF(N1075="sníž. přenesená",J1075,0)</f>
        <v>0</v>
      </c>
      <c r="BI1075" s="140">
        <f>IF(N1075="nulová",J1075,0)</f>
        <v>0</v>
      </c>
      <c r="BJ1075" s="18" t="s">
        <v>81</v>
      </c>
      <c r="BK1075" s="140">
        <f>ROUND(I1075*H1075,2)</f>
        <v>0</v>
      </c>
      <c r="BL1075" s="18" t="s">
        <v>278</v>
      </c>
      <c r="BM1075" s="139" t="s">
        <v>1364</v>
      </c>
    </row>
    <row r="1076" spans="2:65" s="1" customFormat="1" ht="10.199999999999999">
      <c r="B1076" s="33"/>
      <c r="D1076" s="141" t="s">
        <v>165</v>
      </c>
      <c r="F1076" s="142" t="s">
        <v>1365</v>
      </c>
      <c r="I1076" s="143"/>
      <c r="L1076" s="33"/>
      <c r="M1076" s="144"/>
      <c r="T1076" s="54"/>
      <c r="AT1076" s="18" t="s">
        <v>165</v>
      </c>
      <c r="AU1076" s="18" t="s">
        <v>83</v>
      </c>
    </row>
    <row r="1077" spans="2:65" s="12" customFormat="1" ht="10.199999999999999">
      <c r="B1077" s="145"/>
      <c r="D1077" s="146" t="s">
        <v>167</v>
      </c>
      <c r="E1077" s="147" t="s">
        <v>19</v>
      </c>
      <c r="F1077" s="148" t="s">
        <v>1366</v>
      </c>
      <c r="H1077" s="147" t="s">
        <v>19</v>
      </c>
      <c r="I1077" s="149"/>
      <c r="L1077" s="145"/>
      <c r="M1077" s="150"/>
      <c r="T1077" s="151"/>
      <c r="AT1077" s="147" t="s">
        <v>167</v>
      </c>
      <c r="AU1077" s="147" t="s">
        <v>83</v>
      </c>
      <c r="AV1077" s="12" t="s">
        <v>81</v>
      </c>
      <c r="AW1077" s="12" t="s">
        <v>35</v>
      </c>
      <c r="AX1077" s="12" t="s">
        <v>73</v>
      </c>
      <c r="AY1077" s="147" t="s">
        <v>156</v>
      </c>
    </row>
    <row r="1078" spans="2:65" s="13" customFormat="1" ht="10.199999999999999">
      <c r="B1078" s="152"/>
      <c r="D1078" s="146" t="s">
        <v>167</v>
      </c>
      <c r="E1078" s="153" t="s">
        <v>19</v>
      </c>
      <c r="F1078" s="154" t="s">
        <v>1367</v>
      </c>
      <c r="H1078" s="155">
        <v>14.5</v>
      </c>
      <c r="I1078" s="156"/>
      <c r="L1078" s="152"/>
      <c r="M1078" s="157"/>
      <c r="T1078" s="158"/>
      <c r="AT1078" s="153" t="s">
        <v>167</v>
      </c>
      <c r="AU1078" s="153" t="s">
        <v>83</v>
      </c>
      <c r="AV1078" s="13" t="s">
        <v>83</v>
      </c>
      <c r="AW1078" s="13" t="s">
        <v>35</v>
      </c>
      <c r="AX1078" s="13" t="s">
        <v>73</v>
      </c>
      <c r="AY1078" s="153" t="s">
        <v>156</v>
      </c>
    </row>
    <row r="1079" spans="2:65" s="14" customFormat="1" ht="10.199999999999999">
      <c r="B1079" s="159"/>
      <c r="D1079" s="146" t="s">
        <v>167</v>
      </c>
      <c r="E1079" s="160" t="s">
        <v>19</v>
      </c>
      <c r="F1079" s="161" t="s">
        <v>174</v>
      </c>
      <c r="H1079" s="162">
        <v>14.5</v>
      </c>
      <c r="I1079" s="163"/>
      <c r="L1079" s="159"/>
      <c r="M1079" s="164"/>
      <c r="T1079" s="165"/>
      <c r="AT1079" s="160" t="s">
        <v>167</v>
      </c>
      <c r="AU1079" s="160" t="s">
        <v>83</v>
      </c>
      <c r="AV1079" s="14" t="s">
        <v>163</v>
      </c>
      <c r="AW1079" s="14" t="s">
        <v>35</v>
      </c>
      <c r="AX1079" s="14" t="s">
        <v>81</v>
      </c>
      <c r="AY1079" s="160" t="s">
        <v>156</v>
      </c>
    </row>
    <row r="1080" spans="2:65" s="1" customFormat="1" ht="284.39999999999998" customHeight="1">
      <c r="B1080" s="33"/>
      <c r="C1080" s="166" t="s">
        <v>1368</v>
      </c>
      <c r="D1080" s="166" t="s">
        <v>291</v>
      </c>
      <c r="E1080" s="167" t="s">
        <v>1369</v>
      </c>
      <c r="F1080" s="168" t="s">
        <v>1370</v>
      </c>
      <c r="G1080" s="169" t="s">
        <v>161</v>
      </c>
      <c r="H1080" s="170">
        <v>14.5</v>
      </c>
      <c r="I1080" s="171"/>
      <c r="J1080" s="172">
        <f>ROUND(I1080*H1080,2)</f>
        <v>0</v>
      </c>
      <c r="K1080" s="168" t="s">
        <v>162</v>
      </c>
      <c r="L1080" s="173"/>
      <c r="M1080" s="174" t="s">
        <v>19</v>
      </c>
      <c r="N1080" s="175" t="s">
        <v>44</v>
      </c>
      <c r="P1080" s="137">
        <f>O1080*H1080</f>
        <v>0</v>
      </c>
      <c r="Q1080" s="137">
        <v>3.8289999999999998E-2</v>
      </c>
      <c r="R1080" s="137">
        <f>Q1080*H1080</f>
        <v>0.55520499999999995</v>
      </c>
      <c r="S1080" s="137">
        <v>0</v>
      </c>
      <c r="T1080" s="138">
        <f>S1080*H1080</f>
        <v>0</v>
      </c>
      <c r="AR1080" s="139" t="s">
        <v>379</v>
      </c>
      <c r="AT1080" s="139" t="s">
        <v>291</v>
      </c>
      <c r="AU1080" s="139" t="s">
        <v>83</v>
      </c>
      <c r="AY1080" s="18" t="s">
        <v>156</v>
      </c>
      <c r="BE1080" s="140">
        <f>IF(N1080="základní",J1080,0)</f>
        <v>0</v>
      </c>
      <c r="BF1080" s="140">
        <f>IF(N1080="snížená",J1080,0)</f>
        <v>0</v>
      </c>
      <c r="BG1080" s="140">
        <f>IF(N1080="zákl. přenesená",J1080,0)</f>
        <v>0</v>
      </c>
      <c r="BH1080" s="140">
        <f>IF(N1080="sníž. přenesená",J1080,0)</f>
        <v>0</v>
      </c>
      <c r="BI1080" s="140">
        <f>IF(N1080="nulová",J1080,0)</f>
        <v>0</v>
      </c>
      <c r="BJ1080" s="18" t="s">
        <v>81</v>
      </c>
      <c r="BK1080" s="140">
        <f>ROUND(I1080*H1080,2)</f>
        <v>0</v>
      </c>
      <c r="BL1080" s="18" t="s">
        <v>278</v>
      </c>
      <c r="BM1080" s="139" t="s">
        <v>1371</v>
      </c>
    </row>
    <row r="1081" spans="2:65" s="1" customFormat="1" ht="16.5" customHeight="1">
      <c r="B1081" s="33"/>
      <c r="C1081" s="128" t="s">
        <v>1372</v>
      </c>
      <c r="D1081" s="128" t="s">
        <v>158</v>
      </c>
      <c r="E1081" s="129" t="s">
        <v>1373</v>
      </c>
      <c r="F1081" s="130" t="s">
        <v>1374</v>
      </c>
      <c r="G1081" s="131" t="s">
        <v>161</v>
      </c>
      <c r="H1081" s="132">
        <v>15.226000000000001</v>
      </c>
      <c r="I1081" s="133"/>
      <c r="J1081" s="134">
        <f>ROUND(I1081*H1081,2)</f>
        <v>0</v>
      </c>
      <c r="K1081" s="130" t="s">
        <v>162</v>
      </c>
      <c r="L1081" s="33"/>
      <c r="M1081" s="135" t="s">
        <v>19</v>
      </c>
      <c r="N1081" s="136" t="s">
        <v>44</v>
      </c>
      <c r="P1081" s="137">
        <f>O1081*H1081</f>
        <v>0</v>
      </c>
      <c r="Q1081" s="137">
        <v>2.1000000000000001E-4</v>
      </c>
      <c r="R1081" s="137">
        <f>Q1081*H1081</f>
        <v>3.1974600000000005E-3</v>
      </c>
      <c r="S1081" s="137">
        <v>0</v>
      </c>
      <c r="T1081" s="138">
        <f>S1081*H1081</f>
        <v>0</v>
      </c>
      <c r="AR1081" s="139" t="s">
        <v>278</v>
      </c>
      <c r="AT1081" s="139" t="s">
        <v>158</v>
      </c>
      <c r="AU1081" s="139" t="s">
        <v>83</v>
      </c>
      <c r="AY1081" s="18" t="s">
        <v>156</v>
      </c>
      <c r="BE1081" s="140">
        <f>IF(N1081="základní",J1081,0)</f>
        <v>0</v>
      </c>
      <c r="BF1081" s="140">
        <f>IF(N1081="snížená",J1081,0)</f>
        <v>0</v>
      </c>
      <c r="BG1081" s="140">
        <f>IF(N1081="zákl. přenesená",J1081,0)</f>
        <v>0</v>
      </c>
      <c r="BH1081" s="140">
        <f>IF(N1081="sníž. přenesená",J1081,0)</f>
        <v>0</v>
      </c>
      <c r="BI1081" s="140">
        <f>IF(N1081="nulová",J1081,0)</f>
        <v>0</v>
      </c>
      <c r="BJ1081" s="18" t="s">
        <v>81</v>
      </c>
      <c r="BK1081" s="140">
        <f>ROUND(I1081*H1081,2)</f>
        <v>0</v>
      </c>
      <c r="BL1081" s="18" t="s">
        <v>278</v>
      </c>
      <c r="BM1081" s="139" t="s">
        <v>1375</v>
      </c>
    </row>
    <row r="1082" spans="2:65" s="1" customFormat="1" ht="10.199999999999999">
      <c r="B1082" s="33"/>
      <c r="D1082" s="141" t="s">
        <v>165</v>
      </c>
      <c r="F1082" s="142" t="s">
        <v>1376</v>
      </c>
      <c r="I1082" s="143"/>
      <c r="L1082" s="33"/>
      <c r="M1082" s="144"/>
      <c r="T1082" s="54"/>
      <c r="AT1082" s="18" t="s">
        <v>165</v>
      </c>
      <c r="AU1082" s="18" t="s">
        <v>83</v>
      </c>
    </row>
    <row r="1083" spans="2:65" s="13" customFormat="1" ht="10.199999999999999">
      <c r="B1083" s="152"/>
      <c r="D1083" s="146" t="s">
        <v>167</v>
      </c>
      <c r="E1083" s="153" t="s">
        <v>19</v>
      </c>
      <c r="F1083" s="154" t="s">
        <v>1377</v>
      </c>
      <c r="H1083" s="155">
        <v>11.138</v>
      </c>
      <c r="I1083" s="156"/>
      <c r="L1083" s="152"/>
      <c r="M1083" s="157"/>
      <c r="T1083" s="158"/>
      <c r="AT1083" s="153" t="s">
        <v>167</v>
      </c>
      <c r="AU1083" s="153" t="s">
        <v>83</v>
      </c>
      <c r="AV1083" s="13" t="s">
        <v>83</v>
      </c>
      <c r="AW1083" s="13" t="s">
        <v>35</v>
      </c>
      <c r="AX1083" s="13" t="s">
        <v>73</v>
      </c>
      <c r="AY1083" s="153" t="s">
        <v>156</v>
      </c>
    </row>
    <row r="1084" spans="2:65" s="13" customFormat="1" ht="10.199999999999999">
      <c r="B1084" s="152"/>
      <c r="D1084" s="146" t="s">
        <v>167</v>
      </c>
      <c r="E1084" s="153" t="s">
        <v>19</v>
      </c>
      <c r="F1084" s="154" t="s">
        <v>1378</v>
      </c>
      <c r="H1084" s="155">
        <v>4.0880000000000001</v>
      </c>
      <c r="I1084" s="156"/>
      <c r="L1084" s="152"/>
      <c r="M1084" s="157"/>
      <c r="T1084" s="158"/>
      <c r="AT1084" s="153" t="s">
        <v>167</v>
      </c>
      <c r="AU1084" s="153" t="s">
        <v>83</v>
      </c>
      <c r="AV1084" s="13" t="s">
        <v>83</v>
      </c>
      <c r="AW1084" s="13" t="s">
        <v>35</v>
      </c>
      <c r="AX1084" s="13" t="s">
        <v>73</v>
      </c>
      <c r="AY1084" s="153" t="s">
        <v>156</v>
      </c>
    </row>
    <row r="1085" spans="2:65" s="14" customFormat="1" ht="10.199999999999999">
      <c r="B1085" s="159"/>
      <c r="D1085" s="146" t="s">
        <v>167</v>
      </c>
      <c r="E1085" s="160" t="s">
        <v>19</v>
      </c>
      <c r="F1085" s="161" t="s">
        <v>174</v>
      </c>
      <c r="H1085" s="162">
        <v>15.225999999999999</v>
      </c>
      <c r="I1085" s="163"/>
      <c r="L1085" s="159"/>
      <c r="M1085" s="164"/>
      <c r="T1085" s="165"/>
      <c r="AT1085" s="160" t="s">
        <v>167</v>
      </c>
      <c r="AU1085" s="160" t="s">
        <v>83</v>
      </c>
      <c r="AV1085" s="14" t="s">
        <v>163</v>
      </c>
      <c r="AW1085" s="14" t="s">
        <v>35</v>
      </c>
      <c r="AX1085" s="14" t="s">
        <v>81</v>
      </c>
      <c r="AY1085" s="160" t="s">
        <v>156</v>
      </c>
    </row>
    <row r="1086" spans="2:65" s="1" customFormat="1" ht="101.25" customHeight="1">
      <c r="B1086" s="33"/>
      <c r="C1086" s="166" t="s">
        <v>1379</v>
      </c>
      <c r="D1086" s="166" t="s">
        <v>291</v>
      </c>
      <c r="E1086" s="167" t="s">
        <v>1380</v>
      </c>
      <c r="F1086" s="168" t="s">
        <v>1381</v>
      </c>
      <c r="G1086" s="169" t="s">
        <v>916</v>
      </c>
      <c r="H1086" s="170">
        <v>1</v>
      </c>
      <c r="I1086" s="171"/>
      <c r="J1086" s="172">
        <f>ROUND(I1086*H1086,2)</f>
        <v>0</v>
      </c>
      <c r="K1086" s="168" t="s">
        <v>19</v>
      </c>
      <c r="L1086" s="173"/>
      <c r="M1086" s="174" t="s">
        <v>19</v>
      </c>
      <c r="N1086" s="175" t="s">
        <v>44</v>
      </c>
      <c r="P1086" s="137">
        <f>O1086*H1086</f>
        <v>0</v>
      </c>
      <c r="Q1086" s="137">
        <v>0</v>
      </c>
      <c r="R1086" s="137">
        <f>Q1086*H1086</f>
        <v>0</v>
      </c>
      <c r="S1086" s="137">
        <v>0</v>
      </c>
      <c r="T1086" s="138">
        <f>S1086*H1086</f>
        <v>0</v>
      </c>
      <c r="AR1086" s="139" t="s">
        <v>379</v>
      </c>
      <c r="AT1086" s="139" t="s">
        <v>291</v>
      </c>
      <c r="AU1086" s="139" t="s">
        <v>83</v>
      </c>
      <c r="AY1086" s="18" t="s">
        <v>156</v>
      </c>
      <c r="BE1086" s="140">
        <f>IF(N1086="základní",J1086,0)</f>
        <v>0</v>
      </c>
      <c r="BF1086" s="140">
        <f>IF(N1086="snížená",J1086,0)</f>
        <v>0</v>
      </c>
      <c r="BG1086" s="140">
        <f>IF(N1086="zákl. přenesená",J1086,0)</f>
        <v>0</v>
      </c>
      <c r="BH1086" s="140">
        <f>IF(N1086="sníž. přenesená",J1086,0)</f>
        <v>0</v>
      </c>
      <c r="BI1086" s="140">
        <f>IF(N1086="nulová",J1086,0)</f>
        <v>0</v>
      </c>
      <c r="BJ1086" s="18" t="s">
        <v>81</v>
      </c>
      <c r="BK1086" s="140">
        <f>ROUND(I1086*H1086,2)</f>
        <v>0</v>
      </c>
      <c r="BL1086" s="18" t="s">
        <v>278</v>
      </c>
      <c r="BM1086" s="139" t="s">
        <v>1382</v>
      </c>
    </row>
    <row r="1087" spans="2:65" s="13" customFormat="1" ht="10.199999999999999">
      <c r="B1087" s="152"/>
      <c r="D1087" s="146" t="s">
        <v>167</v>
      </c>
      <c r="E1087" s="153" t="s">
        <v>19</v>
      </c>
      <c r="F1087" s="154" t="s">
        <v>81</v>
      </c>
      <c r="H1087" s="155">
        <v>1</v>
      </c>
      <c r="I1087" s="156"/>
      <c r="L1087" s="152"/>
      <c r="M1087" s="157"/>
      <c r="T1087" s="158"/>
      <c r="AT1087" s="153" t="s">
        <v>167</v>
      </c>
      <c r="AU1087" s="153" t="s">
        <v>83</v>
      </c>
      <c r="AV1087" s="13" t="s">
        <v>83</v>
      </c>
      <c r="AW1087" s="13" t="s">
        <v>35</v>
      </c>
      <c r="AX1087" s="13" t="s">
        <v>73</v>
      </c>
      <c r="AY1087" s="153" t="s">
        <v>156</v>
      </c>
    </row>
    <row r="1088" spans="2:65" s="14" customFormat="1" ht="10.199999999999999">
      <c r="B1088" s="159"/>
      <c r="D1088" s="146" t="s">
        <v>167</v>
      </c>
      <c r="E1088" s="160" t="s">
        <v>19</v>
      </c>
      <c r="F1088" s="161" t="s">
        <v>174</v>
      </c>
      <c r="H1088" s="162">
        <v>1</v>
      </c>
      <c r="I1088" s="163"/>
      <c r="L1088" s="159"/>
      <c r="M1088" s="164"/>
      <c r="T1088" s="165"/>
      <c r="AT1088" s="160" t="s">
        <v>167</v>
      </c>
      <c r="AU1088" s="160" t="s">
        <v>83</v>
      </c>
      <c r="AV1088" s="14" t="s">
        <v>163</v>
      </c>
      <c r="AW1088" s="14" t="s">
        <v>35</v>
      </c>
      <c r="AX1088" s="14" t="s">
        <v>81</v>
      </c>
      <c r="AY1088" s="160" t="s">
        <v>156</v>
      </c>
    </row>
    <row r="1089" spans="2:65" s="1" customFormat="1" ht="114.9" customHeight="1">
      <c r="B1089" s="33"/>
      <c r="C1089" s="166" t="s">
        <v>1383</v>
      </c>
      <c r="D1089" s="166" t="s">
        <v>291</v>
      </c>
      <c r="E1089" s="167" t="s">
        <v>1384</v>
      </c>
      <c r="F1089" s="168" t="s">
        <v>1385</v>
      </c>
      <c r="G1089" s="169" t="s">
        <v>916</v>
      </c>
      <c r="H1089" s="170">
        <v>1</v>
      </c>
      <c r="I1089" s="171"/>
      <c r="J1089" s="172">
        <f>ROUND(I1089*H1089,2)</f>
        <v>0</v>
      </c>
      <c r="K1089" s="168" t="s">
        <v>19</v>
      </c>
      <c r="L1089" s="173"/>
      <c r="M1089" s="174" t="s">
        <v>19</v>
      </c>
      <c r="N1089" s="175" t="s">
        <v>44</v>
      </c>
      <c r="P1089" s="137">
        <f>O1089*H1089</f>
        <v>0</v>
      </c>
      <c r="Q1089" s="137">
        <v>0</v>
      </c>
      <c r="R1089" s="137">
        <f>Q1089*H1089</f>
        <v>0</v>
      </c>
      <c r="S1089" s="137">
        <v>0</v>
      </c>
      <c r="T1089" s="138">
        <f>S1089*H1089</f>
        <v>0</v>
      </c>
      <c r="AR1089" s="139" t="s">
        <v>379</v>
      </c>
      <c r="AT1089" s="139" t="s">
        <v>291</v>
      </c>
      <c r="AU1089" s="139" t="s">
        <v>83</v>
      </c>
      <c r="AY1089" s="18" t="s">
        <v>156</v>
      </c>
      <c r="BE1089" s="140">
        <f>IF(N1089="základní",J1089,0)</f>
        <v>0</v>
      </c>
      <c r="BF1089" s="140">
        <f>IF(N1089="snížená",J1089,0)</f>
        <v>0</v>
      </c>
      <c r="BG1089" s="140">
        <f>IF(N1089="zákl. přenesená",J1089,0)</f>
        <v>0</v>
      </c>
      <c r="BH1089" s="140">
        <f>IF(N1089="sníž. přenesená",J1089,0)</f>
        <v>0</v>
      </c>
      <c r="BI1089" s="140">
        <f>IF(N1089="nulová",J1089,0)</f>
        <v>0</v>
      </c>
      <c r="BJ1089" s="18" t="s">
        <v>81</v>
      </c>
      <c r="BK1089" s="140">
        <f>ROUND(I1089*H1089,2)</f>
        <v>0</v>
      </c>
      <c r="BL1089" s="18" t="s">
        <v>278</v>
      </c>
      <c r="BM1089" s="139" t="s">
        <v>1386</v>
      </c>
    </row>
    <row r="1090" spans="2:65" s="13" customFormat="1" ht="10.199999999999999">
      <c r="B1090" s="152"/>
      <c r="D1090" s="146" t="s">
        <v>167</v>
      </c>
      <c r="E1090" s="153" t="s">
        <v>19</v>
      </c>
      <c r="F1090" s="154" t="s">
        <v>81</v>
      </c>
      <c r="H1090" s="155">
        <v>1</v>
      </c>
      <c r="I1090" s="156"/>
      <c r="L1090" s="152"/>
      <c r="M1090" s="157"/>
      <c r="T1090" s="158"/>
      <c r="AT1090" s="153" t="s">
        <v>167</v>
      </c>
      <c r="AU1090" s="153" t="s">
        <v>83</v>
      </c>
      <c r="AV1090" s="13" t="s">
        <v>83</v>
      </c>
      <c r="AW1090" s="13" t="s">
        <v>35</v>
      </c>
      <c r="AX1090" s="13" t="s">
        <v>73</v>
      </c>
      <c r="AY1090" s="153" t="s">
        <v>156</v>
      </c>
    </row>
    <row r="1091" spans="2:65" s="14" customFormat="1" ht="10.199999999999999">
      <c r="B1091" s="159"/>
      <c r="D1091" s="146" t="s">
        <v>167</v>
      </c>
      <c r="E1091" s="160" t="s">
        <v>19</v>
      </c>
      <c r="F1091" s="161" t="s">
        <v>174</v>
      </c>
      <c r="H1091" s="162">
        <v>1</v>
      </c>
      <c r="I1091" s="163"/>
      <c r="L1091" s="159"/>
      <c r="M1091" s="164"/>
      <c r="T1091" s="165"/>
      <c r="AT1091" s="160" t="s">
        <v>167</v>
      </c>
      <c r="AU1091" s="160" t="s">
        <v>83</v>
      </c>
      <c r="AV1091" s="14" t="s">
        <v>163</v>
      </c>
      <c r="AW1091" s="14" t="s">
        <v>35</v>
      </c>
      <c r="AX1091" s="14" t="s">
        <v>81</v>
      </c>
      <c r="AY1091" s="160" t="s">
        <v>156</v>
      </c>
    </row>
    <row r="1092" spans="2:65" s="1" customFormat="1" ht="16.5" customHeight="1">
      <c r="B1092" s="33"/>
      <c r="C1092" s="128" t="s">
        <v>1387</v>
      </c>
      <c r="D1092" s="128" t="s">
        <v>158</v>
      </c>
      <c r="E1092" s="129" t="s">
        <v>1388</v>
      </c>
      <c r="F1092" s="130" t="s">
        <v>1389</v>
      </c>
      <c r="G1092" s="131" t="s">
        <v>1390</v>
      </c>
      <c r="H1092" s="132">
        <v>25</v>
      </c>
      <c r="I1092" s="133"/>
      <c r="J1092" s="134">
        <f>ROUND(I1092*H1092,2)</f>
        <v>0</v>
      </c>
      <c r="K1092" s="130" t="s">
        <v>19</v>
      </c>
      <c r="L1092" s="33"/>
      <c r="M1092" s="135" t="s">
        <v>19</v>
      </c>
      <c r="N1092" s="136" t="s">
        <v>44</v>
      </c>
      <c r="P1092" s="137">
        <f>O1092*H1092</f>
        <v>0</v>
      </c>
      <c r="Q1092" s="137">
        <v>0</v>
      </c>
      <c r="R1092" s="137">
        <f>Q1092*H1092</f>
        <v>0</v>
      </c>
      <c r="S1092" s="137">
        <v>0</v>
      </c>
      <c r="T1092" s="138">
        <f>S1092*H1092</f>
        <v>0</v>
      </c>
      <c r="AR1092" s="139" t="s">
        <v>278</v>
      </c>
      <c r="AT1092" s="139" t="s">
        <v>158</v>
      </c>
      <c r="AU1092" s="139" t="s">
        <v>83</v>
      </c>
      <c r="AY1092" s="18" t="s">
        <v>156</v>
      </c>
      <c r="BE1092" s="140">
        <f>IF(N1092="základní",J1092,0)</f>
        <v>0</v>
      </c>
      <c r="BF1092" s="140">
        <f>IF(N1092="snížená",J1092,0)</f>
        <v>0</v>
      </c>
      <c r="BG1092" s="140">
        <f>IF(N1092="zákl. přenesená",J1092,0)</f>
        <v>0</v>
      </c>
      <c r="BH1092" s="140">
        <f>IF(N1092="sníž. přenesená",J1092,0)</f>
        <v>0</v>
      </c>
      <c r="BI1092" s="140">
        <f>IF(N1092="nulová",J1092,0)</f>
        <v>0</v>
      </c>
      <c r="BJ1092" s="18" t="s">
        <v>81</v>
      </c>
      <c r="BK1092" s="140">
        <f>ROUND(I1092*H1092,2)</f>
        <v>0</v>
      </c>
      <c r="BL1092" s="18" t="s">
        <v>278</v>
      </c>
      <c r="BM1092" s="139" t="s">
        <v>1391</v>
      </c>
    </row>
    <row r="1093" spans="2:65" s="13" customFormat="1" ht="10.199999999999999">
      <c r="B1093" s="152"/>
      <c r="D1093" s="146" t="s">
        <v>167</v>
      </c>
      <c r="E1093" s="153" t="s">
        <v>19</v>
      </c>
      <c r="F1093" s="154" t="s">
        <v>343</v>
      </c>
      <c r="H1093" s="155">
        <v>25</v>
      </c>
      <c r="I1093" s="156"/>
      <c r="L1093" s="152"/>
      <c r="M1093" s="157"/>
      <c r="T1093" s="158"/>
      <c r="AT1093" s="153" t="s">
        <v>167</v>
      </c>
      <c r="AU1093" s="153" t="s">
        <v>83</v>
      </c>
      <c r="AV1093" s="13" t="s">
        <v>83</v>
      </c>
      <c r="AW1093" s="13" t="s">
        <v>35</v>
      </c>
      <c r="AX1093" s="13" t="s">
        <v>73</v>
      </c>
      <c r="AY1093" s="153" t="s">
        <v>156</v>
      </c>
    </row>
    <row r="1094" spans="2:65" s="14" customFormat="1" ht="10.199999999999999">
      <c r="B1094" s="159"/>
      <c r="D1094" s="146" t="s">
        <v>167</v>
      </c>
      <c r="E1094" s="160" t="s">
        <v>19</v>
      </c>
      <c r="F1094" s="161" t="s">
        <v>174</v>
      </c>
      <c r="H1094" s="162">
        <v>25</v>
      </c>
      <c r="I1094" s="163"/>
      <c r="L1094" s="159"/>
      <c r="M1094" s="164"/>
      <c r="T1094" s="165"/>
      <c r="AT1094" s="160" t="s">
        <v>167</v>
      </c>
      <c r="AU1094" s="160" t="s">
        <v>83</v>
      </c>
      <c r="AV1094" s="14" t="s">
        <v>163</v>
      </c>
      <c r="AW1094" s="14" t="s">
        <v>35</v>
      </c>
      <c r="AX1094" s="14" t="s">
        <v>81</v>
      </c>
      <c r="AY1094" s="160" t="s">
        <v>156</v>
      </c>
    </row>
    <row r="1095" spans="2:65" s="1" customFormat="1" ht="16.5" customHeight="1">
      <c r="B1095" s="33"/>
      <c r="C1095" s="128" t="s">
        <v>1392</v>
      </c>
      <c r="D1095" s="128" t="s">
        <v>158</v>
      </c>
      <c r="E1095" s="129" t="s">
        <v>1393</v>
      </c>
      <c r="F1095" s="130" t="s">
        <v>1394</v>
      </c>
      <c r="G1095" s="131" t="s">
        <v>1390</v>
      </c>
      <c r="H1095" s="132">
        <v>50</v>
      </c>
      <c r="I1095" s="133"/>
      <c r="J1095" s="134">
        <f>ROUND(I1095*H1095,2)</f>
        <v>0</v>
      </c>
      <c r="K1095" s="130" t="s">
        <v>19</v>
      </c>
      <c r="L1095" s="33"/>
      <c r="M1095" s="135" t="s">
        <v>19</v>
      </c>
      <c r="N1095" s="136" t="s">
        <v>44</v>
      </c>
      <c r="P1095" s="137">
        <f>O1095*H1095</f>
        <v>0</v>
      </c>
      <c r="Q1095" s="137">
        <v>0</v>
      </c>
      <c r="R1095" s="137">
        <f>Q1095*H1095</f>
        <v>0</v>
      </c>
      <c r="S1095" s="137">
        <v>0</v>
      </c>
      <c r="T1095" s="138">
        <f>S1095*H1095</f>
        <v>0</v>
      </c>
      <c r="AR1095" s="139" t="s">
        <v>278</v>
      </c>
      <c r="AT1095" s="139" t="s">
        <v>158</v>
      </c>
      <c r="AU1095" s="139" t="s">
        <v>83</v>
      </c>
      <c r="AY1095" s="18" t="s">
        <v>156</v>
      </c>
      <c r="BE1095" s="140">
        <f>IF(N1095="základní",J1095,0)</f>
        <v>0</v>
      </c>
      <c r="BF1095" s="140">
        <f>IF(N1095="snížená",J1095,0)</f>
        <v>0</v>
      </c>
      <c r="BG1095" s="140">
        <f>IF(N1095="zákl. přenesená",J1095,0)</f>
        <v>0</v>
      </c>
      <c r="BH1095" s="140">
        <f>IF(N1095="sníž. přenesená",J1095,0)</f>
        <v>0</v>
      </c>
      <c r="BI1095" s="140">
        <f>IF(N1095="nulová",J1095,0)</f>
        <v>0</v>
      </c>
      <c r="BJ1095" s="18" t="s">
        <v>81</v>
      </c>
      <c r="BK1095" s="140">
        <f>ROUND(I1095*H1095,2)</f>
        <v>0</v>
      </c>
      <c r="BL1095" s="18" t="s">
        <v>278</v>
      </c>
      <c r="BM1095" s="139" t="s">
        <v>1395</v>
      </c>
    </row>
    <row r="1096" spans="2:65" s="13" customFormat="1" ht="10.199999999999999">
      <c r="B1096" s="152"/>
      <c r="D1096" s="146" t="s">
        <v>167</v>
      </c>
      <c r="E1096" s="153" t="s">
        <v>19</v>
      </c>
      <c r="F1096" s="154" t="s">
        <v>1396</v>
      </c>
      <c r="H1096" s="155">
        <v>50</v>
      </c>
      <c r="I1096" s="156"/>
      <c r="L1096" s="152"/>
      <c r="M1096" s="157"/>
      <c r="T1096" s="158"/>
      <c r="AT1096" s="153" t="s">
        <v>167</v>
      </c>
      <c r="AU1096" s="153" t="s">
        <v>83</v>
      </c>
      <c r="AV1096" s="13" t="s">
        <v>83</v>
      </c>
      <c r="AW1096" s="13" t="s">
        <v>35</v>
      </c>
      <c r="AX1096" s="13" t="s">
        <v>73</v>
      </c>
      <c r="AY1096" s="153" t="s">
        <v>156</v>
      </c>
    </row>
    <row r="1097" spans="2:65" s="14" customFormat="1" ht="10.199999999999999">
      <c r="B1097" s="159"/>
      <c r="D1097" s="146" t="s">
        <v>167</v>
      </c>
      <c r="E1097" s="160" t="s">
        <v>19</v>
      </c>
      <c r="F1097" s="161" t="s">
        <v>174</v>
      </c>
      <c r="H1097" s="162">
        <v>50</v>
      </c>
      <c r="I1097" s="163"/>
      <c r="L1097" s="159"/>
      <c r="M1097" s="164"/>
      <c r="T1097" s="165"/>
      <c r="AT1097" s="160" t="s">
        <v>167</v>
      </c>
      <c r="AU1097" s="160" t="s">
        <v>83</v>
      </c>
      <c r="AV1097" s="14" t="s">
        <v>163</v>
      </c>
      <c r="AW1097" s="14" t="s">
        <v>35</v>
      </c>
      <c r="AX1097" s="14" t="s">
        <v>81</v>
      </c>
      <c r="AY1097" s="160" t="s">
        <v>156</v>
      </c>
    </row>
    <row r="1098" spans="2:65" s="1" customFormat="1" ht="38.549999999999997" customHeight="1">
      <c r="B1098" s="33"/>
      <c r="C1098" s="128" t="s">
        <v>1397</v>
      </c>
      <c r="D1098" s="128" t="s">
        <v>158</v>
      </c>
      <c r="E1098" s="129" t="s">
        <v>1398</v>
      </c>
      <c r="F1098" s="130" t="s">
        <v>1399</v>
      </c>
      <c r="G1098" s="131" t="s">
        <v>235</v>
      </c>
      <c r="H1098" s="132">
        <v>1</v>
      </c>
      <c r="I1098" s="133"/>
      <c r="J1098" s="134">
        <f>ROUND(I1098*H1098,2)</f>
        <v>0</v>
      </c>
      <c r="K1098" s="130" t="s">
        <v>19</v>
      </c>
      <c r="L1098" s="33"/>
      <c r="M1098" s="135" t="s">
        <v>19</v>
      </c>
      <c r="N1098" s="136" t="s">
        <v>44</v>
      </c>
      <c r="P1098" s="137">
        <f>O1098*H1098</f>
        <v>0</v>
      </c>
      <c r="Q1098" s="137">
        <v>0</v>
      </c>
      <c r="R1098" s="137">
        <f>Q1098*H1098</f>
        <v>0</v>
      </c>
      <c r="S1098" s="137">
        <v>0</v>
      </c>
      <c r="T1098" s="138">
        <f>S1098*H1098</f>
        <v>0</v>
      </c>
      <c r="AR1098" s="139" t="s">
        <v>278</v>
      </c>
      <c r="AT1098" s="139" t="s">
        <v>158</v>
      </c>
      <c r="AU1098" s="139" t="s">
        <v>83</v>
      </c>
      <c r="AY1098" s="18" t="s">
        <v>156</v>
      </c>
      <c r="BE1098" s="140">
        <f>IF(N1098="základní",J1098,0)</f>
        <v>0</v>
      </c>
      <c r="BF1098" s="140">
        <f>IF(N1098="snížená",J1098,0)</f>
        <v>0</v>
      </c>
      <c r="BG1098" s="140">
        <f>IF(N1098="zákl. přenesená",J1098,0)</f>
        <v>0</v>
      </c>
      <c r="BH1098" s="140">
        <f>IF(N1098="sníž. přenesená",J1098,0)</f>
        <v>0</v>
      </c>
      <c r="BI1098" s="140">
        <f>IF(N1098="nulová",J1098,0)</f>
        <v>0</v>
      </c>
      <c r="BJ1098" s="18" t="s">
        <v>81</v>
      </c>
      <c r="BK1098" s="140">
        <f>ROUND(I1098*H1098,2)</f>
        <v>0</v>
      </c>
      <c r="BL1098" s="18" t="s">
        <v>278</v>
      </c>
      <c r="BM1098" s="139" t="s">
        <v>1400</v>
      </c>
    </row>
    <row r="1099" spans="2:65" s="13" customFormat="1" ht="10.199999999999999">
      <c r="B1099" s="152"/>
      <c r="D1099" s="146" t="s">
        <v>167</v>
      </c>
      <c r="E1099" s="153" t="s">
        <v>19</v>
      </c>
      <c r="F1099" s="154" t="s">
        <v>81</v>
      </c>
      <c r="H1099" s="155">
        <v>1</v>
      </c>
      <c r="I1099" s="156"/>
      <c r="L1099" s="152"/>
      <c r="M1099" s="157"/>
      <c r="T1099" s="158"/>
      <c r="AT1099" s="153" t="s">
        <v>167</v>
      </c>
      <c r="AU1099" s="153" t="s">
        <v>83</v>
      </c>
      <c r="AV1099" s="13" t="s">
        <v>83</v>
      </c>
      <c r="AW1099" s="13" t="s">
        <v>35</v>
      </c>
      <c r="AX1099" s="13" t="s">
        <v>73</v>
      </c>
      <c r="AY1099" s="153" t="s">
        <v>156</v>
      </c>
    </row>
    <row r="1100" spans="2:65" s="14" customFormat="1" ht="10.199999999999999">
      <c r="B1100" s="159"/>
      <c r="D1100" s="146" t="s">
        <v>167</v>
      </c>
      <c r="E1100" s="160" t="s">
        <v>19</v>
      </c>
      <c r="F1100" s="161" t="s">
        <v>174</v>
      </c>
      <c r="H1100" s="162">
        <v>1</v>
      </c>
      <c r="I1100" s="163"/>
      <c r="L1100" s="159"/>
      <c r="M1100" s="164"/>
      <c r="T1100" s="165"/>
      <c r="AT1100" s="160" t="s">
        <v>167</v>
      </c>
      <c r="AU1100" s="160" t="s">
        <v>83</v>
      </c>
      <c r="AV1100" s="14" t="s">
        <v>163</v>
      </c>
      <c r="AW1100" s="14" t="s">
        <v>35</v>
      </c>
      <c r="AX1100" s="14" t="s">
        <v>81</v>
      </c>
      <c r="AY1100" s="160" t="s">
        <v>156</v>
      </c>
    </row>
    <row r="1101" spans="2:65" s="1" customFormat="1" ht="76.349999999999994" customHeight="1">
      <c r="B1101" s="33"/>
      <c r="C1101" s="128" t="s">
        <v>1401</v>
      </c>
      <c r="D1101" s="128" t="s">
        <v>158</v>
      </c>
      <c r="E1101" s="129" t="s">
        <v>1402</v>
      </c>
      <c r="F1101" s="130" t="s">
        <v>1403</v>
      </c>
      <c r="G1101" s="131" t="s">
        <v>916</v>
      </c>
      <c r="H1101" s="132">
        <v>1</v>
      </c>
      <c r="I1101" s="133"/>
      <c r="J1101" s="134">
        <f>ROUND(I1101*H1101,2)</f>
        <v>0</v>
      </c>
      <c r="K1101" s="130" t="s">
        <v>19</v>
      </c>
      <c r="L1101" s="33"/>
      <c r="M1101" s="135" t="s">
        <v>19</v>
      </c>
      <c r="N1101" s="136" t="s">
        <v>44</v>
      </c>
      <c r="P1101" s="137">
        <f>O1101*H1101</f>
        <v>0</v>
      </c>
      <c r="Q1101" s="137">
        <v>0</v>
      </c>
      <c r="R1101" s="137">
        <f>Q1101*H1101</f>
        <v>0</v>
      </c>
      <c r="S1101" s="137">
        <v>0</v>
      </c>
      <c r="T1101" s="138">
        <f>S1101*H1101</f>
        <v>0</v>
      </c>
      <c r="AR1101" s="139" t="s">
        <v>278</v>
      </c>
      <c r="AT1101" s="139" t="s">
        <v>158</v>
      </c>
      <c r="AU1101" s="139" t="s">
        <v>83</v>
      </c>
      <c r="AY1101" s="18" t="s">
        <v>156</v>
      </c>
      <c r="BE1101" s="140">
        <f>IF(N1101="základní",J1101,0)</f>
        <v>0</v>
      </c>
      <c r="BF1101" s="140">
        <f>IF(N1101="snížená",J1101,0)</f>
        <v>0</v>
      </c>
      <c r="BG1101" s="140">
        <f>IF(N1101="zákl. přenesená",J1101,0)</f>
        <v>0</v>
      </c>
      <c r="BH1101" s="140">
        <f>IF(N1101="sníž. přenesená",J1101,0)</f>
        <v>0</v>
      </c>
      <c r="BI1101" s="140">
        <f>IF(N1101="nulová",J1101,0)</f>
        <v>0</v>
      </c>
      <c r="BJ1101" s="18" t="s">
        <v>81</v>
      </c>
      <c r="BK1101" s="140">
        <f>ROUND(I1101*H1101,2)</f>
        <v>0</v>
      </c>
      <c r="BL1101" s="18" t="s">
        <v>278</v>
      </c>
      <c r="BM1101" s="139" t="s">
        <v>1404</v>
      </c>
    </row>
    <row r="1102" spans="2:65" s="13" customFormat="1" ht="10.199999999999999">
      <c r="B1102" s="152"/>
      <c r="D1102" s="146" t="s">
        <v>167</v>
      </c>
      <c r="E1102" s="153" t="s">
        <v>19</v>
      </c>
      <c r="F1102" s="154" t="s">
        <v>81</v>
      </c>
      <c r="H1102" s="155">
        <v>1</v>
      </c>
      <c r="I1102" s="156"/>
      <c r="L1102" s="152"/>
      <c r="M1102" s="157"/>
      <c r="T1102" s="158"/>
      <c r="AT1102" s="153" t="s">
        <v>167</v>
      </c>
      <c r="AU1102" s="153" t="s">
        <v>83</v>
      </c>
      <c r="AV1102" s="13" t="s">
        <v>83</v>
      </c>
      <c r="AW1102" s="13" t="s">
        <v>35</v>
      </c>
      <c r="AX1102" s="13" t="s">
        <v>73</v>
      </c>
      <c r="AY1102" s="153" t="s">
        <v>156</v>
      </c>
    </row>
    <row r="1103" spans="2:65" s="14" customFormat="1" ht="10.199999999999999">
      <c r="B1103" s="159"/>
      <c r="D1103" s="146" t="s">
        <v>167</v>
      </c>
      <c r="E1103" s="160" t="s">
        <v>19</v>
      </c>
      <c r="F1103" s="161" t="s">
        <v>174</v>
      </c>
      <c r="H1103" s="162">
        <v>1</v>
      </c>
      <c r="I1103" s="163"/>
      <c r="L1103" s="159"/>
      <c r="M1103" s="164"/>
      <c r="T1103" s="165"/>
      <c r="AT1103" s="160" t="s">
        <v>167</v>
      </c>
      <c r="AU1103" s="160" t="s">
        <v>83</v>
      </c>
      <c r="AV1103" s="14" t="s">
        <v>163</v>
      </c>
      <c r="AW1103" s="14" t="s">
        <v>35</v>
      </c>
      <c r="AX1103" s="14" t="s">
        <v>81</v>
      </c>
      <c r="AY1103" s="160" t="s">
        <v>156</v>
      </c>
    </row>
    <row r="1104" spans="2:65" s="1" customFormat="1" ht="24.15" customHeight="1">
      <c r="B1104" s="33"/>
      <c r="C1104" s="128" t="s">
        <v>1405</v>
      </c>
      <c r="D1104" s="128" t="s">
        <v>158</v>
      </c>
      <c r="E1104" s="129" t="s">
        <v>1406</v>
      </c>
      <c r="F1104" s="130" t="s">
        <v>1407</v>
      </c>
      <c r="G1104" s="131" t="s">
        <v>587</v>
      </c>
      <c r="H1104" s="132">
        <v>2</v>
      </c>
      <c r="I1104" s="133"/>
      <c r="J1104" s="134">
        <f>ROUND(I1104*H1104,2)</f>
        <v>0</v>
      </c>
      <c r="K1104" s="130" t="s">
        <v>19</v>
      </c>
      <c r="L1104" s="33"/>
      <c r="M1104" s="135" t="s">
        <v>19</v>
      </c>
      <c r="N1104" s="136" t="s">
        <v>44</v>
      </c>
      <c r="P1104" s="137">
        <f>O1104*H1104</f>
        <v>0</v>
      </c>
      <c r="Q1104" s="137">
        <v>0</v>
      </c>
      <c r="R1104" s="137">
        <f>Q1104*H1104</f>
        <v>0</v>
      </c>
      <c r="S1104" s="137">
        <v>0</v>
      </c>
      <c r="T1104" s="138">
        <f>S1104*H1104</f>
        <v>0</v>
      </c>
      <c r="AR1104" s="139" t="s">
        <v>278</v>
      </c>
      <c r="AT1104" s="139" t="s">
        <v>158</v>
      </c>
      <c r="AU1104" s="139" t="s">
        <v>83</v>
      </c>
      <c r="AY1104" s="18" t="s">
        <v>156</v>
      </c>
      <c r="BE1104" s="140">
        <f>IF(N1104="základní",J1104,0)</f>
        <v>0</v>
      </c>
      <c r="BF1104" s="140">
        <f>IF(N1104="snížená",J1104,0)</f>
        <v>0</v>
      </c>
      <c r="BG1104" s="140">
        <f>IF(N1104="zákl. přenesená",J1104,0)</f>
        <v>0</v>
      </c>
      <c r="BH1104" s="140">
        <f>IF(N1104="sníž. přenesená",J1104,0)</f>
        <v>0</v>
      </c>
      <c r="BI1104" s="140">
        <f>IF(N1104="nulová",J1104,0)</f>
        <v>0</v>
      </c>
      <c r="BJ1104" s="18" t="s">
        <v>81</v>
      </c>
      <c r="BK1104" s="140">
        <f>ROUND(I1104*H1104,2)</f>
        <v>0</v>
      </c>
      <c r="BL1104" s="18" t="s">
        <v>278</v>
      </c>
      <c r="BM1104" s="139" t="s">
        <v>1408</v>
      </c>
    </row>
    <row r="1105" spans="2:65" s="1" customFormat="1" ht="37.799999999999997" customHeight="1">
      <c r="B1105" s="33"/>
      <c r="C1105" s="128" t="s">
        <v>1409</v>
      </c>
      <c r="D1105" s="128" t="s">
        <v>158</v>
      </c>
      <c r="E1105" s="129" t="s">
        <v>1410</v>
      </c>
      <c r="F1105" s="130" t="s">
        <v>1411</v>
      </c>
      <c r="G1105" s="131" t="s">
        <v>422</v>
      </c>
      <c r="H1105" s="132">
        <v>8.1199999999999992</v>
      </c>
      <c r="I1105" s="133"/>
      <c r="J1105" s="134">
        <f>ROUND(I1105*H1105,2)</f>
        <v>0</v>
      </c>
      <c r="K1105" s="130" t="s">
        <v>19</v>
      </c>
      <c r="L1105" s="33"/>
      <c r="M1105" s="135" t="s">
        <v>19</v>
      </c>
      <c r="N1105" s="136" t="s">
        <v>44</v>
      </c>
      <c r="P1105" s="137">
        <f>O1105*H1105</f>
        <v>0</v>
      </c>
      <c r="Q1105" s="137">
        <v>0</v>
      </c>
      <c r="R1105" s="137">
        <f>Q1105*H1105</f>
        <v>0</v>
      </c>
      <c r="S1105" s="137">
        <v>0</v>
      </c>
      <c r="T1105" s="138">
        <f>S1105*H1105</f>
        <v>0</v>
      </c>
      <c r="AR1105" s="139" t="s">
        <v>278</v>
      </c>
      <c r="AT1105" s="139" t="s">
        <v>158</v>
      </c>
      <c r="AU1105" s="139" t="s">
        <v>83</v>
      </c>
      <c r="AY1105" s="18" t="s">
        <v>156</v>
      </c>
      <c r="BE1105" s="140">
        <f>IF(N1105="základní",J1105,0)</f>
        <v>0</v>
      </c>
      <c r="BF1105" s="140">
        <f>IF(N1105="snížená",J1105,0)</f>
        <v>0</v>
      </c>
      <c r="BG1105" s="140">
        <f>IF(N1105="zákl. přenesená",J1105,0)</f>
        <v>0</v>
      </c>
      <c r="BH1105" s="140">
        <f>IF(N1105="sníž. přenesená",J1105,0)</f>
        <v>0</v>
      </c>
      <c r="BI1105" s="140">
        <f>IF(N1105="nulová",J1105,0)</f>
        <v>0</v>
      </c>
      <c r="BJ1105" s="18" t="s">
        <v>81</v>
      </c>
      <c r="BK1105" s="140">
        <f>ROUND(I1105*H1105,2)</f>
        <v>0</v>
      </c>
      <c r="BL1105" s="18" t="s">
        <v>278</v>
      </c>
      <c r="BM1105" s="139" t="s">
        <v>1412</v>
      </c>
    </row>
    <row r="1106" spans="2:65" s="13" customFormat="1" ht="10.199999999999999">
      <c r="B1106" s="152"/>
      <c r="D1106" s="146" t="s">
        <v>167</v>
      </c>
      <c r="E1106" s="153" t="s">
        <v>19</v>
      </c>
      <c r="F1106" s="154" t="s">
        <v>1413</v>
      </c>
      <c r="H1106" s="155">
        <v>8.1199999999999992</v>
      </c>
      <c r="I1106" s="156"/>
      <c r="L1106" s="152"/>
      <c r="M1106" s="157"/>
      <c r="T1106" s="158"/>
      <c r="AT1106" s="153" t="s">
        <v>167</v>
      </c>
      <c r="AU1106" s="153" t="s">
        <v>83</v>
      </c>
      <c r="AV1106" s="13" t="s">
        <v>83</v>
      </c>
      <c r="AW1106" s="13" t="s">
        <v>35</v>
      </c>
      <c r="AX1106" s="13" t="s">
        <v>73</v>
      </c>
      <c r="AY1106" s="153" t="s">
        <v>156</v>
      </c>
    </row>
    <row r="1107" spans="2:65" s="14" customFormat="1" ht="10.199999999999999">
      <c r="B1107" s="159"/>
      <c r="D1107" s="146" t="s">
        <v>167</v>
      </c>
      <c r="E1107" s="160" t="s">
        <v>19</v>
      </c>
      <c r="F1107" s="161" t="s">
        <v>174</v>
      </c>
      <c r="H1107" s="162">
        <v>8.1199999999999992</v>
      </c>
      <c r="I1107" s="163"/>
      <c r="L1107" s="159"/>
      <c r="M1107" s="164"/>
      <c r="T1107" s="165"/>
      <c r="AT1107" s="160" t="s">
        <v>167</v>
      </c>
      <c r="AU1107" s="160" t="s">
        <v>83</v>
      </c>
      <c r="AV1107" s="14" t="s">
        <v>163</v>
      </c>
      <c r="AW1107" s="14" t="s">
        <v>35</v>
      </c>
      <c r="AX1107" s="14" t="s">
        <v>81</v>
      </c>
      <c r="AY1107" s="160" t="s">
        <v>156</v>
      </c>
    </row>
    <row r="1108" spans="2:65" s="1" customFormat="1" ht="24.15" customHeight="1">
      <c r="B1108" s="33"/>
      <c r="C1108" s="128" t="s">
        <v>1414</v>
      </c>
      <c r="D1108" s="128" t="s">
        <v>158</v>
      </c>
      <c r="E1108" s="129" t="s">
        <v>1415</v>
      </c>
      <c r="F1108" s="130" t="s">
        <v>1416</v>
      </c>
      <c r="G1108" s="131" t="s">
        <v>587</v>
      </c>
      <c r="H1108" s="132">
        <v>6</v>
      </c>
      <c r="I1108" s="133"/>
      <c r="J1108" s="134">
        <f>ROUND(I1108*H1108,2)</f>
        <v>0</v>
      </c>
      <c r="K1108" s="130" t="s">
        <v>19</v>
      </c>
      <c r="L1108" s="33"/>
      <c r="M1108" s="135" t="s">
        <v>19</v>
      </c>
      <c r="N1108" s="136" t="s">
        <v>44</v>
      </c>
      <c r="P1108" s="137">
        <f>O1108*H1108</f>
        <v>0</v>
      </c>
      <c r="Q1108" s="137">
        <v>0</v>
      </c>
      <c r="R1108" s="137">
        <f>Q1108*H1108</f>
        <v>0</v>
      </c>
      <c r="S1108" s="137">
        <v>0</v>
      </c>
      <c r="T1108" s="138">
        <f>S1108*H1108</f>
        <v>0</v>
      </c>
      <c r="AR1108" s="139" t="s">
        <v>278</v>
      </c>
      <c r="AT1108" s="139" t="s">
        <v>158</v>
      </c>
      <c r="AU1108" s="139" t="s">
        <v>83</v>
      </c>
      <c r="AY1108" s="18" t="s">
        <v>156</v>
      </c>
      <c r="BE1108" s="140">
        <f>IF(N1108="základní",J1108,0)</f>
        <v>0</v>
      </c>
      <c r="BF1108" s="140">
        <f>IF(N1108="snížená",J1108,0)</f>
        <v>0</v>
      </c>
      <c r="BG1108" s="140">
        <f>IF(N1108="zákl. přenesená",J1108,0)</f>
        <v>0</v>
      </c>
      <c r="BH1108" s="140">
        <f>IF(N1108="sníž. přenesená",J1108,0)</f>
        <v>0</v>
      </c>
      <c r="BI1108" s="140">
        <f>IF(N1108="nulová",J1108,0)</f>
        <v>0</v>
      </c>
      <c r="BJ1108" s="18" t="s">
        <v>81</v>
      </c>
      <c r="BK1108" s="140">
        <f>ROUND(I1108*H1108,2)</f>
        <v>0</v>
      </c>
      <c r="BL1108" s="18" t="s">
        <v>278</v>
      </c>
      <c r="BM1108" s="139" t="s">
        <v>1417</v>
      </c>
    </row>
    <row r="1109" spans="2:65" s="1" customFormat="1" ht="63.45" customHeight="1">
      <c r="B1109" s="33"/>
      <c r="C1109" s="128" t="s">
        <v>1418</v>
      </c>
      <c r="D1109" s="128" t="s">
        <v>158</v>
      </c>
      <c r="E1109" s="129" t="s">
        <v>1419</v>
      </c>
      <c r="F1109" s="130" t="s">
        <v>1420</v>
      </c>
      <c r="G1109" s="131" t="s">
        <v>422</v>
      </c>
      <c r="H1109" s="132">
        <v>1</v>
      </c>
      <c r="I1109" s="133"/>
      <c r="J1109" s="134">
        <f>ROUND(I1109*H1109,2)</f>
        <v>0</v>
      </c>
      <c r="K1109" s="130" t="s">
        <v>19</v>
      </c>
      <c r="L1109" s="33"/>
      <c r="M1109" s="135" t="s">
        <v>19</v>
      </c>
      <c r="N1109" s="136" t="s">
        <v>44</v>
      </c>
      <c r="P1109" s="137">
        <f>O1109*H1109</f>
        <v>0</v>
      </c>
      <c r="Q1109" s="137">
        <v>0</v>
      </c>
      <c r="R1109" s="137">
        <f>Q1109*H1109</f>
        <v>0</v>
      </c>
      <c r="S1109" s="137">
        <v>0</v>
      </c>
      <c r="T1109" s="138">
        <f>S1109*H1109</f>
        <v>0</v>
      </c>
      <c r="AR1109" s="139" t="s">
        <v>278</v>
      </c>
      <c r="AT1109" s="139" t="s">
        <v>158</v>
      </c>
      <c r="AU1109" s="139" t="s">
        <v>83</v>
      </c>
      <c r="AY1109" s="18" t="s">
        <v>156</v>
      </c>
      <c r="BE1109" s="140">
        <f>IF(N1109="základní",J1109,0)</f>
        <v>0</v>
      </c>
      <c r="BF1109" s="140">
        <f>IF(N1109="snížená",J1109,0)</f>
        <v>0</v>
      </c>
      <c r="BG1109" s="140">
        <f>IF(N1109="zákl. přenesená",J1109,0)</f>
        <v>0</v>
      </c>
      <c r="BH1109" s="140">
        <f>IF(N1109="sníž. přenesená",J1109,0)</f>
        <v>0</v>
      </c>
      <c r="BI1109" s="140">
        <f>IF(N1109="nulová",J1109,0)</f>
        <v>0</v>
      </c>
      <c r="BJ1109" s="18" t="s">
        <v>81</v>
      </c>
      <c r="BK1109" s="140">
        <f>ROUND(I1109*H1109,2)</f>
        <v>0</v>
      </c>
      <c r="BL1109" s="18" t="s">
        <v>278</v>
      </c>
      <c r="BM1109" s="139" t="s">
        <v>1421</v>
      </c>
    </row>
    <row r="1110" spans="2:65" s="12" customFormat="1" ht="10.199999999999999">
      <c r="B1110" s="145"/>
      <c r="D1110" s="146" t="s">
        <v>167</v>
      </c>
      <c r="E1110" s="147" t="s">
        <v>19</v>
      </c>
      <c r="F1110" s="148" t="s">
        <v>1419</v>
      </c>
      <c r="H1110" s="147" t="s">
        <v>19</v>
      </c>
      <c r="I1110" s="149"/>
      <c r="L1110" s="145"/>
      <c r="M1110" s="150"/>
      <c r="T1110" s="151"/>
      <c r="AT1110" s="147" t="s">
        <v>167</v>
      </c>
      <c r="AU1110" s="147" t="s">
        <v>83</v>
      </c>
      <c r="AV1110" s="12" t="s">
        <v>81</v>
      </c>
      <c r="AW1110" s="12" t="s">
        <v>35</v>
      </c>
      <c r="AX1110" s="12" t="s">
        <v>73</v>
      </c>
      <c r="AY1110" s="147" t="s">
        <v>156</v>
      </c>
    </row>
    <row r="1111" spans="2:65" s="13" customFormat="1" ht="10.199999999999999">
      <c r="B1111" s="152"/>
      <c r="D1111" s="146" t="s">
        <v>167</v>
      </c>
      <c r="E1111" s="153" t="s">
        <v>19</v>
      </c>
      <c r="F1111" s="154" t="s">
        <v>81</v>
      </c>
      <c r="H1111" s="155">
        <v>1</v>
      </c>
      <c r="I1111" s="156"/>
      <c r="L1111" s="152"/>
      <c r="M1111" s="157"/>
      <c r="T1111" s="158"/>
      <c r="AT1111" s="153" t="s">
        <v>167</v>
      </c>
      <c r="AU1111" s="153" t="s">
        <v>83</v>
      </c>
      <c r="AV1111" s="13" t="s">
        <v>83</v>
      </c>
      <c r="AW1111" s="13" t="s">
        <v>35</v>
      </c>
      <c r="AX1111" s="13" t="s">
        <v>73</v>
      </c>
      <c r="AY1111" s="153" t="s">
        <v>156</v>
      </c>
    </row>
    <row r="1112" spans="2:65" s="14" customFormat="1" ht="10.199999999999999">
      <c r="B1112" s="159"/>
      <c r="D1112" s="146" t="s">
        <v>167</v>
      </c>
      <c r="E1112" s="160" t="s">
        <v>19</v>
      </c>
      <c r="F1112" s="161" t="s">
        <v>174</v>
      </c>
      <c r="H1112" s="162">
        <v>1</v>
      </c>
      <c r="I1112" s="163"/>
      <c r="L1112" s="159"/>
      <c r="M1112" s="164"/>
      <c r="T1112" s="165"/>
      <c r="AT1112" s="160" t="s">
        <v>167</v>
      </c>
      <c r="AU1112" s="160" t="s">
        <v>83</v>
      </c>
      <c r="AV1112" s="14" t="s">
        <v>163</v>
      </c>
      <c r="AW1112" s="14" t="s">
        <v>35</v>
      </c>
      <c r="AX1112" s="14" t="s">
        <v>81</v>
      </c>
      <c r="AY1112" s="160" t="s">
        <v>156</v>
      </c>
    </row>
    <row r="1113" spans="2:65" s="1" customFormat="1" ht="49.05" customHeight="1">
      <c r="B1113" s="33"/>
      <c r="C1113" s="128" t="s">
        <v>1422</v>
      </c>
      <c r="D1113" s="128" t="s">
        <v>158</v>
      </c>
      <c r="E1113" s="129" t="s">
        <v>1423</v>
      </c>
      <c r="F1113" s="130" t="s">
        <v>1424</v>
      </c>
      <c r="G1113" s="131" t="s">
        <v>587</v>
      </c>
      <c r="H1113" s="132">
        <v>1</v>
      </c>
      <c r="I1113" s="133"/>
      <c r="J1113" s="134">
        <f>ROUND(I1113*H1113,2)</f>
        <v>0</v>
      </c>
      <c r="K1113" s="130" t="s">
        <v>19</v>
      </c>
      <c r="L1113" s="33"/>
      <c r="M1113" s="135" t="s">
        <v>19</v>
      </c>
      <c r="N1113" s="136" t="s">
        <v>44</v>
      </c>
      <c r="P1113" s="137">
        <f>O1113*H1113</f>
        <v>0</v>
      </c>
      <c r="Q1113" s="137">
        <v>0</v>
      </c>
      <c r="R1113" s="137">
        <f>Q1113*H1113</f>
        <v>0</v>
      </c>
      <c r="S1113" s="137">
        <v>0</v>
      </c>
      <c r="T1113" s="138">
        <f>S1113*H1113</f>
        <v>0</v>
      </c>
      <c r="AR1113" s="139" t="s">
        <v>278</v>
      </c>
      <c r="AT1113" s="139" t="s">
        <v>158</v>
      </c>
      <c r="AU1113" s="139" t="s">
        <v>83</v>
      </c>
      <c r="AY1113" s="18" t="s">
        <v>156</v>
      </c>
      <c r="BE1113" s="140">
        <f>IF(N1113="základní",J1113,0)</f>
        <v>0</v>
      </c>
      <c r="BF1113" s="140">
        <f>IF(N1113="snížená",J1113,0)</f>
        <v>0</v>
      </c>
      <c r="BG1113" s="140">
        <f>IF(N1113="zákl. přenesená",J1113,0)</f>
        <v>0</v>
      </c>
      <c r="BH1113" s="140">
        <f>IF(N1113="sníž. přenesená",J1113,0)</f>
        <v>0</v>
      </c>
      <c r="BI1113" s="140">
        <f>IF(N1113="nulová",J1113,0)</f>
        <v>0</v>
      </c>
      <c r="BJ1113" s="18" t="s">
        <v>81</v>
      </c>
      <c r="BK1113" s="140">
        <f>ROUND(I1113*H1113,2)</f>
        <v>0</v>
      </c>
      <c r="BL1113" s="18" t="s">
        <v>278</v>
      </c>
      <c r="BM1113" s="139" t="s">
        <v>1425</v>
      </c>
    </row>
    <row r="1114" spans="2:65" s="12" customFormat="1" ht="10.199999999999999">
      <c r="B1114" s="145"/>
      <c r="D1114" s="146" t="s">
        <v>167</v>
      </c>
      <c r="E1114" s="147" t="s">
        <v>19</v>
      </c>
      <c r="F1114" s="148" t="s">
        <v>1423</v>
      </c>
      <c r="H1114" s="147" t="s">
        <v>19</v>
      </c>
      <c r="I1114" s="149"/>
      <c r="L1114" s="145"/>
      <c r="M1114" s="150"/>
      <c r="T1114" s="151"/>
      <c r="AT1114" s="147" t="s">
        <v>167</v>
      </c>
      <c r="AU1114" s="147" t="s">
        <v>83</v>
      </c>
      <c r="AV1114" s="12" t="s">
        <v>81</v>
      </c>
      <c r="AW1114" s="12" t="s">
        <v>35</v>
      </c>
      <c r="AX1114" s="12" t="s">
        <v>73</v>
      </c>
      <c r="AY1114" s="147" t="s">
        <v>156</v>
      </c>
    </row>
    <row r="1115" spans="2:65" s="13" customFormat="1" ht="10.199999999999999">
      <c r="B1115" s="152"/>
      <c r="D1115" s="146" t="s">
        <v>167</v>
      </c>
      <c r="E1115" s="153" t="s">
        <v>19</v>
      </c>
      <c r="F1115" s="154" t="s">
        <v>81</v>
      </c>
      <c r="H1115" s="155">
        <v>1</v>
      </c>
      <c r="I1115" s="156"/>
      <c r="L1115" s="152"/>
      <c r="M1115" s="157"/>
      <c r="T1115" s="158"/>
      <c r="AT1115" s="153" t="s">
        <v>167</v>
      </c>
      <c r="AU1115" s="153" t="s">
        <v>83</v>
      </c>
      <c r="AV1115" s="13" t="s">
        <v>83</v>
      </c>
      <c r="AW1115" s="13" t="s">
        <v>35</v>
      </c>
      <c r="AX1115" s="13" t="s">
        <v>73</v>
      </c>
      <c r="AY1115" s="153" t="s">
        <v>156</v>
      </c>
    </row>
    <row r="1116" spans="2:65" s="14" customFormat="1" ht="10.199999999999999">
      <c r="B1116" s="159"/>
      <c r="D1116" s="146" t="s">
        <v>167</v>
      </c>
      <c r="E1116" s="160" t="s">
        <v>19</v>
      </c>
      <c r="F1116" s="161" t="s">
        <v>174</v>
      </c>
      <c r="H1116" s="162">
        <v>1</v>
      </c>
      <c r="I1116" s="163"/>
      <c r="L1116" s="159"/>
      <c r="M1116" s="164"/>
      <c r="T1116" s="165"/>
      <c r="AT1116" s="160" t="s">
        <v>167</v>
      </c>
      <c r="AU1116" s="160" t="s">
        <v>83</v>
      </c>
      <c r="AV1116" s="14" t="s">
        <v>163</v>
      </c>
      <c r="AW1116" s="14" t="s">
        <v>35</v>
      </c>
      <c r="AX1116" s="14" t="s">
        <v>81</v>
      </c>
      <c r="AY1116" s="160" t="s">
        <v>156</v>
      </c>
    </row>
    <row r="1117" spans="2:65" s="1" customFormat="1" ht="16.5" customHeight="1">
      <c r="B1117" s="33"/>
      <c r="C1117" s="128" t="s">
        <v>1426</v>
      </c>
      <c r="D1117" s="128" t="s">
        <v>158</v>
      </c>
      <c r="E1117" s="129" t="s">
        <v>1427</v>
      </c>
      <c r="F1117" s="130" t="s">
        <v>1428</v>
      </c>
      <c r="G1117" s="131" t="s">
        <v>587</v>
      </c>
      <c r="H1117" s="132">
        <v>1</v>
      </c>
      <c r="I1117" s="133"/>
      <c r="J1117" s="134">
        <f>ROUND(I1117*H1117,2)</f>
        <v>0</v>
      </c>
      <c r="K1117" s="130" t="s">
        <v>19</v>
      </c>
      <c r="L1117" s="33"/>
      <c r="M1117" s="135" t="s">
        <v>19</v>
      </c>
      <c r="N1117" s="136" t="s">
        <v>44</v>
      </c>
      <c r="P1117" s="137">
        <f>O1117*H1117</f>
        <v>0</v>
      </c>
      <c r="Q1117" s="137">
        <v>0</v>
      </c>
      <c r="R1117" s="137">
        <f>Q1117*H1117</f>
        <v>0</v>
      </c>
      <c r="S1117" s="137">
        <v>0</v>
      </c>
      <c r="T1117" s="138">
        <f>S1117*H1117</f>
        <v>0</v>
      </c>
      <c r="AR1117" s="139" t="s">
        <v>278</v>
      </c>
      <c r="AT1117" s="139" t="s">
        <v>158</v>
      </c>
      <c r="AU1117" s="139" t="s">
        <v>83</v>
      </c>
      <c r="AY1117" s="18" t="s">
        <v>156</v>
      </c>
      <c r="BE1117" s="140">
        <f>IF(N1117="základní",J1117,0)</f>
        <v>0</v>
      </c>
      <c r="BF1117" s="140">
        <f>IF(N1117="snížená",J1117,0)</f>
        <v>0</v>
      </c>
      <c r="BG1117" s="140">
        <f>IF(N1117="zákl. přenesená",J1117,0)</f>
        <v>0</v>
      </c>
      <c r="BH1117" s="140">
        <f>IF(N1117="sníž. přenesená",J1117,0)</f>
        <v>0</v>
      </c>
      <c r="BI1117" s="140">
        <f>IF(N1117="nulová",J1117,0)</f>
        <v>0</v>
      </c>
      <c r="BJ1117" s="18" t="s">
        <v>81</v>
      </c>
      <c r="BK1117" s="140">
        <f>ROUND(I1117*H1117,2)</f>
        <v>0</v>
      </c>
      <c r="BL1117" s="18" t="s">
        <v>278</v>
      </c>
      <c r="BM1117" s="139" t="s">
        <v>1429</v>
      </c>
    </row>
    <row r="1118" spans="2:65" s="12" customFormat="1" ht="10.199999999999999">
      <c r="B1118" s="145"/>
      <c r="D1118" s="146" t="s">
        <v>167</v>
      </c>
      <c r="E1118" s="147" t="s">
        <v>19</v>
      </c>
      <c r="F1118" s="148" t="s">
        <v>1427</v>
      </c>
      <c r="H1118" s="147" t="s">
        <v>19</v>
      </c>
      <c r="I1118" s="149"/>
      <c r="L1118" s="145"/>
      <c r="M1118" s="150"/>
      <c r="T1118" s="151"/>
      <c r="AT1118" s="147" t="s">
        <v>167</v>
      </c>
      <c r="AU1118" s="147" t="s">
        <v>83</v>
      </c>
      <c r="AV1118" s="12" t="s">
        <v>81</v>
      </c>
      <c r="AW1118" s="12" t="s">
        <v>35</v>
      </c>
      <c r="AX1118" s="12" t="s">
        <v>73</v>
      </c>
      <c r="AY1118" s="147" t="s">
        <v>156</v>
      </c>
    </row>
    <row r="1119" spans="2:65" s="13" customFormat="1" ht="10.199999999999999">
      <c r="B1119" s="152"/>
      <c r="D1119" s="146" t="s">
        <v>167</v>
      </c>
      <c r="E1119" s="153" t="s">
        <v>19</v>
      </c>
      <c r="F1119" s="154" t="s">
        <v>81</v>
      </c>
      <c r="H1119" s="155">
        <v>1</v>
      </c>
      <c r="I1119" s="156"/>
      <c r="L1119" s="152"/>
      <c r="M1119" s="157"/>
      <c r="T1119" s="158"/>
      <c r="AT1119" s="153" t="s">
        <v>167</v>
      </c>
      <c r="AU1119" s="153" t="s">
        <v>83</v>
      </c>
      <c r="AV1119" s="13" t="s">
        <v>83</v>
      </c>
      <c r="AW1119" s="13" t="s">
        <v>35</v>
      </c>
      <c r="AX1119" s="13" t="s">
        <v>73</v>
      </c>
      <c r="AY1119" s="153" t="s">
        <v>156</v>
      </c>
    </row>
    <row r="1120" spans="2:65" s="14" customFormat="1" ht="10.199999999999999">
      <c r="B1120" s="159"/>
      <c r="D1120" s="146" t="s">
        <v>167</v>
      </c>
      <c r="E1120" s="160" t="s">
        <v>19</v>
      </c>
      <c r="F1120" s="161" t="s">
        <v>174</v>
      </c>
      <c r="H1120" s="162">
        <v>1</v>
      </c>
      <c r="I1120" s="163"/>
      <c r="L1120" s="159"/>
      <c r="M1120" s="164"/>
      <c r="T1120" s="165"/>
      <c r="AT1120" s="160" t="s">
        <v>167</v>
      </c>
      <c r="AU1120" s="160" t="s">
        <v>83</v>
      </c>
      <c r="AV1120" s="14" t="s">
        <v>163</v>
      </c>
      <c r="AW1120" s="14" t="s">
        <v>35</v>
      </c>
      <c r="AX1120" s="14" t="s">
        <v>81</v>
      </c>
      <c r="AY1120" s="160" t="s">
        <v>156</v>
      </c>
    </row>
    <row r="1121" spans="2:65" s="1" customFormat="1" ht="33" customHeight="1">
      <c r="B1121" s="33"/>
      <c r="C1121" s="128" t="s">
        <v>1430</v>
      </c>
      <c r="D1121" s="128" t="s">
        <v>158</v>
      </c>
      <c r="E1121" s="129" t="s">
        <v>1431</v>
      </c>
      <c r="F1121" s="130" t="s">
        <v>1432</v>
      </c>
      <c r="G1121" s="131" t="s">
        <v>185</v>
      </c>
      <c r="H1121" s="132">
        <v>0.56200000000000006</v>
      </c>
      <c r="I1121" s="133"/>
      <c r="J1121" s="134">
        <f>ROUND(I1121*H1121,2)</f>
        <v>0</v>
      </c>
      <c r="K1121" s="130" t="s">
        <v>162</v>
      </c>
      <c r="L1121" s="33"/>
      <c r="M1121" s="135" t="s">
        <v>19</v>
      </c>
      <c r="N1121" s="136" t="s">
        <v>44</v>
      </c>
      <c r="P1121" s="137">
        <f>O1121*H1121</f>
        <v>0</v>
      </c>
      <c r="Q1121" s="137">
        <v>0</v>
      </c>
      <c r="R1121" s="137">
        <f>Q1121*H1121</f>
        <v>0</v>
      </c>
      <c r="S1121" s="137">
        <v>0</v>
      </c>
      <c r="T1121" s="138">
        <f>S1121*H1121</f>
        <v>0</v>
      </c>
      <c r="AR1121" s="139" t="s">
        <v>278</v>
      </c>
      <c r="AT1121" s="139" t="s">
        <v>158</v>
      </c>
      <c r="AU1121" s="139" t="s">
        <v>83</v>
      </c>
      <c r="AY1121" s="18" t="s">
        <v>156</v>
      </c>
      <c r="BE1121" s="140">
        <f>IF(N1121="základní",J1121,0)</f>
        <v>0</v>
      </c>
      <c r="BF1121" s="140">
        <f>IF(N1121="snížená",J1121,0)</f>
        <v>0</v>
      </c>
      <c r="BG1121" s="140">
        <f>IF(N1121="zákl. přenesená",J1121,0)</f>
        <v>0</v>
      </c>
      <c r="BH1121" s="140">
        <f>IF(N1121="sníž. přenesená",J1121,0)</f>
        <v>0</v>
      </c>
      <c r="BI1121" s="140">
        <f>IF(N1121="nulová",J1121,0)</f>
        <v>0</v>
      </c>
      <c r="BJ1121" s="18" t="s">
        <v>81</v>
      </c>
      <c r="BK1121" s="140">
        <f>ROUND(I1121*H1121,2)</f>
        <v>0</v>
      </c>
      <c r="BL1121" s="18" t="s">
        <v>278</v>
      </c>
      <c r="BM1121" s="139" t="s">
        <v>1433</v>
      </c>
    </row>
    <row r="1122" spans="2:65" s="1" customFormat="1" ht="10.199999999999999">
      <c r="B1122" s="33"/>
      <c r="D1122" s="141" t="s">
        <v>165</v>
      </c>
      <c r="F1122" s="142" t="s">
        <v>1434</v>
      </c>
      <c r="I1122" s="143"/>
      <c r="L1122" s="33"/>
      <c r="M1122" s="144"/>
      <c r="T1122" s="54"/>
      <c r="AT1122" s="18" t="s">
        <v>165</v>
      </c>
      <c r="AU1122" s="18" t="s">
        <v>83</v>
      </c>
    </row>
    <row r="1123" spans="2:65" s="1" customFormat="1" ht="52.2" customHeight="1">
      <c r="B1123" s="33"/>
      <c r="C1123" s="128" t="s">
        <v>1435</v>
      </c>
      <c r="D1123" s="128" t="s">
        <v>158</v>
      </c>
      <c r="E1123" s="129" t="s">
        <v>1436</v>
      </c>
      <c r="F1123" s="130" t="s">
        <v>1437</v>
      </c>
      <c r="G1123" s="131" t="s">
        <v>235</v>
      </c>
      <c r="H1123" s="132">
        <v>1</v>
      </c>
      <c r="I1123" s="133"/>
      <c r="J1123" s="134">
        <f>ROUND(I1123*H1123,2)</f>
        <v>0</v>
      </c>
      <c r="K1123" s="130" t="s">
        <v>19</v>
      </c>
      <c r="L1123" s="33"/>
      <c r="M1123" s="135" t="s">
        <v>19</v>
      </c>
      <c r="N1123" s="136" t="s">
        <v>44</v>
      </c>
      <c r="P1123" s="137">
        <f>O1123*H1123</f>
        <v>0</v>
      </c>
      <c r="Q1123" s="137">
        <v>0</v>
      </c>
      <c r="R1123" s="137">
        <f>Q1123*H1123</f>
        <v>0</v>
      </c>
      <c r="S1123" s="137">
        <v>0</v>
      </c>
      <c r="T1123" s="138">
        <f>S1123*H1123</f>
        <v>0</v>
      </c>
      <c r="AR1123" s="139" t="s">
        <v>278</v>
      </c>
      <c r="AT1123" s="139" t="s">
        <v>158</v>
      </c>
      <c r="AU1123" s="139" t="s">
        <v>83</v>
      </c>
      <c r="AY1123" s="18" t="s">
        <v>156</v>
      </c>
      <c r="BE1123" s="140">
        <f>IF(N1123="základní",J1123,0)</f>
        <v>0</v>
      </c>
      <c r="BF1123" s="140">
        <f>IF(N1123="snížená",J1123,0)</f>
        <v>0</v>
      </c>
      <c r="BG1123" s="140">
        <f>IF(N1123="zákl. přenesená",J1123,0)</f>
        <v>0</v>
      </c>
      <c r="BH1123" s="140">
        <f>IF(N1123="sníž. přenesená",J1123,0)</f>
        <v>0</v>
      </c>
      <c r="BI1123" s="140">
        <f>IF(N1123="nulová",J1123,0)</f>
        <v>0</v>
      </c>
      <c r="BJ1123" s="18" t="s">
        <v>81</v>
      </c>
      <c r="BK1123" s="140">
        <f>ROUND(I1123*H1123,2)</f>
        <v>0</v>
      </c>
      <c r="BL1123" s="18" t="s">
        <v>278</v>
      </c>
      <c r="BM1123" s="139" t="s">
        <v>1438</v>
      </c>
    </row>
    <row r="1124" spans="2:65" s="13" customFormat="1" ht="10.199999999999999">
      <c r="B1124" s="152"/>
      <c r="D1124" s="146" t="s">
        <v>167</v>
      </c>
      <c r="E1124" s="153" t="s">
        <v>19</v>
      </c>
      <c r="F1124" s="154" t="s">
        <v>81</v>
      </c>
      <c r="H1124" s="155">
        <v>1</v>
      </c>
      <c r="I1124" s="156"/>
      <c r="L1124" s="152"/>
      <c r="M1124" s="157"/>
      <c r="T1124" s="158"/>
      <c r="AT1124" s="153" t="s">
        <v>167</v>
      </c>
      <c r="AU1124" s="153" t="s">
        <v>83</v>
      </c>
      <c r="AV1124" s="13" t="s">
        <v>83</v>
      </c>
      <c r="AW1124" s="13" t="s">
        <v>35</v>
      </c>
      <c r="AX1124" s="13" t="s">
        <v>73</v>
      </c>
      <c r="AY1124" s="153" t="s">
        <v>156</v>
      </c>
    </row>
    <row r="1125" spans="2:65" s="14" customFormat="1" ht="10.199999999999999">
      <c r="B1125" s="159"/>
      <c r="D1125" s="146" t="s">
        <v>167</v>
      </c>
      <c r="E1125" s="160" t="s">
        <v>19</v>
      </c>
      <c r="F1125" s="161" t="s">
        <v>174</v>
      </c>
      <c r="H1125" s="162">
        <v>1</v>
      </c>
      <c r="I1125" s="163"/>
      <c r="L1125" s="159"/>
      <c r="M1125" s="164"/>
      <c r="T1125" s="165"/>
      <c r="AT1125" s="160" t="s">
        <v>167</v>
      </c>
      <c r="AU1125" s="160" t="s">
        <v>83</v>
      </c>
      <c r="AV1125" s="14" t="s">
        <v>163</v>
      </c>
      <c r="AW1125" s="14" t="s">
        <v>35</v>
      </c>
      <c r="AX1125" s="14" t="s">
        <v>81</v>
      </c>
      <c r="AY1125" s="160" t="s">
        <v>156</v>
      </c>
    </row>
    <row r="1126" spans="2:65" s="1" customFormat="1" ht="52.2" customHeight="1">
      <c r="B1126" s="33"/>
      <c r="C1126" s="128" t="s">
        <v>1439</v>
      </c>
      <c r="D1126" s="128" t="s">
        <v>158</v>
      </c>
      <c r="E1126" s="129" t="s">
        <v>1440</v>
      </c>
      <c r="F1126" s="130" t="s">
        <v>1441</v>
      </c>
      <c r="G1126" s="131" t="s">
        <v>235</v>
      </c>
      <c r="H1126" s="132">
        <v>1</v>
      </c>
      <c r="I1126" s="133"/>
      <c r="J1126" s="134">
        <f>ROUND(I1126*H1126,2)</f>
        <v>0</v>
      </c>
      <c r="K1126" s="130" t="s">
        <v>19</v>
      </c>
      <c r="L1126" s="33"/>
      <c r="M1126" s="135" t="s">
        <v>19</v>
      </c>
      <c r="N1126" s="136" t="s">
        <v>44</v>
      </c>
      <c r="P1126" s="137">
        <f>O1126*H1126</f>
        <v>0</v>
      </c>
      <c r="Q1126" s="137">
        <v>0</v>
      </c>
      <c r="R1126" s="137">
        <f>Q1126*H1126</f>
        <v>0</v>
      </c>
      <c r="S1126" s="137">
        <v>0</v>
      </c>
      <c r="T1126" s="138">
        <f>S1126*H1126</f>
        <v>0</v>
      </c>
      <c r="AR1126" s="139" t="s">
        <v>278</v>
      </c>
      <c r="AT1126" s="139" t="s">
        <v>158</v>
      </c>
      <c r="AU1126" s="139" t="s">
        <v>83</v>
      </c>
      <c r="AY1126" s="18" t="s">
        <v>156</v>
      </c>
      <c r="BE1126" s="140">
        <f>IF(N1126="základní",J1126,0)</f>
        <v>0</v>
      </c>
      <c r="BF1126" s="140">
        <f>IF(N1126="snížená",J1126,0)</f>
        <v>0</v>
      </c>
      <c r="BG1126" s="140">
        <f>IF(N1126="zákl. přenesená",J1126,0)</f>
        <v>0</v>
      </c>
      <c r="BH1126" s="140">
        <f>IF(N1126="sníž. přenesená",J1126,0)</f>
        <v>0</v>
      </c>
      <c r="BI1126" s="140">
        <f>IF(N1126="nulová",J1126,0)</f>
        <v>0</v>
      </c>
      <c r="BJ1126" s="18" t="s">
        <v>81</v>
      </c>
      <c r="BK1126" s="140">
        <f>ROUND(I1126*H1126,2)</f>
        <v>0</v>
      </c>
      <c r="BL1126" s="18" t="s">
        <v>278</v>
      </c>
      <c r="BM1126" s="139" t="s">
        <v>1442</v>
      </c>
    </row>
    <row r="1127" spans="2:65" s="13" customFormat="1" ht="10.199999999999999">
      <c r="B1127" s="152"/>
      <c r="D1127" s="146" t="s">
        <v>167</v>
      </c>
      <c r="E1127" s="153" t="s">
        <v>19</v>
      </c>
      <c r="F1127" s="154" t="s">
        <v>81</v>
      </c>
      <c r="H1127" s="155">
        <v>1</v>
      </c>
      <c r="I1127" s="156"/>
      <c r="L1127" s="152"/>
      <c r="M1127" s="157"/>
      <c r="T1127" s="158"/>
      <c r="AT1127" s="153" t="s">
        <v>167</v>
      </c>
      <c r="AU1127" s="153" t="s">
        <v>83</v>
      </c>
      <c r="AV1127" s="13" t="s">
        <v>83</v>
      </c>
      <c r="AW1127" s="13" t="s">
        <v>35</v>
      </c>
      <c r="AX1127" s="13" t="s">
        <v>73</v>
      </c>
      <c r="AY1127" s="153" t="s">
        <v>156</v>
      </c>
    </row>
    <row r="1128" spans="2:65" s="14" customFormat="1" ht="10.199999999999999">
      <c r="B1128" s="159"/>
      <c r="D1128" s="146" t="s">
        <v>167</v>
      </c>
      <c r="E1128" s="160" t="s">
        <v>19</v>
      </c>
      <c r="F1128" s="161" t="s">
        <v>174</v>
      </c>
      <c r="H1128" s="162">
        <v>1</v>
      </c>
      <c r="I1128" s="163"/>
      <c r="L1128" s="159"/>
      <c r="M1128" s="164"/>
      <c r="T1128" s="165"/>
      <c r="AT1128" s="160" t="s">
        <v>167</v>
      </c>
      <c r="AU1128" s="160" t="s">
        <v>83</v>
      </c>
      <c r="AV1128" s="14" t="s">
        <v>163</v>
      </c>
      <c r="AW1128" s="14" t="s">
        <v>35</v>
      </c>
      <c r="AX1128" s="14" t="s">
        <v>81</v>
      </c>
      <c r="AY1128" s="160" t="s">
        <v>156</v>
      </c>
    </row>
    <row r="1129" spans="2:65" s="1" customFormat="1" ht="24.15" customHeight="1">
      <c r="B1129" s="33"/>
      <c r="C1129" s="128" t="s">
        <v>1443</v>
      </c>
      <c r="D1129" s="128" t="s">
        <v>158</v>
      </c>
      <c r="E1129" s="129" t="s">
        <v>1444</v>
      </c>
      <c r="F1129" s="130" t="s">
        <v>1445</v>
      </c>
      <c r="G1129" s="131" t="s">
        <v>235</v>
      </c>
      <c r="H1129" s="132">
        <v>1</v>
      </c>
      <c r="I1129" s="133"/>
      <c r="J1129" s="134">
        <f>ROUND(I1129*H1129,2)</f>
        <v>0</v>
      </c>
      <c r="K1129" s="130" t="s">
        <v>162</v>
      </c>
      <c r="L1129" s="33"/>
      <c r="M1129" s="135" t="s">
        <v>19</v>
      </c>
      <c r="N1129" s="136" t="s">
        <v>44</v>
      </c>
      <c r="P1129" s="137">
        <f>O1129*H1129</f>
        <v>0</v>
      </c>
      <c r="Q1129" s="137">
        <v>4.8000000000000001E-4</v>
      </c>
      <c r="R1129" s="137">
        <f>Q1129*H1129</f>
        <v>4.8000000000000001E-4</v>
      </c>
      <c r="S1129" s="137">
        <v>0</v>
      </c>
      <c r="T1129" s="138">
        <f>S1129*H1129</f>
        <v>0</v>
      </c>
      <c r="AR1129" s="139" t="s">
        <v>278</v>
      </c>
      <c r="AT1129" s="139" t="s">
        <v>158</v>
      </c>
      <c r="AU1129" s="139" t="s">
        <v>83</v>
      </c>
      <c r="AY1129" s="18" t="s">
        <v>156</v>
      </c>
      <c r="BE1129" s="140">
        <f>IF(N1129="základní",J1129,0)</f>
        <v>0</v>
      </c>
      <c r="BF1129" s="140">
        <f>IF(N1129="snížená",J1129,0)</f>
        <v>0</v>
      </c>
      <c r="BG1129" s="140">
        <f>IF(N1129="zákl. přenesená",J1129,0)</f>
        <v>0</v>
      </c>
      <c r="BH1129" s="140">
        <f>IF(N1129="sníž. přenesená",J1129,0)</f>
        <v>0</v>
      </c>
      <c r="BI1129" s="140">
        <f>IF(N1129="nulová",J1129,0)</f>
        <v>0</v>
      </c>
      <c r="BJ1129" s="18" t="s">
        <v>81</v>
      </c>
      <c r="BK1129" s="140">
        <f>ROUND(I1129*H1129,2)</f>
        <v>0</v>
      </c>
      <c r="BL1129" s="18" t="s">
        <v>278</v>
      </c>
      <c r="BM1129" s="139" t="s">
        <v>1446</v>
      </c>
    </row>
    <row r="1130" spans="2:65" s="1" customFormat="1" ht="10.199999999999999">
      <c r="B1130" s="33"/>
      <c r="D1130" s="141" t="s">
        <v>165</v>
      </c>
      <c r="F1130" s="142" t="s">
        <v>1447</v>
      </c>
      <c r="I1130" s="143"/>
      <c r="L1130" s="33"/>
      <c r="M1130" s="144"/>
      <c r="T1130" s="54"/>
      <c r="AT1130" s="18" t="s">
        <v>165</v>
      </c>
      <c r="AU1130" s="18" t="s">
        <v>83</v>
      </c>
    </row>
    <row r="1131" spans="2:65" s="13" customFormat="1" ht="10.199999999999999">
      <c r="B1131" s="152"/>
      <c r="D1131" s="146" t="s">
        <v>167</v>
      </c>
      <c r="E1131" s="153" t="s">
        <v>19</v>
      </c>
      <c r="F1131" s="154" t="s">
        <v>81</v>
      </c>
      <c r="H1131" s="155">
        <v>1</v>
      </c>
      <c r="I1131" s="156"/>
      <c r="L1131" s="152"/>
      <c r="M1131" s="157"/>
      <c r="T1131" s="158"/>
      <c r="AT1131" s="153" t="s">
        <v>167</v>
      </c>
      <c r="AU1131" s="153" t="s">
        <v>83</v>
      </c>
      <c r="AV1131" s="13" t="s">
        <v>83</v>
      </c>
      <c r="AW1131" s="13" t="s">
        <v>35</v>
      </c>
      <c r="AX1131" s="13" t="s">
        <v>81</v>
      </c>
      <c r="AY1131" s="153" t="s">
        <v>156</v>
      </c>
    </row>
    <row r="1132" spans="2:65" s="1" customFormat="1" ht="33" customHeight="1">
      <c r="B1132" s="33"/>
      <c r="C1132" s="166" t="s">
        <v>1448</v>
      </c>
      <c r="D1132" s="166" t="s">
        <v>291</v>
      </c>
      <c r="E1132" s="167" t="s">
        <v>1449</v>
      </c>
      <c r="F1132" s="168" t="s">
        <v>1450</v>
      </c>
      <c r="G1132" s="169" t="s">
        <v>235</v>
      </c>
      <c r="H1132" s="170">
        <v>1</v>
      </c>
      <c r="I1132" s="171"/>
      <c r="J1132" s="172">
        <f>ROUND(I1132*H1132,2)</f>
        <v>0</v>
      </c>
      <c r="K1132" s="168" t="s">
        <v>162</v>
      </c>
      <c r="L1132" s="173"/>
      <c r="M1132" s="174" t="s">
        <v>19</v>
      </c>
      <c r="N1132" s="175" t="s">
        <v>44</v>
      </c>
      <c r="P1132" s="137">
        <f>O1132*H1132</f>
        <v>0</v>
      </c>
      <c r="Q1132" s="137">
        <v>1.225E-2</v>
      </c>
      <c r="R1132" s="137">
        <f>Q1132*H1132</f>
        <v>1.225E-2</v>
      </c>
      <c r="S1132" s="137">
        <v>0</v>
      </c>
      <c r="T1132" s="138">
        <f>S1132*H1132</f>
        <v>0</v>
      </c>
      <c r="AR1132" s="139" t="s">
        <v>379</v>
      </c>
      <c r="AT1132" s="139" t="s">
        <v>291</v>
      </c>
      <c r="AU1132" s="139" t="s">
        <v>83</v>
      </c>
      <c r="AY1132" s="18" t="s">
        <v>156</v>
      </c>
      <c r="BE1132" s="140">
        <f>IF(N1132="základní",J1132,0)</f>
        <v>0</v>
      </c>
      <c r="BF1132" s="140">
        <f>IF(N1132="snížená",J1132,0)</f>
        <v>0</v>
      </c>
      <c r="BG1132" s="140">
        <f>IF(N1132="zákl. přenesená",J1132,0)</f>
        <v>0</v>
      </c>
      <c r="BH1132" s="140">
        <f>IF(N1132="sníž. přenesená",J1132,0)</f>
        <v>0</v>
      </c>
      <c r="BI1132" s="140">
        <f>IF(N1132="nulová",J1132,0)</f>
        <v>0</v>
      </c>
      <c r="BJ1132" s="18" t="s">
        <v>81</v>
      </c>
      <c r="BK1132" s="140">
        <f>ROUND(I1132*H1132,2)</f>
        <v>0</v>
      </c>
      <c r="BL1132" s="18" t="s">
        <v>278</v>
      </c>
      <c r="BM1132" s="139" t="s">
        <v>1451</v>
      </c>
    </row>
    <row r="1133" spans="2:65" s="12" customFormat="1" ht="10.199999999999999">
      <c r="B1133" s="145"/>
      <c r="D1133" s="146" t="s">
        <v>167</v>
      </c>
      <c r="E1133" s="147" t="s">
        <v>19</v>
      </c>
      <c r="F1133" s="148" t="s">
        <v>1452</v>
      </c>
      <c r="H1133" s="147" t="s">
        <v>19</v>
      </c>
      <c r="I1133" s="149"/>
      <c r="L1133" s="145"/>
      <c r="M1133" s="150"/>
      <c r="T1133" s="151"/>
      <c r="AT1133" s="147" t="s">
        <v>167</v>
      </c>
      <c r="AU1133" s="147" t="s">
        <v>83</v>
      </c>
      <c r="AV1133" s="12" t="s">
        <v>81</v>
      </c>
      <c r="AW1133" s="12" t="s">
        <v>35</v>
      </c>
      <c r="AX1133" s="12" t="s">
        <v>73</v>
      </c>
      <c r="AY1133" s="147" t="s">
        <v>156</v>
      </c>
    </row>
    <row r="1134" spans="2:65" s="13" customFormat="1" ht="10.199999999999999">
      <c r="B1134" s="152"/>
      <c r="D1134" s="146" t="s">
        <v>167</v>
      </c>
      <c r="E1134" s="153" t="s">
        <v>19</v>
      </c>
      <c r="F1134" s="154" t="s">
        <v>81</v>
      </c>
      <c r="H1134" s="155">
        <v>1</v>
      </c>
      <c r="I1134" s="156"/>
      <c r="L1134" s="152"/>
      <c r="M1134" s="157"/>
      <c r="T1134" s="158"/>
      <c r="AT1134" s="153" t="s">
        <v>167</v>
      </c>
      <c r="AU1134" s="153" t="s">
        <v>83</v>
      </c>
      <c r="AV1134" s="13" t="s">
        <v>83</v>
      </c>
      <c r="AW1134" s="13" t="s">
        <v>35</v>
      </c>
      <c r="AX1134" s="13" t="s">
        <v>73</v>
      </c>
      <c r="AY1134" s="153" t="s">
        <v>156</v>
      </c>
    </row>
    <row r="1135" spans="2:65" s="14" customFormat="1" ht="10.199999999999999">
      <c r="B1135" s="159"/>
      <c r="D1135" s="146" t="s">
        <v>167</v>
      </c>
      <c r="E1135" s="160" t="s">
        <v>19</v>
      </c>
      <c r="F1135" s="161" t="s">
        <v>174</v>
      </c>
      <c r="H1135" s="162">
        <v>1</v>
      </c>
      <c r="I1135" s="163"/>
      <c r="L1135" s="159"/>
      <c r="M1135" s="164"/>
      <c r="T1135" s="165"/>
      <c r="AT1135" s="160" t="s">
        <v>167</v>
      </c>
      <c r="AU1135" s="160" t="s">
        <v>83</v>
      </c>
      <c r="AV1135" s="14" t="s">
        <v>163</v>
      </c>
      <c r="AW1135" s="14" t="s">
        <v>35</v>
      </c>
      <c r="AX1135" s="14" t="s">
        <v>81</v>
      </c>
      <c r="AY1135" s="160" t="s">
        <v>156</v>
      </c>
    </row>
    <row r="1136" spans="2:65" s="1" customFormat="1" ht="52.2" customHeight="1">
      <c r="B1136" s="33"/>
      <c r="C1136" s="128" t="s">
        <v>1453</v>
      </c>
      <c r="D1136" s="128" t="s">
        <v>158</v>
      </c>
      <c r="E1136" s="129" t="s">
        <v>1454</v>
      </c>
      <c r="F1136" s="130" t="s">
        <v>1455</v>
      </c>
      <c r="G1136" s="131" t="s">
        <v>235</v>
      </c>
      <c r="H1136" s="132">
        <v>1</v>
      </c>
      <c r="I1136" s="133"/>
      <c r="J1136" s="134">
        <f>ROUND(I1136*H1136,2)</f>
        <v>0</v>
      </c>
      <c r="K1136" s="130" t="s">
        <v>19</v>
      </c>
      <c r="L1136" s="33"/>
      <c r="M1136" s="135" t="s">
        <v>19</v>
      </c>
      <c r="N1136" s="136" t="s">
        <v>44</v>
      </c>
      <c r="P1136" s="137">
        <f>O1136*H1136</f>
        <v>0</v>
      </c>
      <c r="Q1136" s="137">
        <v>0</v>
      </c>
      <c r="R1136" s="137">
        <f>Q1136*H1136</f>
        <v>0</v>
      </c>
      <c r="S1136" s="137">
        <v>0</v>
      </c>
      <c r="T1136" s="138">
        <f>S1136*H1136</f>
        <v>0</v>
      </c>
      <c r="AR1136" s="139" t="s">
        <v>278</v>
      </c>
      <c r="AT1136" s="139" t="s">
        <v>158</v>
      </c>
      <c r="AU1136" s="139" t="s">
        <v>83</v>
      </c>
      <c r="AY1136" s="18" t="s">
        <v>156</v>
      </c>
      <c r="BE1136" s="140">
        <f>IF(N1136="základní",J1136,0)</f>
        <v>0</v>
      </c>
      <c r="BF1136" s="140">
        <f>IF(N1136="snížená",J1136,0)</f>
        <v>0</v>
      </c>
      <c r="BG1136" s="140">
        <f>IF(N1136="zákl. přenesená",J1136,0)</f>
        <v>0</v>
      </c>
      <c r="BH1136" s="140">
        <f>IF(N1136="sníž. přenesená",J1136,0)</f>
        <v>0</v>
      </c>
      <c r="BI1136" s="140">
        <f>IF(N1136="nulová",J1136,0)</f>
        <v>0</v>
      </c>
      <c r="BJ1136" s="18" t="s">
        <v>81</v>
      </c>
      <c r="BK1136" s="140">
        <f>ROUND(I1136*H1136,2)</f>
        <v>0</v>
      </c>
      <c r="BL1136" s="18" t="s">
        <v>278</v>
      </c>
      <c r="BM1136" s="139" t="s">
        <v>1456</v>
      </c>
    </row>
    <row r="1137" spans="2:65" s="13" customFormat="1" ht="10.199999999999999">
      <c r="B1137" s="152"/>
      <c r="D1137" s="146" t="s">
        <v>167</v>
      </c>
      <c r="E1137" s="153" t="s">
        <v>19</v>
      </c>
      <c r="F1137" s="154" t="s">
        <v>81</v>
      </c>
      <c r="H1137" s="155">
        <v>1</v>
      </c>
      <c r="I1137" s="156"/>
      <c r="L1137" s="152"/>
      <c r="M1137" s="157"/>
      <c r="T1137" s="158"/>
      <c r="AT1137" s="153" t="s">
        <v>167</v>
      </c>
      <c r="AU1137" s="153" t="s">
        <v>83</v>
      </c>
      <c r="AV1137" s="13" t="s">
        <v>83</v>
      </c>
      <c r="AW1137" s="13" t="s">
        <v>35</v>
      </c>
      <c r="AX1137" s="13" t="s">
        <v>73</v>
      </c>
      <c r="AY1137" s="153" t="s">
        <v>156</v>
      </c>
    </row>
    <row r="1138" spans="2:65" s="14" customFormat="1" ht="10.199999999999999">
      <c r="B1138" s="159"/>
      <c r="D1138" s="146" t="s">
        <v>167</v>
      </c>
      <c r="E1138" s="160" t="s">
        <v>19</v>
      </c>
      <c r="F1138" s="161" t="s">
        <v>174</v>
      </c>
      <c r="H1138" s="162">
        <v>1</v>
      </c>
      <c r="I1138" s="163"/>
      <c r="L1138" s="159"/>
      <c r="M1138" s="164"/>
      <c r="T1138" s="165"/>
      <c r="AT1138" s="160" t="s">
        <v>167</v>
      </c>
      <c r="AU1138" s="160" t="s">
        <v>83</v>
      </c>
      <c r="AV1138" s="14" t="s">
        <v>163</v>
      </c>
      <c r="AW1138" s="14" t="s">
        <v>35</v>
      </c>
      <c r="AX1138" s="14" t="s">
        <v>81</v>
      </c>
      <c r="AY1138" s="160" t="s">
        <v>156</v>
      </c>
    </row>
    <row r="1139" spans="2:65" s="1" customFormat="1" ht="52.2" customHeight="1">
      <c r="B1139" s="33"/>
      <c r="C1139" s="128" t="s">
        <v>1457</v>
      </c>
      <c r="D1139" s="128" t="s">
        <v>158</v>
      </c>
      <c r="E1139" s="129" t="s">
        <v>1458</v>
      </c>
      <c r="F1139" s="130" t="s">
        <v>1459</v>
      </c>
      <c r="G1139" s="131" t="s">
        <v>235</v>
      </c>
      <c r="H1139" s="132">
        <v>1</v>
      </c>
      <c r="I1139" s="133"/>
      <c r="J1139" s="134">
        <f>ROUND(I1139*H1139,2)</f>
        <v>0</v>
      </c>
      <c r="K1139" s="130" t="s">
        <v>19</v>
      </c>
      <c r="L1139" s="33"/>
      <c r="M1139" s="135" t="s">
        <v>19</v>
      </c>
      <c r="N1139" s="136" t="s">
        <v>44</v>
      </c>
      <c r="P1139" s="137">
        <f>O1139*H1139</f>
        <v>0</v>
      </c>
      <c r="Q1139" s="137">
        <v>0</v>
      </c>
      <c r="R1139" s="137">
        <f>Q1139*H1139</f>
        <v>0</v>
      </c>
      <c r="S1139" s="137">
        <v>0</v>
      </c>
      <c r="T1139" s="138">
        <f>S1139*H1139</f>
        <v>0</v>
      </c>
      <c r="AR1139" s="139" t="s">
        <v>278</v>
      </c>
      <c r="AT1139" s="139" t="s">
        <v>158</v>
      </c>
      <c r="AU1139" s="139" t="s">
        <v>83</v>
      </c>
      <c r="AY1139" s="18" t="s">
        <v>156</v>
      </c>
      <c r="BE1139" s="140">
        <f>IF(N1139="základní",J1139,0)</f>
        <v>0</v>
      </c>
      <c r="BF1139" s="140">
        <f>IF(N1139="snížená",J1139,0)</f>
        <v>0</v>
      </c>
      <c r="BG1139" s="140">
        <f>IF(N1139="zákl. přenesená",J1139,0)</f>
        <v>0</v>
      </c>
      <c r="BH1139" s="140">
        <f>IF(N1139="sníž. přenesená",J1139,0)</f>
        <v>0</v>
      </c>
      <c r="BI1139" s="140">
        <f>IF(N1139="nulová",J1139,0)</f>
        <v>0</v>
      </c>
      <c r="BJ1139" s="18" t="s">
        <v>81</v>
      </c>
      <c r="BK1139" s="140">
        <f>ROUND(I1139*H1139,2)</f>
        <v>0</v>
      </c>
      <c r="BL1139" s="18" t="s">
        <v>278</v>
      </c>
      <c r="BM1139" s="139" t="s">
        <v>1460</v>
      </c>
    </row>
    <row r="1140" spans="2:65" s="13" customFormat="1" ht="10.199999999999999">
      <c r="B1140" s="152"/>
      <c r="D1140" s="146" t="s">
        <v>167</v>
      </c>
      <c r="E1140" s="153" t="s">
        <v>19</v>
      </c>
      <c r="F1140" s="154" t="s">
        <v>81</v>
      </c>
      <c r="H1140" s="155">
        <v>1</v>
      </c>
      <c r="I1140" s="156"/>
      <c r="L1140" s="152"/>
      <c r="M1140" s="157"/>
      <c r="T1140" s="158"/>
      <c r="AT1140" s="153" t="s">
        <v>167</v>
      </c>
      <c r="AU1140" s="153" t="s">
        <v>83</v>
      </c>
      <c r="AV1140" s="13" t="s">
        <v>83</v>
      </c>
      <c r="AW1140" s="13" t="s">
        <v>35</v>
      </c>
      <c r="AX1140" s="13" t="s">
        <v>73</v>
      </c>
      <c r="AY1140" s="153" t="s">
        <v>156</v>
      </c>
    </row>
    <row r="1141" spans="2:65" s="14" customFormat="1" ht="10.199999999999999">
      <c r="B1141" s="159"/>
      <c r="D1141" s="146" t="s">
        <v>167</v>
      </c>
      <c r="E1141" s="160" t="s">
        <v>19</v>
      </c>
      <c r="F1141" s="161" t="s">
        <v>174</v>
      </c>
      <c r="H1141" s="162">
        <v>1</v>
      </c>
      <c r="I1141" s="163"/>
      <c r="L1141" s="159"/>
      <c r="M1141" s="164"/>
      <c r="T1141" s="165"/>
      <c r="AT1141" s="160" t="s">
        <v>167</v>
      </c>
      <c r="AU1141" s="160" t="s">
        <v>83</v>
      </c>
      <c r="AV1141" s="14" t="s">
        <v>163</v>
      </c>
      <c r="AW1141" s="14" t="s">
        <v>35</v>
      </c>
      <c r="AX1141" s="14" t="s">
        <v>81</v>
      </c>
      <c r="AY1141" s="160" t="s">
        <v>156</v>
      </c>
    </row>
    <row r="1142" spans="2:65" s="11" customFormat="1" ht="22.8" customHeight="1">
      <c r="B1142" s="116"/>
      <c r="D1142" s="117" t="s">
        <v>72</v>
      </c>
      <c r="E1142" s="126" t="s">
        <v>1461</v>
      </c>
      <c r="F1142" s="126" t="s">
        <v>1462</v>
      </c>
      <c r="I1142" s="119"/>
      <c r="J1142" s="127">
        <f>BK1142</f>
        <v>0</v>
      </c>
      <c r="L1142" s="116"/>
      <c r="M1142" s="121"/>
      <c r="P1142" s="122">
        <f>SUM(P1143:P1210)</f>
        <v>0</v>
      </c>
      <c r="R1142" s="122">
        <f>SUM(R1143:R1210)</f>
        <v>0.21275337999999999</v>
      </c>
      <c r="T1142" s="123">
        <f>SUM(T1143:T1210)</f>
        <v>4.185454</v>
      </c>
      <c r="AR1142" s="117" t="s">
        <v>83</v>
      </c>
      <c r="AT1142" s="124" t="s">
        <v>72</v>
      </c>
      <c r="AU1142" s="124" t="s">
        <v>81</v>
      </c>
      <c r="AY1142" s="117" t="s">
        <v>156</v>
      </c>
      <c r="BK1142" s="125">
        <f>SUM(BK1143:BK1210)</f>
        <v>0</v>
      </c>
    </row>
    <row r="1143" spans="2:65" s="1" customFormat="1" ht="24.15" customHeight="1">
      <c r="B1143" s="33"/>
      <c r="C1143" s="128" t="s">
        <v>1463</v>
      </c>
      <c r="D1143" s="128" t="s">
        <v>158</v>
      </c>
      <c r="E1143" s="129" t="s">
        <v>1464</v>
      </c>
      <c r="F1143" s="130" t="s">
        <v>1465</v>
      </c>
      <c r="G1143" s="131" t="s">
        <v>422</v>
      </c>
      <c r="H1143" s="132">
        <v>11.686</v>
      </c>
      <c r="I1143" s="133"/>
      <c r="J1143" s="134">
        <f>ROUND(I1143*H1143,2)</f>
        <v>0</v>
      </c>
      <c r="K1143" s="130" t="s">
        <v>162</v>
      </c>
      <c r="L1143" s="33"/>
      <c r="M1143" s="135" t="s">
        <v>19</v>
      </c>
      <c r="N1143" s="136" t="s">
        <v>44</v>
      </c>
      <c r="P1143" s="137">
        <f>O1143*H1143</f>
        <v>0</v>
      </c>
      <c r="Q1143" s="137">
        <v>5.8E-4</v>
      </c>
      <c r="R1143" s="137">
        <f>Q1143*H1143</f>
        <v>6.77788E-3</v>
      </c>
      <c r="S1143" s="137">
        <v>0</v>
      </c>
      <c r="T1143" s="138">
        <f>S1143*H1143</f>
        <v>0</v>
      </c>
      <c r="AR1143" s="139" t="s">
        <v>278</v>
      </c>
      <c r="AT1143" s="139" t="s">
        <v>158</v>
      </c>
      <c r="AU1143" s="139" t="s">
        <v>83</v>
      </c>
      <c r="AY1143" s="18" t="s">
        <v>156</v>
      </c>
      <c r="BE1143" s="140">
        <f>IF(N1143="základní",J1143,0)</f>
        <v>0</v>
      </c>
      <c r="BF1143" s="140">
        <f>IF(N1143="snížená",J1143,0)</f>
        <v>0</v>
      </c>
      <c r="BG1143" s="140">
        <f>IF(N1143="zákl. přenesená",J1143,0)</f>
        <v>0</v>
      </c>
      <c r="BH1143" s="140">
        <f>IF(N1143="sníž. přenesená",J1143,0)</f>
        <v>0</v>
      </c>
      <c r="BI1143" s="140">
        <f>IF(N1143="nulová",J1143,0)</f>
        <v>0</v>
      </c>
      <c r="BJ1143" s="18" t="s">
        <v>81</v>
      </c>
      <c r="BK1143" s="140">
        <f>ROUND(I1143*H1143,2)</f>
        <v>0</v>
      </c>
      <c r="BL1143" s="18" t="s">
        <v>278</v>
      </c>
      <c r="BM1143" s="139" t="s">
        <v>1466</v>
      </c>
    </row>
    <row r="1144" spans="2:65" s="1" customFormat="1" ht="10.199999999999999">
      <c r="B1144" s="33"/>
      <c r="D1144" s="141" t="s">
        <v>165</v>
      </c>
      <c r="F1144" s="142" t="s">
        <v>1467</v>
      </c>
      <c r="I1144" s="143"/>
      <c r="L1144" s="33"/>
      <c r="M1144" s="144"/>
      <c r="T1144" s="54"/>
      <c r="AT1144" s="18" t="s">
        <v>165</v>
      </c>
      <c r="AU1144" s="18" t="s">
        <v>83</v>
      </c>
    </row>
    <row r="1145" spans="2:65" s="12" customFormat="1" ht="10.199999999999999">
      <c r="B1145" s="145"/>
      <c r="D1145" s="146" t="s">
        <v>167</v>
      </c>
      <c r="E1145" s="147" t="s">
        <v>19</v>
      </c>
      <c r="F1145" s="148" t="s">
        <v>1468</v>
      </c>
      <c r="H1145" s="147" t="s">
        <v>19</v>
      </c>
      <c r="I1145" s="149"/>
      <c r="L1145" s="145"/>
      <c r="M1145" s="150"/>
      <c r="T1145" s="151"/>
      <c r="AT1145" s="147" t="s">
        <v>167</v>
      </c>
      <c r="AU1145" s="147" t="s">
        <v>83</v>
      </c>
      <c r="AV1145" s="12" t="s">
        <v>81</v>
      </c>
      <c r="AW1145" s="12" t="s">
        <v>35</v>
      </c>
      <c r="AX1145" s="12" t="s">
        <v>73</v>
      </c>
      <c r="AY1145" s="147" t="s">
        <v>156</v>
      </c>
    </row>
    <row r="1146" spans="2:65" s="13" customFormat="1" ht="10.199999999999999">
      <c r="B1146" s="152"/>
      <c r="D1146" s="146" t="s">
        <v>167</v>
      </c>
      <c r="E1146" s="153" t="s">
        <v>19</v>
      </c>
      <c r="F1146" s="154" t="s">
        <v>1469</v>
      </c>
      <c r="H1146" s="155">
        <v>11.686</v>
      </c>
      <c r="I1146" s="156"/>
      <c r="L1146" s="152"/>
      <c r="M1146" s="157"/>
      <c r="T1146" s="158"/>
      <c r="AT1146" s="153" t="s">
        <v>167</v>
      </c>
      <c r="AU1146" s="153" t="s">
        <v>83</v>
      </c>
      <c r="AV1146" s="13" t="s">
        <v>83</v>
      </c>
      <c r="AW1146" s="13" t="s">
        <v>35</v>
      </c>
      <c r="AX1146" s="13" t="s">
        <v>73</v>
      </c>
      <c r="AY1146" s="153" t="s">
        <v>156</v>
      </c>
    </row>
    <row r="1147" spans="2:65" s="14" customFormat="1" ht="10.199999999999999">
      <c r="B1147" s="159"/>
      <c r="D1147" s="146" t="s">
        <v>167</v>
      </c>
      <c r="E1147" s="160" t="s">
        <v>19</v>
      </c>
      <c r="F1147" s="161" t="s">
        <v>174</v>
      </c>
      <c r="H1147" s="162">
        <v>11.686</v>
      </c>
      <c r="I1147" s="163"/>
      <c r="L1147" s="159"/>
      <c r="M1147" s="164"/>
      <c r="T1147" s="165"/>
      <c r="AT1147" s="160" t="s">
        <v>167</v>
      </c>
      <c r="AU1147" s="160" t="s">
        <v>83</v>
      </c>
      <c r="AV1147" s="14" t="s">
        <v>163</v>
      </c>
      <c r="AW1147" s="14" t="s">
        <v>35</v>
      </c>
      <c r="AX1147" s="14" t="s">
        <v>81</v>
      </c>
      <c r="AY1147" s="160" t="s">
        <v>156</v>
      </c>
    </row>
    <row r="1148" spans="2:65" s="1" customFormat="1" ht="16.5" customHeight="1">
      <c r="B1148" s="33"/>
      <c r="C1148" s="128" t="s">
        <v>1470</v>
      </c>
      <c r="D1148" s="128" t="s">
        <v>158</v>
      </c>
      <c r="E1148" s="129" t="s">
        <v>1471</v>
      </c>
      <c r="F1148" s="130" t="s">
        <v>1472</v>
      </c>
      <c r="G1148" s="131" t="s">
        <v>161</v>
      </c>
      <c r="H1148" s="132">
        <v>81.849999999999994</v>
      </c>
      <c r="I1148" s="133"/>
      <c r="J1148" s="134">
        <f>ROUND(I1148*H1148,2)</f>
        <v>0</v>
      </c>
      <c r="K1148" s="130" t="s">
        <v>162</v>
      </c>
      <c r="L1148" s="33"/>
      <c r="M1148" s="135" t="s">
        <v>19</v>
      </c>
      <c r="N1148" s="136" t="s">
        <v>44</v>
      </c>
      <c r="P1148" s="137">
        <f>O1148*H1148</f>
        <v>0</v>
      </c>
      <c r="Q1148" s="137">
        <v>0</v>
      </c>
      <c r="R1148" s="137">
        <f>Q1148*H1148</f>
        <v>0</v>
      </c>
      <c r="S1148" s="137">
        <v>4.7500000000000001E-2</v>
      </c>
      <c r="T1148" s="138">
        <f>S1148*H1148</f>
        <v>3.8878749999999997</v>
      </c>
      <c r="AR1148" s="139" t="s">
        <v>278</v>
      </c>
      <c r="AT1148" s="139" t="s">
        <v>158</v>
      </c>
      <c r="AU1148" s="139" t="s">
        <v>83</v>
      </c>
      <c r="AY1148" s="18" t="s">
        <v>156</v>
      </c>
      <c r="BE1148" s="140">
        <f>IF(N1148="základní",J1148,0)</f>
        <v>0</v>
      </c>
      <c r="BF1148" s="140">
        <f>IF(N1148="snížená",J1148,0)</f>
        <v>0</v>
      </c>
      <c r="BG1148" s="140">
        <f>IF(N1148="zákl. přenesená",J1148,0)</f>
        <v>0</v>
      </c>
      <c r="BH1148" s="140">
        <f>IF(N1148="sníž. přenesená",J1148,0)</f>
        <v>0</v>
      </c>
      <c r="BI1148" s="140">
        <f>IF(N1148="nulová",J1148,0)</f>
        <v>0</v>
      </c>
      <c r="BJ1148" s="18" t="s">
        <v>81</v>
      </c>
      <c r="BK1148" s="140">
        <f>ROUND(I1148*H1148,2)</f>
        <v>0</v>
      </c>
      <c r="BL1148" s="18" t="s">
        <v>278</v>
      </c>
      <c r="BM1148" s="139" t="s">
        <v>1473</v>
      </c>
    </row>
    <row r="1149" spans="2:65" s="1" customFormat="1" ht="10.199999999999999">
      <c r="B1149" s="33"/>
      <c r="D1149" s="141" t="s">
        <v>165</v>
      </c>
      <c r="F1149" s="142" t="s">
        <v>1474</v>
      </c>
      <c r="I1149" s="143"/>
      <c r="L1149" s="33"/>
      <c r="M1149" s="144"/>
      <c r="T1149" s="54"/>
      <c r="AT1149" s="18" t="s">
        <v>165</v>
      </c>
      <c r="AU1149" s="18" t="s">
        <v>83</v>
      </c>
    </row>
    <row r="1150" spans="2:65" s="12" customFormat="1" ht="10.199999999999999">
      <c r="B1150" s="145"/>
      <c r="D1150" s="146" t="s">
        <v>167</v>
      </c>
      <c r="E1150" s="147" t="s">
        <v>19</v>
      </c>
      <c r="F1150" s="148" t="s">
        <v>310</v>
      </c>
      <c r="H1150" s="147" t="s">
        <v>19</v>
      </c>
      <c r="I1150" s="149"/>
      <c r="L1150" s="145"/>
      <c r="M1150" s="150"/>
      <c r="T1150" s="151"/>
      <c r="AT1150" s="147" t="s">
        <v>167</v>
      </c>
      <c r="AU1150" s="147" t="s">
        <v>83</v>
      </c>
      <c r="AV1150" s="12" t="s">
        <v>81</v>
      </c>
      <c r="AW1150" s="12" t="s">
        <v>35</v>
      </c>
      <c r="AX1150" s="12" t="s">
        <v>73</v>
      </c>
      <c r="AY1150" s="147" t="s">
        <v>156</v>
      </c>
    </row>
    <row r="1151" spans="2:65" s="13" customFormat="1" ht="10.199999999999999">
      <c r="B1151" s="152"/>
      <c r="D1151" s="146" t="s">
        <v>167</v>
      </c>
      <c r="E1151" s="153" t="s">
        <v>19</v>
      </c>
      <c r="F1151" s="154" t="s">
        <v>1475</v>
      </c>
      <c r="H1151" s="155">
        <v>5.24</v>
      </c>
      <c r="I1151" s="156"/>
      <c r="L1151" s="152"/>
      <c r="M1151" s="157"/>
      <c r="T1151" s="158"/>
      <c r="AT1151" s="153" t="s">
        <v>167</v>
      </c>
      <c r="AU1151" s="153" t="s">
        <v>83</v>
      </c>
      <c r="AV1151" s="13" t="s">
        <v>83</v>
      </c>
      <c r="AW1151" s="13" t="s">
        <v>35</v>
      </c>
      <c r="AX1151" s="13" t="s">
        <v>73</v>
      </c>
      <c r="AY1151" s="153" t="s">
        <v>156</v>
      </c>
    </row>
    <row r="1152" spans="2:65" s="13" customFormat="1" ht="10.199999999999999">
      <c r="B1152" s="152"/>
      <c r="D1152" s="146" t="s">
        <v>167</v>
      </c>
      <c r="E1152" s="153" t="s">
        <v>19</v>
      </c>
      <c r="F1152" s="154" t="s">
        <v>1476</v>
      </c>
      <c r="H1152" s="155">
        <v>25.85</v>
      </c>
      <c r="I1152" s="156"/>
      <c r="L1152" s="152"/>
      <c r="M1152" s="157"/>
      <c r="T1152" s="158"/>
      <c r="AT1152" s="153" t="s">
        <v>167</v>
      </c>
      <c r="AU1152" s="153" t="s">
        <v>83</v>
      </c>
      <c r="AV1152" s="13" t="s">
        <v>83</v>
      </c>
      <c r="AW1152" s="13" t="s">
        <v>35</v>
      </c>
      <c r="AX1152" s="13" t="s">
        <v>73</v>
      </c>
      <c r="AY1152" s="153" t="s">
        <v>156</v>
      </c>
    </row>
    <row r="1153" spans="2:65" s="13" customFormat="1" ht="10.199999999999999">
      <c r="B1153" s="152"/>
      <c r="D1153" s="146" t="s">
        <v>167</v>
      </c>
      <c r="E1153" s="153" t="s">
        <v>19</v>
      </c>
      <c r="F1153" s="154" t="s">
        <v>1477</v>
      </c>
      <c r="H1153" s="155">
        <v>8.4</v>
      </c>
      <c r="I1153" s="156"/>
      <c r="L1153" s="152"/>
      <c r="M1153" s="157"/>
      <c r="T1153" s="158"/>
      <c r="AT1153" s="153" t="s">
        <v>167</v>
      </c>
      <c r="AU1153" s="153" t="s">
        <v>83</v>
      </c>
      <c r="AV1153" s="13" t="s">
        <v>83</v>
      </c>
      <c r="AW1153" s="13" t="s">
        <v>35</v>
      </c>
      <c r="AX1153" s="13" t="s">
        <v>73</v>
      </c>
      <c r="AY1153" s="153" t="s">
        <v>156</v>
      </c>
    </row>
    <row r="1154" spans="2:65" s="12" customFormat="1" ht="10.199999999999999">
      <c r="B1154" s="145"/>
      <c r="D1154" s="146" t="s">
        <v>167</v>
      </c>
      <c r="E1154" s="147" t="s">
        <v>19</v>
      </c>
      <c r="F1154" s="148" t="s">
        <v>1478</v>
      </c>
      <c r="H1154" s="147" t="s">
        <v>19</v>
      </c>
      <c r="I1154" s="149"/>
      <c r="L1154" s="145"/>
      <c r="M1154" s="150"/>
      <c r="T1154" s="151"/>
      <c r="AT1154" s="147" t="s">
        <v>167</v>
      </c>
      <c r="AU1154" s="147" t="s">
        <v>83</v>
      </c>
      <c r="AV1154" s="12" t="s">
        <v>81</v>
      </c>
      <c r="AW1154" s="12" t="s">
        <v>35</v>
      </c>
      <c r="AX1154" s="12" t="s">
        <v>73</v>
      </c>
      <c r="AY1154" s="147" t="s">
        <v>156</v>
      </c>
    </row>
    <row r="1155" spans="2:65" s="13" customFormat="1" ht="10.199999999999999">
      <c r="B1155" s="152"/>
      <c r="D1155" s="146" t="s">
        <v>167</v>
      </c>
      <c r="E1155" s="153" t="s">
        <v>19</v>
      </c>
      <c r="F1155" s="154" t="s">
        <v>1479</v>
      </c>
      <c r="H1155" s="155">
        <v>31.18</v>
      </c>
      <c r="I1155" s="156"/>
      <c r="L1155" s="152"/>
      <c r="M1155" s="157"/>
      <c r="T1155" s="158"/>
      <c r="AT1155" s="153" t="s">
        <v>167</v>
      </c>
      <c r="AU1155" s="153" t="s">
        <v>83</v>
      </c>
      <c r="AV1155" s="13" t="s">
        <v>83</v>
      </c>
      <c r="AW1155" s="13" t="s">
        <v>35</v>
      </c>
      <c r="AX1155" s="13" t="s">
        <v>73</v>
      </c>
      <c r="AY1155" s="153" t="s">
        <v>156</v>
      </c>
    </row>
    <row r="1156" spans="2:65" s="12" customFormat="1" ht="10.199999999999999">
      <c r="B1156" s="145"/>
      <c r="D1156" s="146" t="s">
        <v>167</v>
      </c>
      <c r="E1156" s="147" t="s">
        <v>19</v>
      </c>
      <c r="F1156" s="148" t="s">
        <v>170</v>
      </c>
      <c r="H1156" s="147" t="s">
        <v>19</v>
      </c>
      <c r="I1156" s="149"/>
      <c r="L1156" s="145"/>
      <c r="M1156" s="150"/>
      <c r="T1156" s="151"/>
      <c r="AT1156" s="147" t="s">
        <v>167</v>
      </c>
      <c r="AU1156" s="147" t="s">
        <v>83</v>
      </c>
      <c r="AV1156" s="12" t="s">
        <v>81</v>
      </c>
      <c r="AW1156" s="12" t="s">
        <v>35</v>
      </c>
      <c r="AX1156" s="12" t="s">
        <v>73</v>
      </c>
      <c r="AY1156" s="147" t="s">
        <v>156</v>
      </c>
    </row>
    <row r="1157" spans="2:65" s="13" customFormat="1" ht="10.199999999999999">
      <c r="B1157" s="152"/>
      <c r="D1157" s="146" t="s">
        <v>167</v>
      </c>
      <c r="E1157" s="153" t="s">
        <v>19</v>
      </c>
      <c r="F1157" s="154" t="s">
        <v>705</v>
      </c>
      <c r="H1157" s="155">
        <v>11.18</v>
      </c>
      <c r="I1157" s="156"/>
      <c r="L1157" s="152"/>
      <c r="M1157" s="157"/>
      <c r="T1157" s="158"/>
      <c r="AT1157" s="153" t="s">
        <v>167</v>
      </c>
      <c r="AU1157" s="153" t="s">
        <v>83</v>
      </c>
      <c r="AV1157" s="13" t="s">
        <v>83</v>
      </c>
      <c r="AW1157" s="13" t="s">
        <v>35</v>
      </c>
      <c r="AX1157" s="13" t="s">
        <v>73</v>
      </c>
      <c r="AY1157" s="153" t="s">
        <v>156</v>
      </c>
    </row>
    <row r="1158" spans="2:65" s="14" customFormat="1" ht="10.199999999999999">
      <c r="B1158" s="159"/>
      <c r="D1158" s="146" t="s">
        <v>167</v>
      </c>
      <c r="E1158" s="160" t="s">
        <v>19</v>
      </c>
      <c r="F1158" s="161" t="s">
        <v>174</v>
      </c>
      <c r="H1158" s="162">
        <v>81.849999999999994</v>
      </c>
      <c r="I1158" s="163"/>
      <c r="L1158" s="159"/>
      <c r="M1158" s="164"/>
      <c r="T1158" s="165"/>
      <c r="AT1158" s="160" t="s">
        <v>167</v>
      </c>
      <c r="AU1158" s="160" t="s">
        <v>83</v>
      </c>
      <c r="AV1158" s="14" t="s">
        <v>163</v>
      </c>
      <c r="AW1158" s="14" t="s">
        <v>35</v>
      </c>
      <c r="AX1158" s="14" t="s">
        <v>81</v>
      </c>
      <c r="AY1158" s="160" t="s">
        <v>156</v>
      </c>
    </row>
    <row r="1159" spans="2:65" s="1" customFormat="1" ht="16.5" customHeight="1">
      <c r="B1159" s="33"/>
      <c r="C1159" s="128" t="s">
        <v>1480</v>
      </c>
      <c r="D1159" s="128" t="s">
        <v>158</v>
      </c>
      <c r="E1159" s="129" t="s">
        <v>1481</v>
      </c>
      <c r="F1159" s="130" t="s">
        <v>1482</v>
      </c>
      <c r="G1159" s="131" t="s">
        <v>161</v>
      </c>
      <c r="H1159" s="132">
        <v>8.43</v>
      </c>
      <c r="I1159" s="133"/>
      <c r="J1159" s="134">
        <f>ROUND(I1159*H1159,2)</f>
        <v>0</v>
      </c>
      <c r="K1159" s="130" t="s">
        <v>162</v>
      </c>
      <c r="L1159" s="33"/>
      <c r="M1159" s="135" t="s">
        <v>19</v>
      </c>
      <c r="N1159" s="136" t="s">
        <v>44</v>
      </c>
      <c r="P1159" s="137">
        <f>O1159*H1159</f>
        <v>0</v>
      </c>
      <c r="Q1159" s="137">
        <v>0</v>
      </c>
      <c r="R1159" s="137">
        <f>Q1159*H1159</f>
        <v>0</v>
      </c>
      <c r="S1159" s="137">
        <v>3.5299999999999998E-2</v>
      </c>
      <c r="T1159" s="138">
        <f>S1159*H1159</f>
        <v>0.29757899999999998</v>
      </c>
      <c r="AR1159" s="139" t="s">
        <v>278</v>
      </c>
      <c r="AT1159" s="139" t="s">
        <v>158</v>
      </c>
      <c r="AU1159" s="139" t="s">
        <v>83</v>
      </c>
      <c r="AY1159" s="18" t="s">
        <v>156</v>
      </c>
      <c r="BE1159" s="140">
        <f>IF(N1159="základní",J1159,0)</f>
        <v>0</v>
      </c>
      <c r="BF1159" s="140">
        <f>IF(N1159="snížená",J1159,0)</f>
        <v>0</v>
      </c>
      <c r="BG1159" s="140">
        <f>IF(N1159="zákl. přenesená",J1159,0)</f>
        <v>0</v>
      </c>
      <c r="BH1159" s="140">
        <f>IF(N1159="sníž. přenesená",J1159,0)</f>
        <v>0</v>
      </c>
      <c r="BI1159" s="140">
        <f>IF(N1159="nulová",J1159,0)</f>
        <v>0</v>
      </c>
      <c r="BJ1159" s="18" t="s">
        <v>81</v>
      </c>
      <c r="BK1159" s="140">
        <f>ROUND(I1159*H1159,2)</f>
        <v>0</v>
      </c>
      <c r="BL1159" s="18" t="s">
        <v>278</v>
      </c>
      <c r="BM1159" s="139" t="s">
        <v>1483</v>
      </c>
    </row>
    <row r="1160" spans="2:65" s="1" customFormat="1" ht="10.199999999999999">
      <c r="B1160" s="33"/>
      <c r="D1160" s="141" t="s">
        <v>165</v>
      </c>
      <c r="F1160" s="142" t="s">
        <v>1484</v>
      </c>
      <c r="I1160" s="143"/>
      <c r="L1160" s="33"/>
      <c r="M1160" s="144"/>
      <c r="T1160" s="54"/>
      <c r="AT1160" s="18" t="s">
        <v>165</v>
      </c>
      <c r="AU1160" s="18" t="s">
        <v>83</v>
      </c>
    </row>
    <row r="1161" spans="2:65" s="12" customFormat="1" ht="10.199999999999999">
      <c r="B1161" s="145"/>
      <c r="D1161" s="146" t="s">
        <v>167</v>
      </c>
      <c r="E1161" s="147" t="s">
        <v>19</v>
      </c>
      <c r="F1161" s="148" t="s">
        <v>221</v>
      </c>
      <c r="H1161" s="147" t="s">
        <v>19</v>
      </c>
      <c r="I1161" s="149"/>
      <c r="L1161" s="145"/>
      <c r="M1161" s="150"/>
      <c r="T1161" s="151"/>
      <c r="AT1161" s="147" t="s">
        <v>167</v>
      </c>
      <c r="AU1161" s="147" t="s">
        <v>83</v>
      </c>
      <c r="AV1161" s="12" t="s">
        <v>81</v>
      </c>
      <c r="AW1161" s="12" t="s">
        <v>35</v>
      </c>
      <c r="AX1161" s="12" t="s">
        <v>73</v>
      </c>
      <c r="AY1161" s="147" t="s">
        <v>156</v>
      </c>
    </row>
    <row r="1162" spans="2:65" s="13" customFormat="1" ht="10.199999999999999">
      <c r="B1162" s="152"/>
      <c r="D1162" s="146" t="s">
        <v>167</v>
      </c>
      <c r="E1162" s="153" t="s">
        <v>19</v>
      </c>
      <c r="F1162" s="154" t="s">
        <v>1485</v>
      </c>
      <c r="H1162" s="155">
        <v>2.83</v>
      </c>
      <c r="I1162" s="156"/>
      <c r="L1162" s="152"/>
      <c r="M1162" s="157"/>
      <c r="T1162" s="158"/>
      <c r="AT1162" s="153" t="s">
        <v>167</v>
      </c>
      <c r="AU1162" s="153" t="s">
        <v>83</v>
      </c>
      <c r="AV1162" s="13" t="s">
        <v>83</v>
      </c>
      <c r="AW1162" s="13" t="s">
        <v>35</v>
      </c>
      <c r="AX1162" s="13" t="s">
        <v>73</v>
      </c>
      <c r="AY1162" s="153" t="s">
        <v>156</v>
      </c>
    </row>
    <row r="1163" spans="2:65" s="13" customFormat="1" ht="10.199999999999999">
      <c r="B1163" s="152"/>
      <c r="D1163" s="146" t="s">
        <v>167</v>
      </c>
      <c r="E1163" s="153" t="s">
        <v>19</v>
      </c>
      <c r="F1163" s="154" t="s">
        <v>1486</v>
      </c>
      <c r="H1163" s="155">
        <v>1.67</v>
      </c>
      <c r="I1163" s="156"/>
      <c r="L1163" s="152"/>
      <c r="M1163" s="157"/>
      <c r="T1163" s="158"/>
      <c r="AT1163" s="153" t="s">
        <v>167</v>
      </c>
      <c r="AU1163" s="153" t="s">
        <v>83</v>
      </c>
      <c r="AV1163" s="13" t="s">
        <v>83</v>
      </c>
      <c r="AW1163" s="13" t="s">
        <v>35</v>
      </c>
      <c r="AX1163" s="13" t="s">
        <v>73</v>
      </c>
      <c r="AY1163" s="153" t="s">
        <v>156</v>
      </c>
    </row>
    <row r="1164" spans="2:65" s="12" customFormat="1" ht="10.199999999999999">
      <c r="B1164" s="145"/>
      <c r="D1164" s="146" t="s">
        <v>167</v>
      </c>
      <c r="E1164" s="147" t="s">
        <v>19</v>
      </c>
      <c r="F1164" s="148" t="s">
        <v>168</v>
      </c>
      <c r="H1164" s="147" t="s">
        <v>19</v>
      </c>
      <c r="I1164" s="149"/>
      <c r="L1164" s="145"/>
      <c r="M1164" s="150"/>
      <c r="T1164" s="151"/>
      <c r="AT1164" s="147" t="s">
        <v>167</v>
      </c>
      <c r="AU1164" s="147" t="s">
        <v>83</v>
      </c>
      <c r="AV1164" s="12" t="s">
        <v>81</v>
      </c>
      <c r="AW1164" s="12" t="s">
        <v>35</v>
      </c>
      <c r="AX1164" s="12" t="s">
        <v>73</v>
      </c>
      <c r="AY1164" s="147" t="s">
        <v>156</v>
      </c>
    </row>
    <row r="1165" spans="2:65" s="13" customFormat="1" ht="10.199999999999999">
      <c r="B1165" s="152"/>
      <c r="D1165" s="146" t="s">
        <v>167</v>
      </c>
      <c r="E1165" s="153" t="s">
        <v>19</v>
      </c>
      <c r="F1165" s="154" t="s">
        <v>1487</v>
      </c>
      <c r="H1165" s="155">
        <v>1.2</v>
      </c>
      <c r="I1165" s="156"/>
      <c r="L1165" s="152"/>
      <c r="M1165" s="157"/>
      <c r="T1165" s="158"/>
      <c r="AT1165" s="153" t="s">
        <v>167</v>
      </c>
      <c r="AU1165" s="153" t="s">
        <v>83</v>
      </c>
      <c r="AV1165" s="13" t="s">
        <v>83</v>
      </c>
      <c r="AW1165" s="13" t="s">
        <v>35</v>
      </c>
      <c r="AX1165" s="13" t="s">
        <v>73</v>
      </c>
      <c r="AY1165" s="153" t="s">
        <v>156</v>
      </c>
    </row>
    <row r="1166" spans="2:65" s="12" customFormat="1" ht="10.199999999999999">
      <c r="B1166" s="145"/>
      <c r="D1166" s="146" t="s">
        <v>167</v>
      </c>
      <c r="E1166" s="147" t="s">
        <v>19</v>
      </c>
      <c r="F1166" s="148" t="s">
        <v>170</v>
      </c>
      <c r="H1166" s="147" t="s">
        <v>19</v>
      </c>
      <c r="I1166" s="149"/>
      <c r="L1166" s="145"/>
      <c r="M1166" s="150"/>
      <c r="T1166" s="151"/>
      <c r="AT1166" s="147" t="s">
        <v>167</v>
      </c>
      <c r="AU1166" s="147" t="s">
        <v>83</v>
      </c>
      <c r="AV1166" s="12" t="s">
        <v>81</v>
      </c>
      <c r="AW1166" s="12" t="s">
        <v>35</v>
      </c>
      <c r="AX1166" s="12" t="s">
        <v>73</v>
      </c>
      <c r="AY1166" s="147" t="s">
        <v>156</v>
      </c>
    </row>
    <row r="1167" spans="2:65" s="13" customFormat="1" ht="10.199999999999999">
      <c r="B1167" s="152"/>
      <c r="D1167" s="146" t="s">
        <v>167</v>
      </c>
      <c r="E1167" s="153" t="s">
        <v>19</v>
      </c>
      <c r="F1167" s="154" t="s">
        <v>1488</v>
      </c>
      <c r="H1167" s="155">
        <v>2.73</v>
      </c>
      <c r="I1167" s="156"/>
      <c r="L1167" s="152"/>
      <c r="M1167" s="157"/>
      <c r="T1167" s="158"/>
      <c r="AT1167" s="153" t="s">
        <v>167</v>
      </c>
      <c r="AU1167" s="153" t="s">
        <v>83</v>
      </c>
      <c r="AV1167" s="13" t="s">
        <v>83</v>
      </c>
      <c r="AW1167" s="13" t="s">
        <v>35</v>
      </c>
      <c r="AX1167" s="13" t="s">
        <v>73</v>
      </c>
      <c r="AY1167" s="153" t="s">
        <v>156</v>
      </c>
    </row>
    <row r="1168" spans="2:65" s="14" customFormat="1" ht="10.199999999999999">
      <c r="B1168" s="159"/>
      <c r="D1168" s="146" t="s">
        <v>167</v>
      </c>
      <c r="E1168" s="160" t="s">
        <v>19</v>
      </c>
      <c r="F1168" s="161" t="s">
        <v>174</v>
      </c>
      <c r="H1168" s="162">
        <v>8.43</v>
      </c>
      <c r="I1168" s="163"/>
      <c r="L1168" s="159"/>
      <c r="M1168" s="164"/>
      <c r="T1168" s="165"/>
      <c r="AT1168" s="160" t="s">
        <v>167</v>
      </c>
      <c r="AU1168" s="160" t="s">
        <v>83</v>
      </c>
      <c r="AV1168" s="14" t="s">
        <v>163</v>
      </c>
      <c r="AW1168" s="14" t="s">
        <v>35</v>
      </c>
      <c r="AX1168" s="14" t="s">
        <v>81</v>
      </c>
      <c r="AY1168" s="160" t="s">
        <v>156</v>
      </c>
    </row>
    <row r="1169" spans="2:65" s="1" customFormat="1" ht="24.15" customHeight="1">
      <c r="B1169" s="33"/>
      <c r="C1169" s="128" t="s">
        <v>1489</v>
      </c>
      <c r="D1169" s="128" t="s">
        <v>158</v>
      </c>
      <c r="E1169" s="129" t="s">
        <v>1490</v>
      </c>
      <c r="F1169" s="130" t="s">
        <v>1491</v>
      </c>
      <c r="G1169" s="131" t="s">
        <v>161</v>
      </c>
      <c r="H1169" s="132">
        <v>19.45</v>
      </c>
      <c r="I1169" s="133"/>
      <c r="J1169" s="134">
        <f>ROUND(I1169*H1169,2)</f>
        <v>0</v>
      </c>
      <c r="K1169" s="130" t="s">
        <v>162</v>
      </c>
      <c r="L1169" s="33"/>
      <c r="M1169" s="135" t="s">
        <v>19</v>
      </c>
      <c r="N1169" s="136" t="s">
        <v>44</v>
      </c>
      <c r="P1169" s="137">
        <f>O1169*H1169</f>
        <v>0</v>
      </c>
      <c r="Q1169" s="137">
        <v>9.0900000000000009E-3</v>
      </c>
      <c r="R1169" s="137">
        <f>Q1169*H1169</f>
        <v>0.1768005</v>
      </c>
      <c r="S1169" s="137">
        <v>0</v>
      </c>
      <c r="T1169" s="138">
        <f>S1169*H1169</f>
        <v>0</v>
      </c>
      <c r="AR1169" s="139" t="s">
        <v>278</v>
      </c>
      <c r="AT1169" s="139" t="s">
        <v>158</v>
      </c>
      <c r="AU1169" s="139" t="s">
        <v>83</v>
      </c>
      <c r="AY1169" s="18" t="s">
        <v>156</v>
      </c>
      <c r="BE1169" s="140">
        <f>IF(N1169="základní",J1169,0)</f>
        <v>0</v>
      </c>
      <c r="BF1169" s="140">
        <f>IF(N1169="snížená",J1169,0)</f>
        <v>0</v>
      </c>
      <c r="BG1169" s="140">
        <f>IF(N1169="zákl. přenesená",J1169,0)</f>
        <v>0</v>
      </c>
      <c r="BH1169" s="140">
        <f>IF(N1169="sníž. přenesená",J1169,0)</f>
        <v>0</v>
      </c>
      <c r="BI1169" s="140">
        <f>IF(N1169="nulová",J1169,0)</f>
        <v>0</v>
      </c>
      <c r="BJ1169" s="18" t="s">
        <v>81</v>
      </c>
      <c r="BK1169" s="140">
        <f>ROUND(I1169*H1169,2)</f>
        <v>0</v>
      </c>
      <c r="BL1169" s="18" t="s">
        <v>278</v>
      </c>
      <c r="BM1169" s="139" t="s">
        <v>1492</v>
      </c>
    </row>
    <row r="1170" spans="2:65" s="1" customFormat="1" ht="10.199999999999999">
      <c r="B1170" s="33"/>
      <c r="D1170" s="141" t="s">
        <v>165</v>
      </c>
      <c r="F1170" s="142" t="s">
        <v>1493</v>
      </c>
      <c r="I1170" s="143"/>
      <c r="L1170" s="33"/>
      <c r="M1170" s="144"/>
      <c r="T1170" s="54"/>
      <c r="AT1170" s="18" t="s">
        <v>165</v>
      </c>
      <c r="AU1170" s="18" t="s">
        <v>83</v>
      </c>
    </row>
    <row r="1171" spans="2:65" s="12" customFormat="1" ht="10.199999999999999">
      <c r="B1171" s="145"/>
      <c r="D1171" s="146" t="s">
        <v>167</v>
      </c>
      <c r="E1171" s="147" t="s">
        <v>19</v>
      </c>
      <c r="F1171" s="148" t="s">
        <v>1468</v>
      </c>
      <c r="H1171" s="147" t="s">
        <v>19</v>
      </c>
      <c r="I1171" s="149"/>
      <c r="L1171" s="145"/>
      <c r="M1171" s="150"/>
      <c r="T1171" s="151"/>
      <c r="AT1171" s="147" t="s">
        <v>167</v>
      </c>
      <c r="AU1171" s="147" t="s">
        <v>83</v>
      </c>
      <c r="AV1171" s="12" t="s">
        <v>81</v>
      </c>
      <c r="AW1171" s="12" t="s">
        <v>35</v>
      </c>
      <c r="AX1171" s="12" t="s">
        <v>73</v>
      </c>
      <c r="AY1171" s="147" t="s">
        <v>156</v>
      </c>
    </row>
    <row r="1172" spans="2:65" s="12" customFormat="1" ht="10.199999999999999">
      <c r="B1172" s="145"/>
      <c r="D1172" s="146" t="s">
        <v>167</v>
      </c>
      <c r="E1172" s="147" t="s">
        <v>19</v>
      </c>
      <c r="F1172" s="148" t="s">
        <v>168</v>
      </c>
      <c r="H1172" s="147" t="s">
        <v>19</v>
      </c>
      <c r="I1172" s="149"/>
      <c r="L1172" s="145"/>
      <c r="M1172" s="150"/>
      <c r="T1172" s="151"/>
      <c r="AT1172" s="147" t="s">
        <v>167</v>
      </c>
      <c r="AU1172" s="147" t="s">
        <v>83</v>
      </c>
      <c r="AV1172" s="12" t="s">
        <v>81</v>
      </c>
      <c r="AW1172" s="12" t="s">
        <v>35</v>
      </c>
      <c r="AX1172" s="12" t="s">
        <v>73</v>
      </c>
      <c r="AY1172" s="147" t="s">
        <v>156</v>
      </c>
    </row>
    <row r="1173" spans="2:65" s="13" customFormat="1" ht="10.199999999999999">
      <c r="B1173" s="152"/>
      <c r="D1173" s="146" t="s">
        <v>167</v>
      </c>
      <c r="E1173" s="153" t="s">
        <v>19</v>
      </c>
      <c r="F1173" s="154" t="s">
        <v>1494</v>
      </c>
      <c r="H1173" s="155">
        <v>7.56</v>
      </c>
      <c r="I1173" s="156"/>
      <c r="L1173" s="152"/>
      <c r="M1173" s="157"/>
      <c r="T1173" s="158"/>
      <c r="AT1173" s="153" t="s">
        <v>167</v>
      </c>
      <c r="AU1173" s="153" t="s">
        <v>83</v>
      </c>
      <c r="AV1173" s="13" t="s">
        <v>83</v>
      </c>
      <c r="AW1173" s="13" t="s">
        <v>35</v>
      </c>
      <c r="AX1173" s="13" t="s">
        <v>73</v>
      </c>
      <c r="AY1173" s="153" t="s">
        <v>156</v>
      </c>
    </row>
    <row r="1174" spans="2:65" s="12" customFormat="1" ht="10.199999999999999">
      <c r="B1174" s="145"/>
      <c r="D1174" s="146" t="s">
        <v>167</v>
      </c>
      <c r="E1174" s="147" t="s">
        <v>19</v>
      </c>
      <c r="F1174" s="148" t="s">
        <v>170</v>
      </c>
      <c r="H1174" s="147" t="s">
        <v>19</v>
      </c>
      <c r="I1174" s="149"/>
      <c r="L1174" s="145"/>
      <c r="M1174" s="150"/>
      <c r="T1174" s="151"/>
      <c r="AT1174" s="147" t="s">
        <v>167</v>
      </c>
      <c r="AU1174" s="147" t="s">
        <v>83</v>
      </c>
      <c r="AV1174" s="12" t="s">
        <v>81</v>
      </c>
      <c r="AW1174" s="12" t="s">
        <v>35</v>
      </c>
      <c r="AX1174" s="12" t="s">
        <v>73</v>
      </c>
      <c r="AY1174" s="147" t="s">
        <v>156</v>
      </c>
    </row>
    <row r="1175" spans="2:65" s="13" customFormat="1" ht="10.199999999999999">
      <c r="B1175" s="152"/>
      <c r="D1175" s="146" t="s">
        <v>167</v>
      </c>
      <c r="E1175" s="153" t="s">
        <v>19</v>
      </c>
      <c r="F1175" s="154" t="s">
        <v>1495</v>
      </c>
      <c r="H1175" s="155">
        <v>8.24</v>
      </c>
      <c r="I1175" s="156"/>
      <c r="L1175" s="152"/>
      <c r="M1175" s="157"/>
      <c r="T1175" s="158"/>
      <c r="AT1175" s="153" t="s">
        <v>167</v>
      </c>
      <c r="AU1175" s="153" t="s">
        <v>83</v>
      </c>
      <c r="AV1175" s="13" t="s">
        <v>83</v>
      </c>
      <c r="AW1175" s="13" t="s">
        <v>35</v>
      </c>
      <c r="AX1175" s="13" t="s">
        <v>73</v>
      </c>
      <c r="AY1175" s="153" t="s">
        <v>156</v>
      </c>
    </row>
    <row r="1176" spans="2:65" s="12" customFormat="1" ht="10.199999999999999">
      <c r="B1176" s="145"/>
      <c r="D1176" s="146" t="s">
        <v>167</v>
      </c>
      <c r="E1176" s="147" t="s">
        <v>19</v>
      </c>
      <c r="F1176" s="148" t="s">
        <v>172</v>
      </c>
      <c r="H1176" s="147" t="s">
        <v>19</v>
      </c>
      <c r="I1176" s="149"/>
      <c r="L1176" s="145"/>
      <c r="M1176" s="150"/>
      <c r="T1176" s="151"/>
      <c r="AT1176" s="147" t="s">
        <v>167</v>
      </c>
      <c r="AU1176" s="147" t="s">
        <v>83</v>
      </c>
      <c r="AV1176" s="12" t="s">
        <v>81</v>
      </c>
      <c r="AW1176" s="12" t="s">
        <v>35</v>
      </c>
      <c r="AX1176" s="12" t="s">
        <v>73</v>
      </c>
      <c r="AY1176" s="147" t="s">
        <v>156</v>
      </c>
    </row>
    <row r="1177" spans="2:65" s="13" customFormat="1" ht="10.199999999999999">
      <c r="B1177" s="152"/>
      <c r="D1177" s="146" t="s">
        <v>167</v>
      </c>
      <c r="E1177" s="153" t="s">
        <v>19</v>
      </c>
      <c r="F1177" s="154" t="s">
        <v>1496</v>
      </c>
      <c r="H1177" s="155">
        <v>3.65</v>
      </c>
      <c r="I1177" s="156"/>
      <c r="L1177" s="152"/>
      <c r="M1177" s="157"/>
      <c r="T1177" s="158"/>
      <c r="AT1177" s="153" t="s">
        <v>167</v>
      </c>
      <c r="AU1177" s="153" t="s">
        <v>83</v>
      </c>
      <c r="AV1177" s="13" t="s">
        <v>83</v>
      </c>
      <c r="AW1177" s="13" t="s">
        <v>35</v>
      </c>
      <c r="AX1177" s="13" t="s">
        <v>73</v>
      </c>
      <c r="AY1177" s="153" t="s">
        <v>156</v>
      </c>
    </row>
    <row r="1178" spans="2:65" s="14" customFormat="1" ht="10.199999999999999">
      <c r="B1178" s="159"/>
      <c r="D1178" s="146" t="s">
        <v>167</v>
      </c>
      <c r="E1178" s="160" t="s">
        <v>19</v>
      </c>
      <c r="F1178" s="161" t="s">
        <v>174</v>
      </c>
      <c r="H1178" s="162">
        <v>19.45</v>
      </c>
      <c r="I1178" s="163"/>
      <c r="L1178" s="159"/>
      <c r="M1178" s="164"/>
      <c r="T1178" s="165"/>
      <c r="AT1178" s="160" t="s">
        <v>167</v>
      </c>
      <c r="AU1178" s="160" t="s">
        <v>83</v>
      </c>
      <c r="AV1178" s="14" t="s">
        <v>163</v>
      </c>
      <c r="AW1178" s="14" t="s">
        <v>35</v>
      </c>
      <c r="AX1178" s="14" t="s">
        <v>81</v>
      </c>
      <c r="AY1178" s="160" t="s">
        <v>156</v>
      </c>
    </row>
    <row r="1179" spans="2:65" s="1" customFormat="1" ht="16.5" customHeight="1">
      <c r="B1179" s="33"/>
      <c r="C1179" s="128" t="s">
        <v>1497</v>
      </c>
      <c r="D1179" s="128" t="s">
        <v>158</v>
      </c>
      <c r="E1179" s="129" t="s">
        <v>1498</v>
      </c>
      <c r="F1179" s="130" t="s">
        <v>1499</v>
      </c>
      <c r="G1179" s="131" t="s">
        <v>161</v>
      </c>
      <c r="H1179" s="132">
        <v>19.45</v>
      </c>
      <c r="I1179" s="133"/>
      <c r="J1179" s="134">
        <f>ROUND(I1179*H1179,2)</f>
        <v>0</v>
      </c>
      <c r="K1179" s="130" t="s">
        <v>162</v>
      </c>
      <c r="L1179" s="33"/>
      <c r="M1179" s="135" t="s">
        <v>19</v>
      </c>
      <c r="N1179" s="136" t="s">
        <v>44</v>
      </c>
      <c r="P1179" s="137">
        <f>O1179*H1179</f>
        <v>0</v>
      </c>
      <c r="Q1179" s="137">
        <v>1.5E-3</v>
      </c>
      <c r="R1179" s="137">
        <f>Q1179*H1179</f>
        <v>2.9175E-2</v>
      </c>
      <c r="S1179" s="137">
        <v>0</v>
      </c>
      <c r="T1179" s="138">
        <f>S1179*H1179</f>
        <v>0</v>
      </c>
      <c r="AR1179" s="139" t="s">
        <v>278</v>
      </c>
      <c r="AT1179" s="139" t="s">
        <v>158</v>
      </c>
      <c r="AU1179" s="139" t="s">
        <v>83</v>
      </c>
      <c r="AY1179" s="18" t="s">
        <v>156</v>
      </c>
      <c r="BE1179" s="140">
        <f>IF(N1179="základní",J1179,0)</f>
        <v>0</v>
      </c>
      <c r="BF1179" s="140">
        <f>IF(N1179="snížená",J1179,0)</f>
        <v>0</v>
      </c>
      <c r="BG1179" s="140">
        <f>IF(N1179="zákl. přenesená",J1179,0)</f>
        <v>0</v>
      </c>
      <c r="BH1179" s="140">
        <f>IF(N1179="sníž. přenesená",J1179,0)</f>
        <v>0</v>
      </c>
      <c r="BI1179" s="140">
        <f>IF(N1179="nulová",J1179,0)</f>
        <v>0</v>
      </c>
      <c r="BJ1179" s="18" t="s">
        <v>81</v>
      </c>
      <c r="BK1179" s="140">
        <f>ROUND(I1179*H1179,2)</f>
        <v>0</v>
      </c>
      <c r="BL1179" s="18" t="s">
        <v>278</v>
      </c>
      <c r="BM1179" s="139" t="s">
        <v>1500</v>
      </c>
    </row>
    <row r="1180" spans="2:65" s="1" customFormat="1" ht="10.199999999999999">
      <c r="B1180" s="33"/>
      <c r="D1180" s="141" t="s">
        <v>165</v>
      </c>
      <c r="F1180" s="142" t="s">
        <v>1501</v>
      </c>
      <c r="I1180" s="143"/>
      <c r="L1180" s="33"/>
      <c r="M1180" s="144"/>
      <c r="T1180" s="54"/>
      <c r="AT1180" s="18" t="s">
        <v>165</v>
      </c>
      <c r="AU1180" s="18" t="s">
        <v>83</v>
      </c>
    </row>
    <row r="1181" spans="2:65" s="12" customFormat="1" ht="10.199999999999999">
      <c r="B1181" s="145"/>
      <c r="D1181" s="146" t="s">
        <v>167</v>
      </c>
      <c r="E1181" s="147" t="s">
        <v>19</v>
      </c>
      <c r="F1181" s="148" t="s">
        <v>168</v>
      </c>
      <c r="H1181" s="147" t="s">
        <v>19</v>
      </c>
      <c r="I1181" s="149"/>
      <c r="L1181" s="145"/>
      <c r="M1181" s="150"/>
      <c r="T1181" s="151"/>
      <c r="AT1181" s="147" t="s">
        <v>167</v>
      </c>
      <c r="AU1181" s="147" t="s">
        <v>83</v>
      </c>
      <c r="AV1181" s="12" t="s">
        <v>81</v>
      </c>
      <c r="AW1181" s="12" t="s">
        <v>35</v>
      </c>
      <c r="AX1181" s="12" t="s">
        <v>73</v>
      </c>
      <c r="AY1181" s="147" t="s">
        <v>156</v>
      </c>
    </row>
    <row r="1182" spans="2:65" s="13" customFormat="1" ht="10.199999999999999">
      <c r="B1182" s="152"/>
      <c r="D1182" s="146" t="s">
        <v>167</v>
      </c>
      <c r="E1182" s="153" t="s">
        <v>19</v>
      </c>
      <c r="F1182" s="154" t="s">
        <v>1494</v>
      </c>
      <c r="H1182" s="155">
        <v>7.56</v>
      </c>
      <c r="I1182" s="156"/>
      <c r="L1182" s="152"/>
      <c r="M1182" s="157"/>
      <c r="T1182" s="158"/>
      <c r="AT1182" s="153" t="s">
        <v>167</v>
      </c>
      <c r="AU1182" s="153" t="s">
        <v>83</v>
      </c>
      <c r="AV1182" s="13" t="s">
        <v>83</v>
      </c>
      <c r="AW1182" s="13" t="s">
        <v>35</v>
      </c>
      <c r="AX1182" s="13" t="s">
        <v>73</v>
      </c>
      <c r="AY1182" s="153" t="s">
        <v>156</v>
      </c>
    </row>
    <row r="1183" spans="2:65" s="12" customFormat="1" ht="10.199999999999999">
      <c r="B1183" s="145"/>
      <c r="D1183" s="146" t="s">
        <v>167</v>
      </c>
      <c r="E1183" s="147" t="s">
        <v>19</v>
      </c>
      <c r="F1183" s="148" t="s">
        <v>170</v>
      </c>
      <c r="H1183" s="147" t="s">
        <v>19</v>
      </c>
      <c r="I1183" s="149"/>
      <c r="L1183" s="145"/>
      <c r="M1183" s="150"/>
      <c r="T1183" s="151"/>
      <c r="AT1183" s="147" t="s">
        <v>167</v>
      </c>
      <c r="AU1183" s="147" t="s">
        <v>83</v>
      </c>
      <c r="AV1183" s="12" t="s">
        <v>81</v>
      </c>
      <c r="AW1183" s="12" t="s">
        <v>35</v>
      </c>
      <c r="AX1183" s="12" t="s">
        <v>73</v>
      </c>
      <c r="AY1183" s="147" t="s">
        <v>156</v>
      </c>
    </row>
    <row r="1184" spans="2:65" s="13" customFormat="1" ht="10.199999999999999">
      <c r="B1184" s="152"/>
      <c r="D1184" s="146" t="s">
        <v>167</v>
      </c>
      <c r="E1184" s="153" t="s">
        <v>19</v>
      </c>
      <c r="F1184" s="154" t="s">
        <v>1495</v>
      </c>
      <c r="H1184" s="155">
        <v>8.24</v>
      </c>
      <c r="I1184" s="156"/>
      <c r="L1184" s="152"/>
      <c r="M1184" s="157"/>
      <c r="T1184" s="158"/>
      <c r="AT1184" s="153" t="s">
        <v>167</v>
      </c>
      <c r="AU1184" s="153" t="s">
        <v>83</v>
      </c>
      <c r="AV1184" s="13" t="s">
        <v>83</v>
      </c>
      <c r="AW1184" s="13" t="s">
        <v>35</v>
      </c>
      <c r="AX1184" s="13" t="s">
        <v>73</v>
      </c>
      <c r="AY1184" s="153" t="s">
        <v>156</v>
      </c>
    </row>
    <row r="1185" spans="2:65" s="12" customFormat="1" ht="10.199999999999999">
      <c r="B1185" s="145"/>
      <c r="D1185" s="146" t="s">
        <v>167</v>
      </c>
      <c r="E1185" s="147" t="s">
        <v>19</v>
      </c>
      <c r="F1185" s="148" t="s">
        <v>172</v>
      </c>
      <c r="H1185" s="147" t="s">
        <v>19</v>
      </c>
      <c r="I1185" s="149"/>
      <c r="L1185" s="145"/>
      <c r="M1185" s="150"/>
      <c r="T1185" s="151"/>
      <c r="AT1185" s="147" t="s">
        <v>167</v>
      </c>
      <c r="AU1185" s="147" t="s">
        <v>83</v>
      </c>
      <c r="AV1185" s="12" t="s">
        <v>81</v>
      </c>
      <c r="AW1185" s="12" t="s">
        <v>35</v>
      </c>
      <c r="AX1185" s="12" t="s">
        <v>73</v>
      </c>
      <c r="AY1185" s="147" t="s">
        <v>156</v>
      </c>
    </row>
    <row r="1186" spans="2:65" s="13" customFormat="1" ht="10.199999999999999">
      <c r="B1186" s="152"/>
      <c r="D1186" s="146" t="s">
        <v>167</v>
      </c>
      <c r="E1186" s="153" t="s">
        <v>19</v>
      </c>
      <c r="F1186" s="154" t="s">
        <v>1496</v>
      </c>
      <c r="H1186" s="155">
        <v>3.65</v>
      </c>
      <c r="I1186" s="156"/>
      <c r="L1186" s="152"/>
      <c r="M1186" s="157"/>
      <c r="T1186" s="158"/>
      <c r="AT1186" s="153" t="s">
        <v>167</v>
      </c>
      <c r="AU1186" s="153" t="s">
        <v>83</v>
      </c>
      <c r="AV1186" s="13" t="s">
        <v>83</v>
      </c>
      <c r="AW1186" s="13" t="s">
        <v>35</v>
      </c>
      <c r="AX1186" s="13" t="s">
        <v>73</v>
      </c>
      <c r="AY1186" s="153" t="s">
        <v>156</v>
      </c>
    </row>
    <row r="1187" spans="2:65" s="14" customFormat="1" ht="10.199999999999999">
      <c r="B1187" s="159"/>
      <c r="D1187" s="146" t="s">
        <v>167</v>
      </c>
      <c r="E1187" s="160" t="s">
        <v>19</v>
      </c>
      <c r="F1187" s="161" t="s">
        <v>174</v>
      </c>
      <c r="H1187" s="162">
        <v>19.45</v>
      </c>
      <c r="I1187" s="163"/>
      <c r="L1187" s="159"/>
      <c r="M1187" s="164"/>
      <c r="T1187" s="165"/>
      <c r="AT1187" s="160" t="s">
        <v>167</v>
      </c>
      <c r="AU1187" s="160" t="s">
        <v>83</v>
      </c>
      <c r="AV1187" s="14" t="s">
        <v>163</v>
      </c>
      <c r="AW1187" s="14" t="s">
        <v>35</v>
      </c>
      <c r="AX1187" s="14" t="s">
        <v>81</v>
      </c>
      <c r="AY1187" s="160" t="s">
        <v>156</v>
      </c>
    </row>
    <row r="1188" spans="2:65" s="1" customFormat="1" ht="16.5" customHeight="1">
      <c r="B1188" s="33"/>
      <c r="C1188" s="128" t="s">
        <v>1502</v>
      </c>
      <c r="D1188" s="128" t="s">
        <v>158</v>
      </c>
      <c r="E1188" s="129" t="s">
        <v>1503</v>
      </c>
      <c r="F1188" s="130" t="s">
        <v>1504</v>
      </c>
      <c r="G1188" s="131" t="s">
        <v>161</v>
      </c>
      <c r="H1188" s="132">
        <v>38.46</v>
      </c>
      <c r="I1188" s="133"/>
      <c r="J1188" s="134">
        <f>ROUND(I1188*H1188,2)</f>
        <v>0</v>
      </c>
      <c r="K1188" s="130" t="s">
        <v>19</v>
      </c>
      <c r="L1188" s="33"/>
      <c r="M1188" s="135" t="s">
        <v>19</v>
      </c>
      <c r="N1188" s="136" t="s">
        <v>44</v>
      </c>
      <c r="P1188" s="137">
        <f>O1188*H1188</f>
        <v>0</v>
      </c>
      <c r="Q1188" s="137">
        <v>0</v>
      </c>
      <c r="R1188" s="137">
        <f>Q1188*H1188</f>
        <v>0</v>
      </c>
      <c r="S1188" s="137">
        <v>0</v>
      </c>
      <c r="T1188" s="138">
        <f>S1188*H1188</f>
        <v>0</v>
      </c>
      <c r="AR1188" s="139" t="s">
        <v>278</v>
      </c>
      <c r="AT1188" s="139" t="s">
        <v>158</v>
      </c>
      <c r="AU1188" s="139" t="s">
        <v>83</v>
      </c>
      <c r="AY1188" s="18" t="s">
        <v>156</v>
      </c>
      <c r="BE1188" s="140">
        <f>IF(N1188="základní",J1188,0)</f>
        <v>0</v>
      </c>
      <c r="BF1188" s="140">
        <f>IF(N1188="snížená",J1188,0)</f>
        <v>0</v>
      </c>
      <c r="BG1188" s="140">
        <f>IF(N1188="zákl. přenesená",J1188,0)</f>
        <v>0</v>
      </c>
      <c r="BH1188" s="140">
        <f>IF(N1188="sníž. přenesená",J1188,0)</f>
        <v>0</v>
      </c>
      <c r="BI1188" s="140">
        <f>IF(N1188="nulová",J1188,0)</f>
        <v>0</v>
      </c>
      <c r="BJ1188" s="18" t="s">
        <v>81</v>
      </c>
      <c r="BK1188" s="140">
        <f>ROUND(I1188*H1188,2)</f>
        <v>0</v>
      </c>
      <c r="BL1188" s="18" t="s">
        <v>278</v>
      </c>
      <c r="BM1188" s="139" t="s">
        <v>1505</v>
      </c>
    </row>
    <row r="1189" spans="2:65" s="12" customFormat="1" ht="10.199999999999999">
      <c r="B1189" s="145"/>
      <c r="D1189" s="146" t="s">
        <v>167</v>
      </c>
      <c r="E1189" s="147" t="s">
        <v>19</v>
      </c>
      <c r="F1189" s="148" t="s">
        <v>221</v>
      </c>
      <c r="H1189" s="147" t="s">
        <v>19</v>
      </c>
      <c r="I1189" s="149"/>
      <c r="L1189" s="145"/>
      <c r="M1189" s="150"/>
      <c r="T1189" s="151"/>
      <c r="AT1189" s="147" t="s">
        <v>167</v>
      </c>
      <c r="AU1189" s="147" t="s">
        <v>83</v>
      </c>
      <c r="AV1189" s="12" t="s">
        <v>81</v>
      </c>
      <c r="AW1189" s="12" t="s">
        <v>35</v>
      </c>
      <c r="AX1189" s="12" t="s">
        <v>73</v>
      </c>
      <c r="AY1189" s="147" t="s">
        <v>156</v>
      </c>
    </row>
    <row r="1190" spans="2:65" s="13" customFormat="1" ht="10.199999999999999">
      <c r="B1190" s="152"/>
      <c r="D1190" s="146" t="s">
        <v>167</v>
      </c>
      <c r="E1190" s="153" t="s">
        <v>19</v>
      </c>
      <c r="F1190" s="154" t="s">
        <v>1506</v>
      </c>
      <c r="H1190" s="155">
        <v>7.68</v>
      </c>
      <c r="I1190" s="156"/>
      <c r="L1190" s="152"/>
      <c r="M1190" s="157"/>
      <c r="T1190" s="158"/>
      <c r="AT1190" s="153" t="s">
        <v>167</v>
      </c>
      <c r="AU1190" s="153" t="s">
        <v>83</v>
      </c>
      <c r="AV1190" s="13" t="s">
        <v>83</v>
      </c>
      <c r="AW1190" s="13" t="s">
        <v>35</v>
      </c>
      <c r="AX1190" s="13" t="s">
        <v>73</v>
      </c>
      <c r="AY1190" s="153" t="s">
        <v>156</v>
      </c>
    </row>
    <row r="1191" spans="2:65" s="13" customFormat="1" ht="10.199999999999999">
      <c r="B1191" s="152"/>
      <c r="D1191" s="146" t="s">
        <v>167</v>
      </c>
      <c r="E1191" s="153" t="s">
        <v>19</v>
      </c>
      <c r="F1191" s="154" t="s">
        <v>1507</v>
      </c>
      <c r="H1191" s="155">
        <v>5.47</v>
      </c>
      <c r="I1191" s="156"/>
      <c r="L1191" s="152"/>
      <c r="M1191" s="157"/>
      <c r="T1191" s="158"/>
      <c r="AT1191" s="153" t="s">
        <v>167</v>
      </c>
      <c r="AU1191" s="153" t="s">
        <v>83</v>
      </c>
      <c r="AV1191" s="13" t="s">
        <v>83</v>
      </c>
      <c r="AW1191" s="13" t="s">
        <v>35</v>
      </c>
      <c r="AX1191" s="13" t="s">
        <v>73</v>
      </c>
      <c r="AY1191" s="153" t="s">
        <v>156</v>
      </c>
    </row>
    <row r="1192" spans="2:65" s="15" customFormat="1" ht="10.199999999999999">
      <c r="B1192" s="176"/>
      <c r="D1192" s="146" t="s">
        <v>167</v>
      </c>
      <c r="E1192" s="177" t="s">
        <v>19</v>
      </c>
      <c r="F1192" s="178" t="s">
        <v>313</v>
      </c>
      <c r="H1192" s="179">
        <v>13.149999999999999</v>
      </c>
      <c r="I1192" s="180"/>
      <c r="L1192" s="176"/>
      <c r="M1192" s="181"/>
      <c r="T1192" s="182"/>
      <c r="AT1192" s="177" t="s">
        <v>167</v>
      </c>
      <c r="AU1192" s="177" t="s">
        <v>83</v>
      </c>
      <c r="AV1192" s="15" t="s">
        <v>182</v>
      </c>
      <c r="AW1192" s="15" t="s">
        <v>35</v>
      </c>
      <c r="AX1192" s="15" t="s">
        <v>73</v>
      </c>
      <c r="AY1192" s="177" t="s">
        <v>156</v>
      </c>
    </row>
    <row r="1193" spans="2:65" s="12" customFormat="1" ht="10.199999999999999">
      <c r="B1193" s="145"/>
      <c r="D1193" s="146" t="s">
        <v>167</v>
      </c>
      <c r="E1193" s="147" t="s">
        <v>19</v>
      </c>
      <c r="F1193" s="148" t="s">
        <v>168</v>
      </c>
      <c r="H1193" s="147" t="s">
        <v>19</v>
      </c>
      <c r="I1193" s="149"/>
      <c r="L1193" s="145"/>
      <c r="M1193" s="150"/>
      <c r="T1193" s="151"/>
      <c r="AT1193" s="147" t="s">
        <v>167</v>
      </c>
      <c r="AU1193" s="147" t="s">
        <v>83</v>
      </c>
      <c r="AV1193" s="12" t="s">
        <v>81</v>
      </c>
      <c r="AW1193" s="12" t="s">
        <v>35</v>
      </c>
      <c r="AX1193" s="12" t="s">
        <v>73</v>
      </c>
      <c r="AY1193" s="147" t="s">
        <v>156</v>
      </c>
    </row>
    <row r="1194" spans="2:65" s="13" customFormat="1" ht="10.199999999999999">
      <c r="B1194" s="152"/>
      <c r="D1194" s="146" t="s">
        <v>167</v>
      </c>
      <c r="E1194" s="153" t="s">
        <v>19</v>
      </c>
      <c r="F1194" s="154" t="s">
        <v>1508</v>
      </c>
      <c r="H1194" s="155">
        <v>7.5</v>
      </c>
      <c r="I1194" s="156"/>
      <c r="L1194" s="152"/>
      <c r="M1194" s="157"/>
      <c r="T1194" s="158"/>
      <c r="AT1194" s="153" t="s">
        <v>167</v>
      </c>
      <c r="AU1194" s="153" t="s">
        <v>83</v>
      </c>
      <c r="AV1194" s="13" t="s">
        <v>83</v>
      </c>
      <c r="AW1194" s="13" t="s">
        <v>35</v>
      </c>
      <c r="AX1194" s="13" t="s">
        <v>73</v>
      </c>
      <c r="AY1194" s="153" t="s">
        <v>156</v>
      </c>
    </row>
    <row r="1195" spans="2:65" s="15" customFormat="1" ht="10.199999999999999">
      <c r="B1195" s="176"/>
      <c r="D1195" s="146" t="s">
        <v>167</v>
      </c>
      <c r="E1195" s="177" t="s">
        <v>19</v>
      </c>
      <c r="F1195" s="178" t="s">
        <v>313</v>
      </c>
      <c r="H1195" s="179">
        <v>7.5</v>
      </c>
      <c r="I1195" s="180"/>
      <c r="L1195" s="176"/>
      <c r="M1195" s="181"/>
      <c r="T1195" s="182"/>
      <c r="AT1195" s="177" t="s">
        <v>167</v>
      </c>
      <c r="AU1195" s="177" t="s">
        <v>83</v>
      </c>
      <c r="AV1195" s="15" t="s">
        <v>182</v>
      </c>
      <c r="AW1195" s="15" t="s">
        <v>35</v>
      </c>
      <c r="AX1195" s="15" t="s">
        <v>73</v>
      </c>
      <c r="AY1195" s="177" t="s">
        <v>156</v>
      </c>
    </row>
    <row r="1196" spans="2:65" s="12" customFormat="1" ht="10.199999999999999">
      <c r="B1196" s="145"/>
      <c r="D1196" s="146" t="s">
        <v>167</v>
      </c>
      <c r="E1196" s="147" t="s">
        <v>19</v>
      </c>
      <c r="F1196" s="148" t="s">
        <v>170</v>
      </c>
      <c r="H1196" s="147" t="s">
        <v>19</v>
      </c>
      <c r="I1196" s="149"/>
      <c r="L1196" s="145"/>
      <c r="M1196" s="150"/>
      <c r="T1196" s="151"/>
      <c r="AT1196" s="147" t="s">
        <v>167</v>
      </c>
      <c r="AU1196" s="147" t="s">
        <v>83</v>
      </c>
      <c r="AV1196" s="12" t="s">
        <v>81</v>
      </c>
      <c r="AW1196" s="12" t="s">
        <v>35</v>
      </c>
      <c r="AX1196" s="12" t="s">
        <v>73</v>
      </c>
      <c r="AY1196" s="147" t="s">
        <v>156</v>
      </c>
    </row>
    <row r="1197" spans="2:65" s="13" customFormat="1" ht="10.199999999999999">
      <c r="B1197" s="152"/>
      <c r="D1197" s="146" t="s">
        <v>167</v>
      </c>
      <c r="E1197" s="153" t="s">
        <v>19</v>
      </c>
      <c r="F1197" s="154" t="s">
        <v>1509</v>
      </c>
      <c r="H1197" s="155">
        <v>4.91</v>
      </c>
      <c r="I1197" s="156"/>
      <c r="L1197" s="152"/>
      <c r="M1197" s="157"/>
      <c r="T1197" s="158"/>
      <c r="AT1197" s="153" t="s">
        <v>167</v>
      </c>
      <c r="AU1197" s="153" t="s">
        <v>83</v>
      </c>
      <c r="AV1197" s="13" t="s">
        <v>83</v>
      </c>
      <c r="AW1197" s="13" t="s">
        <v>35</v>
      </c>
      <c r="AX1197" s="13" t="s">
        <v>73</v>
      </c>
      <c r="AY1197" s="153" t="s">
        <v>156</v>
      </c>
    </row>
    <row r="1198" spans="2:65" s="15" customFormat="1" ht="10.199999999999999">
      <c r="B1198" s="176"/>
      <c r="D1198" s="146" t="s">
        <v>167</v>
      </c>
      <c r="E1198" s="177" t="s">
        <v>19</v>
      </c>
      <c r="F1198" s="178" t="s">
        <v>313</v>
      </c>
      <c r="H1198" s="179">
        <v>4.91</v>
      </c>
      <c r="I1198" s="180"/>
      <c r="L1198" s="176"/>
      <c r="M1198" s="181"/>
      <c r="T1198" s="182"/>
      <c r="AT1198" s="177" t="s">
        <v>167</v>
      </c>
      <c r="AU1198" s="177" t="s">
        <v>83</v>
      </c>
      <c r="AV1198" s="15" t="s">
        <v>182</v>
      </c>
      <c r="AW1198" s="15" t="s">
        <v>35</v>
      </c>
      <c r="AX1198" s="15" t="s">
        <v>73</v>
      </c>
      <c r="AY1198" s="177" t="s">
        <v>156</v>
      </c>
    </row>
    <row r="1199" spans="2:65" s="12" customFormat="1" ht="10.199999999999999">
      <c r="B1199" s="145"/>
      <c r="D1199" s="146" t="s">
        <v>167</v>
      </c>
      <c r="E1199" s="147" t="s">
        <v>19</v>
      </c>
      <c r="F1199" s="148" t="s">
        <v>172</v>
      </c>
      <c r="H1199" s="147" t="s">
        <v>19</v>
      </c>
      <c r="I1199" s="149"/>
      <c r="L1199" s="145"/>
      <c r="M1199" s="150"/>
      <c r="T1199" s="151"/>
      <c r="AT1199" s="147" t="s">
        <v>167</v>
      </c>
      <c r="AU1199" s="147" t="s">
        <v>83</v>
      </c>
      <c r="AV1199" s="12" t="s">
        <v>81</v>
      </c>
      <c r="AW1199" s="12" t="s">
        <v>35</v>
      </c>
      <c r="AX1199" s="12" t="s">
        <v>73</v>
      </c>
      <c r="AY1199" s="147" t="s">
        <v>156</v>
      </c>
    </row>
    <row r="1200" spans="2:65" s="13" customFormat="1" ht="10.199999999999999">
      <c r="B1200" s="152"/>
      <c r="D1200" s="146" t="s">
        <v>167</v>
      </c>
      <c r="E1200" s="153" t="s">
        <v>19</v>
      </c>
      <c r="F1200" s="154" t="s">
        <v>1510</v>
      </c>
      <c r="H1200" s="155">
        <v>4.68</v>
      </c>
      <c r="I1200" s="156"/>
      <c r="L1200" s="152"/>
      <c r="M1200" s="157"/>
      <c r="T1200" s="158"/>
      <c r="AT1200" s="153" t="s">
        <v>167</v>
      </c>
      <c r="AU1200" s="153" t="s">
        <v>83</v>
      </c>
      <c r="AV1200" s="13" t="s">
        <v>83</v>
      </c>
      <c r="AW1200" s="13" t="s">
        <v>35</v>
      </c>
      <c r="AX1200" s="13" t="s">
        <v>73</v>
      </c>
      <c r="AY1200" s="153" t="s">
        <v>156</v>
      </c>
    </row>
    <row r="1201" spans="2:65" s="15" customFormat="1" ht="10.199999999999999">
      <c r="B1201" s="176"/>
      <c r="D1201" s="146" t="s">
        <v>167</v>
      </c>
      <c r="E1201" s="177" t="s">
        <v>19</v>
      </c>
      <c r="F1201" s="178" t="s">
        <v>313</v>
      </c>
      <c r="H1201" s="179">
        <v>4.68</v>
      </c>
      <c r="I1201" s="180"/>
      <c r="L1201" s="176"/>
      <c r="M1201" s="181"/>
      <c r="T1201" s="182"/>
      <c r="AT1201" s="177" t="s">
        <v>167</v>
      </c>
      <c r="AU1201" s="177" t="s">
        <v>83</v>
      </c>
      <c r="AV1201" s="15" t="s">
        <v>182</v>
      </c>
      <c r="AW1201" s="15" t="s">
        <v>35</v>
      </c>
      <c r="AX1201" s="15" t="s">
        <v>73</v>
      </c>
      <c r="AY1201" s="177" t="s">
        <v>156</v>
      </c>
    </row>
    <row r="1202" spans="2:65" s="12" customFormat="1" ht="10.199999999999999">
      <c r="B1202" s="145"/>
      <c r="D1202" s="146" t="s">
        <v>167</v>
      </c>
      <c r="E1202" s="147" t="s">
        <v>19</v>
      </c>
      <c r="F1202" s="148" t="s">
        <v>405</v>
      </c>
      <c r="H1202" s="147" t="s">
        <v>19</v>
      </c>
      <c r="I1202" s="149"/>
      <c r="L1202" s="145"/>
      <c r="M1202" s="150"/>
      <c r="T1202" s="151"/>
      <c r="AT1202" s="147" t="s">
        <v>167</v>
      </c>
      <c r="AU1202" s="147" t="s">
        <v>83</v>
      </c>
      <c r="AV1202" s="12" t="s">
        <v>81</v>
      </c>
      <c r="AW1202" s="12" t="s">
        <v>35</v>
      </c>
      <c r="AX1202" s="12" t="s">
        <v>73</v>
      </c>
      <c r="AY1202" s="147" t="s">
        <v>156</v>
      </c>
    </row>
    <row r="1203" spans="2:65" s="13" customFormat="1" ht="10.199999999999999">
      <c r="B1203" s="152"/>
      <c r="D1203" s="146" t="s">
        <v>167</v>
      </c>
      <c r="E1203" s="153" t="s">
        <v>19</v>
      </c>
      <c r="F1203" s="154" t="s">
        <v>1511</v>
      </c>
      <c r="H1203" s="155">
        <v>8.2200000000000006</v>
      </c>
      <c r="I1203" s="156"/>
      <c r="L1203" s="152"/>
      <c r="M1203" s="157"/>
      <c r="T1203" s="158"/>
      <c r="AT1203" s="153" t="s">
        <v>167</v>
      </c>
      <c r="AU1203" s="153" t="s">
        <v>83</v>
      </c>
      <c r="AV1203" s="13" t="s">
        <v>83</v>
      </c>
      <c r="AW1203" s="13" t="s">
        <v>35</v>
      </c>
      <c r="AX1203" s="13" t="s">
        <v>73</v>
      </c>
      <c r="AY1203" s="153" t="s">
        <v>156</v>
      </c>
    </row>
    <row r="1204" spans="2:65" s="15" customFormat="1" ht="10.199999999999999">
      <c r="B1204" s="176"/>
      <c r="D1204" s="146" t="s">
        <v>167</v>
      </c>
      <c r="E1204" s="177" t="s">
        <v>19</v>
      </c>
      <c r="F1204" s="178" t="s">
        <v>313</v>
      </c>
      <c r="H1204" s="179">
        <v>8.2200000000000006</v>
      </c>
      <c r="I1204" s="180"/>
      <c r="L1204" s="176"/>
      <c r="M1204" s="181"/>
      <c r="T1204" s="182"/>
      <c r="AT1204" s="177" t="s">
        <v>167</v>
      </c>
      <c r="AU1204" s="177" t="s">
        <v>83</v>
      </c>
      <c r="AV1204" s="15" t="s">
        <v>182</v>
      </c>
      <c r="AW1204" s="15" t="s">
        <v>35</v>
      </c>
      <c r="AX1204" s="15" t="s">
        <v>73</v>
      </c>
      <c r="AY1204" s="177" t="s">
        <v>156</v>
      </c>
    </row>
    <row r="1205" spans="2:65" s="14" customFormat="1" ht="10.199999999999999">
      <c r="B1205" s="159"/>
      <c r="D1205" s="146" t="s">
        <v>167</v>
      </c>
      <c r="E1205" s="160" t="s">
        <v>19</v>
      </c>
      <c r="F1205" s="161" t="s">
        <v>174</v>
      </c>
      <c r="H1205" s="162">
        <v>38.46</v>
      </c>
      <c r="I1205" s="163"/>
      <c r="L1205" s="159"/>
      <c r="M1205" s="164"/>
      <c r="T1205" s="165"/>
      <c r="AT1205" s="160" t="s">
        <v>167</v>
      </c>
      <c r="AU1205" s="160" t="s">
        <v>83</v>
      </c>
      <c r="AV1205" s="14" t="s">
        <v>163</v>
      </c>
      <c r="AW1205" s="14" t="s">
        <v>35</v>
      </c>
      <c r="AX1205" s="14" t="s">
        <v>81</v>
      </c>
      <c r="AY1205" s="160" t="s">
        <v>156</v>
      </c>
    </row>
    <row r="1206" spans="2:65" s="1" customFormat="1" ht="16.5" customHeight="1">
      <c r="B1206" s="33"/>
      <c r="C1206" s="128" t="s">
        <v>1512</v>
      </c>
      <c r="D1206" s="128" t="s">
        <v>158</v>
      </c>
      <c r="E1206" s="129" t="s">
        <v>1513</v>
      </c>
      <c r="F1206" s="130" t="s">
        <v>1514</v>
      </c>
      <c r="G1206" s="131" t="s">
        <v>422</v>
      </c>
      <c r="H1206" s="132">
        <v>57.5</v>
      </c>
      <c r="I1206" s="133"/>
      <c r="J1206" s="134">
        <f>ROUND(I1206*H1206,2)</f>
        <v>0</v>
      </c>
      <c r="K1206" s="130" t="s">
        <v>19</v>
      </c>
      <c r="L1206" s="33"/>
      <c r="M1206" s="135" t="s">
        <v>19</v>
      </c>
      <c r="N1206" s="136" t="s">
        <v>44</v>
      </c>
      <c r="P1206" s="137">
        <f>O1206*H1206</f>
        <v>0</v>
      </c>
      <c r="Q1206" s="137">
        <v>0</v>
      </c>
      <c r="R1206" s="137">
        <f>Q1206*H1206</f>
        <v>0</v>
      </c>
      <c r="S1206" s="137">
        <v>0</v>
      </c>
      <c r="T1206" s="138">
        <f>S1206*H1206</f>
        <v>0</v>
      </c>
      <c r="AR1206" s="139" t="s">
        <v>278</v>
      </c>
      <c r="AT1206" s="139" t="s">
        <v>158</v>
      </c>
      <c r="AU1206" s="139" t="s">
        <v>83</v>
      </c>
      <c r="AY1206" s="18" t="s">
        <v>156</v>
      </c>
      <c r="BE1206" s="140">
        <f>IF(N1206="základní",J1206,0)</f>
        <v>0</v>
      </c>
      <c r="BF1206" s="140">
        <f>IF(N1206="snížená",J1206,0)</f>
        <v>0</v>
      </c>
      <c r="BG1206" s="140">
        <f>IF(N1206="zákl. přenesená",J1206,0)</f>
        <v>0</v>
      </c>
      <c r="BH1206" s="140">
        <f>IF(N1206="sníž. přenesená",J1206,0)</f>
        <v>0</v>
      </c>
      <c r="BI1206" s="140">
        <f>IF(N1206="nulová",J1206,0)</f>
        <v>0</v>
      </c>
      <c r="BJ1206" s="18" t="s">
        <v>81</v>
      </c>
      <c r="BK1206" s="140">
        <f>ROUND(I1206*H1206,2)</f>
        <v>0</v>
      </c>
      <c r="BL1206" s="18" t="s">
        <v>278</v>
      </c>
      <c r="BM1206" s="139" t="s">
        <v>1515</v>
      </c>
    </row>
    <row r="1207" spans="2:65" s="13" customFormat="1" ht="10.199999999999999">
      <c r="B1207" s="152"/>
      <c r="D1207" s="146" t="s">
        <v>167</v>
      </c>
      <c r="E1207" s="153" t="s">
        <v>19</v>
      </c>
      <c r="F1207" s="154" t="s">
        <v>1516</v>
      </c>
      <c r="H1207" s="155">
        <v>57.5</v>
      </c>
      <c r="I1207" s="156"/>
      <c r="L1207" s="152"/>
      <c r="M1207" s="157"/>
      <c r="T1207" s="158"/>
      <c r="AT1207" s="153" t="s">
        <v>167</v>
      </c>
      <c r="AU1207" s="153" t="s">
        <v>83</v>
      </c>
      <c r="AV1207" s="13" t="s">
        <v>83</v>
      </c>
      <c r="AW1207" s="13" t="s">
        <v>35</v>
      </c>
      <c r="AX1207" s="13" t="s">
        <v>73</v>
      </c>
      <c r="AY1207" s="153" t="s">
        <v>156</v>
      </c>
    </row>
    <row r="1208" spans="2:65" s="14" customFormat="1" ht="10.199999999999999">
      <c r="B1208" s="159"/>
      <c r="D1208" s="146" t="s">
        <v>167</v>
      </c>
      <c r="E1208" s="160" t="s">
        <v>19</v>
      </c>
      <c r="F1208" s="161" t="s">
        <v>174</v>
      </c>
      <c r="H1208" s="162">
        <v>57.5</v>
      </c>
      <c r="I1208" s="163"/>
      <c r="L1208" s="159"/>
      <c r="M1208" s="164"/>
      <c r="T1208" s="165"/>
      <c r="AT1208" s="160" t="s">
        <v>167</v>
      </c>
      <c r="AU1208" s="160" t="s">
        <v>83</v>
      </c>
      <c r="AV1208" s="14" t="s">
        <v>163</v>
      </c>
      <c r="AW1208" s="14" t="s">
        <v>35</v>
      </c>
      <c r="AX1208" s="14" t="s">
        <v>81</v>
      </c>
      <c r="AY1208" s="160" t="s">
        <v>156</v>
      </c>
    </row>
    <row r="1209" spans="2:65" s="1" customFormat="1" ht="24.15" customHeight="1">
      <c r="B1209" s="33"/>
      <c r="C1209" s="128" t="s">
        <v>1517</v>
      </c>
      <c r="D1209" s="128" t="s">
        <v>158</v>
      </c>
      <c r="E1209" s="129" t="s">
        <v>1518</v>
      </c>
      <c r="F1209" s="130" t="s">
        <v>1519</v>
      </c>
      <c r="G1209" s="131" t="s">
        <v>185</v>
      </c>
      <c r="H1209" s="132">
        <v>0.21299999999999999</v>
      </c>
      <c r="I1209" s="133"/>
      <c r="J1209" s="134">
        <f>ROUND(I1209*H1209,2)</f>
        <v>0</v>
      </c>
      <c r="K1209" s="130" t="s">
        <v>162</v>
      </c>
      <c r="L1209" s="33"/>
      <c r="M1209" s="135" t="s">
        <v>19</v>
      </c>
      <c r="N1209" s="136" t="s">
        <v>44</v>
      </c>
      <c r="P1209" s="137">
        <f>O1209*H1209</f>
        <v>0</v>
      </c>
      <c r="Q1209" s="137">
        <v>0</v>
      </c>
      <c r="R1209" s="137">
        <f>Q1209*H1209</f>
        <v>0</v>
      </c>
      <c r="S1209" s="137">
        <v>0</v>
      </c>
      <c r="T1209" s="138">
        <f>S1209*H1209</f>
        <v>0</v>
      </c>
      <c r="AR1209" s="139" t="s">
        <v>278</v>
      </c>
      <c r="AT1209" s="139" t="s">
        <v>158</v>
      </c>
      <c r="AU1209" s="139" t="s">
        <v>83</v>
      </c>
      <c r="AY1209" s="18" t="s">
        <v>156</v>
      </c>
      <c r="BE1209" s="140">
        <f>IF(N1209="základní",J1209,0)</f>
        <v>0</v>
      </c>
      <c r="BF1209" s="140">
        <f>IF(N1209="snížená",J1209,0)</f>
        <v>0</v>
      </c>
      <c r="BG1209" s="140">
        <f>IF(N1209="zákl. přenesená",J1209,0)</f>
        <v>0</v>
      </c>
      <c r="BH1209" s="140">
        <f>IF(N1209="sníž. přenesená",J1209,0)</f>
        <v>0</v>
      </c>
      <c r="BI1209" s="140">
        <f>IF(N1209="nulová",J1209,0)</f>
        <v>0</v>
      </c>
      <c r="BJ1209" s="18" t="s">
        <v>81</v>
      </c>
      <c r="BK1209" s="140">
        <f>ROUND(I1209*H1209,2)</f>
        <v>0</v>
      </c>
      <c r="BL1209" s="18" t="s">
        <v>278</v>
      </c>
      <c r="BM1209" s="139" t="s">
        <v>1520</v>
      </c>
    </row>
    <row r="1210" spans="2:65" s="1" customFormat="1" ht="10.199999999999999">
      <c r="B1210" s="33"/>
      <c r="D1210" s="141" t="s">
        <v>165</v>
      </c>
      <c r="F1210" s="142" t="s">
        <v>1521</v>
      </c>
      <c r="I1210" s="143"/>
      <c r="L1210" s="33"/>
      <c r="M1210" s="144"/>
      <c r="T1210" s="54"/>
      <c r="AT1210" s="18" t="s">
        <v>165</v>
      </c>
      <c r="AU1210" s="18" t="s">
        <v>83</v>
      </c>
    </row>
    <row r="1211" spans="2:65" s="11" customFormat="1" ht="22.8" customHeight="1">
      <c r="B1211" s="116"/>
      <c r="D1211" s="117" t="s">
        <v>72</v>
      </c>
      <c r="E1211" s="126" t="s">
        <v>1522</v>
      </c>
      <c r="F1211" s="126" t="s">
        <v>1523</v>
      </c>
      <c r="I1211" s="119"/>
      <c r="J1211" s="127">
        <f>BK1211</f>
        <v>0</v>
      </c>
      <c r="L1211" s="116"/>
      <c r="M1211" s="121"/>
      <c r="P1211" s="122">
        <f>SUM(P1212:P1216)</f>
        <v>0</v>
      </c>
      <c r="R1211" s="122">
        <f>SUM(R1212:R1216)</f>
        <v>1.184868E-2</v>
      </c>
      <c r="T1211" s="123">
        <f>SUM(T1212:T1216)</f>
        <v>0</v>
      </c>
      <c r="AR1211" s="117" t="s">
        <v>83</v>
      </c>
      <c r="AT1211" s="124" t="s">
        <v>72</v>
      </c>
      <c r="AU1211" s="124" t="s">
        <v>81</v>
      </c>
      <c r="AY1211" s="117" t="s">
        <v>156</v>
      </c>
      <c r="BK1211" s="125">
        <f>SUM(BK1212:BK1216)</f>
        <v>0</v>
      </c>
    </row>
    <row r="1212" spans="2:65" s="1" customFormat="1" ht="16.5" customHeight="1">
      <c r="B1212" s="33"/>
      <c r="C1212" s="128" t="s">
        <v>632</v>
      </c>
      <c r="D1212" s="128" t="s">
        <v>158</v>
      </c>
      <c r="E1212" s="129" t="s">
        <v>1524</v>
      </c>
      <c r="F1212" s="130" t="s">
        <v>1525</v>
      </c>
      <c r="G1212" s="131" t="s">
        <v>161</v>
      </c>
      <c r="H1212" s="132">
        <v>51.515999999999998</v>
      </c>
      <c r="I1212" s="133"/>
      <c r="J1212" s="134">
        <f>ROUND(I1212*H1212,2)</f>
        <v>0</v>
      </c>
      <c r="K1212" s="130" t="s">
        <v>162</v>
      </c>
      <c r="L1212" s="33"/>
      <c r="M1212" s="135" t="s">
        <v>19</v>
      </c>
      <c r="N1212" s="136" t="s">
        <v>44</v>
      </c>
      <c r="P1212" s="137">
        <f>O1212*H1212</f>
        <v>0</v>
      </c>
      <c r="Q1212" s="137">
        <v>2.3000000000000001E-4</v>
      </c>
      <c r="R1212" s="137">
        <f>Q1212*H1212</f>
        <v>1.184868E-2</v>
      </c>
      <c r="S1212" s="137">
        <v>0</v>
      </c>
      <c r="T1212" s="138">
        <f>S1212*H1212</f>
        <v>0</v>
      </c>
      <c r="AR1212" s="139" t="s">
        <v>278</v>
      </c>
      <c r="AT1212" s="139" t="s">
        <v>158</v>
      </c>
      <c r="AU1212" s="139" t="s">
        <v>83</v>
      </c>
      <c r="AY1212" s="18" t="s">
        <v>156</v>
      </c>
      <c r="BE1212" s="140">
        <f>IF(N1212="základní",J1212,0)</f>
        <v>0</v>
      </c>
      <c r="BF1212" s="140">
        <f>IF(N1212="snížená",J1212,0)</f>
        <v>0</v>
      </c>
      <c r="BG1212" s="140">
        <f>IF(N1212="zákl. přenesená",J1212,0)</f>
        <v>0</v>
      </c>
      <c r="BH1212" s="140">
        <f>IF(N1212="sníž. přenesená",J1212,0)</f>
        <v>0</v>
      </c>
      <c r="BI1212" s="140">
        <f>IF(N1212="nulová",J1212,0)</f>
        <v>0</v>
      </c>
      <c r="BJ1212" s="18" t="s">
        <v>81</v>
      </c>
      <c r="BK1212" s="140">
        <f>ROUND(I1212*H1212,2)</f>
        <v>0</v>
      </c>
      <c r="BL1212" s="18" t="s">
        <v>278</v>
      </c>
      <c r="BM1212" s="139" t="s">
        <v>1526</v>
      </c>
    </row>
    <row r="1213" spans="2:65" s="1" customFormat="1" ht="10.199999999999999">
      <c r="B1213" s="33"/>
      <c r="D1213" s="141" t="s">
        <v>165</v>
      </c>
      <c r="F1213" s="142" t="s">
        <v>1527</v>
      </c>
      <c r="I1213" s="143"/>
      <c r="L1213" s="33"/>
      <c r="M1213" s="144"/>
      <c r="T1213" s="54"/>
      <c r="AT1213" s="18" t="s">
        <v>165</v>
      </c>
      <c r="AU1213" s="18" t="s">
        <v>83</v>
      </c>
    </row>
    <row r="1214" spans="2:65" s="1" customFormat="1" ht="16.5" customHeight="1">
      <c r="B1214" s="33"/>
      <c r="C1214" s="128" t="s">
        <v>1528</v>
      </c>
      <c r="D1214" s="128" t="s">
        <v>158</v>
      </c>
      <c r="E1214" s="129" t="s">
        <v>1529</v>
      </c>
      <c r="F1214" s="130" t="s">
        <v>1530</v>
      </c>
      <c r="G1214" s="131" t="s">
        <v>161</v>
      </c>
      <c r="H1214" s="132">
        <v>51.515999999999998</v>
      </c>
      <c r="I1214" s="133"/>
      <c r="J1214" s="134">
        <f>ROUND(I1214*H1214,2)</f>
        <v>0</v>
      </c>
      <c r="K1214" s="130" t="s">
        <v>19</v>
      </c>
      <c r="L1214" s="33"/>
      <c r="M1214" s="135" t="s">
        <v>19</v>
      </c>
      <c r="N1214" s="136" t="s">
        <v>44</v>
      </c>
      <c r="P1214" s="137">
        <f>O1214*H1214</f>
        <v>0</v>
      </c>
      <c r="Q1214" s="137">
        <v>0</v>
      </c>
      <c r="R1214" s="137">
        <f>Q1214*H1214</f>
        <v>0</v>
      </c>
      <c r="S1214" s="137">
        <v>0</v>
      </c>
      <c r="T1214" s="138">
        <f>S1214*H1214</f>
        <v>0</v>
      </c>
      <c r="AR1214" s="139" t="s">
        <v>278</v>
      </c>
      <c r="AT1214" s="139" t="s">
        <v>158</v>
      </c>
      <c r="AU1214" s="139" t="s">
        <v>83</v>
      </c>
      <c r="AY1214" s="18" t="s">
        <v>156</v>
      </c>
      <c r="BE1214" s="140">
        <f>IF(N1214="základní",J1214,0)</f>
        <v>0</v>
      </c>
      <c r="BF1214" s="140">
        <f>IF(N1214="snížená",J1214,0)</f>
        <v>0</v>
      </c>
      <c r="BG1214" s="140">
        <f>IF(N1214="zákl. přenesená",J1214,0)</f>
        <v>0</v>
      </c>
      <c r="BH1214" s="140">
        <f>IF(N1214="sníž. přenesená",J1214,0)</f>
        <v>0</v>
      </c>
      <c r="BI1214" s="140">
        <f>IF(N1214="nulová",J1214,0)</f>
        <v>0</v>
      </c>
      <c r="BJ1214" s="18" t="s">
        <v>81</v>
      </c>
      <c r="BK1214" s="140">
        <f>ROUND(I1214*H1214,2)</f>
        <v>0</v>
      </c>
      <c r="BL1214" s="18" t="s">
        <v>278</v>
      </c>
      <c r="BM1214" s="139" t="s">
        <v>1531</v>
      </c>
    </row>
    <row r="1215" spans="2:65" s="1" customFormat="1" ht="33" customHeight="1">
      <c r="B1215" s="33"/>
      <c r="C1215" s="128" t="s">
        <v>1532</v>
      </c>
      <c r="D1215" s="128" t="s">
        <v>158</v>
      </c>
      <c r="E1215" s="129" t="s">
        <v>1533</v>
      </c>
      <c r="F1215" s="130" t="s">
        <v>1534</v>
      </c>
      <c r="G1215" s="131" t="s">
        <v>185</v>
      </c>
      <c r="H1215" s="132">
        <v>1.2E-2</v>
      </c>
      <c r="I1215" s="133"/>
      <c r="J1215" s="134">
        <f>ROUND(I1215*H1215,2)</f>
        <v>0</v>
      </c>
      <c r="K1215" s="130" t="s">
        <v>162</v>
      </c>
      <c r="L1215" s="33"/>
      <c r="M1215" s="135" t="s">
        <v>19</v>
      </c>
      <c r="N1215" s="136" t="s">
        <v>44</v>
      </c>
      <c r="P1215" s="137">
        <f>O1215*H1215</f>
        <v>0</v>
      </c>
      <c r="Q1215" s="137">
        <v>0</v>
      </c>
      <c r="R1215" s="137">
        <f>Q1215*H1215</f>
        <v>0</v>
      </c>
      <c r="S1215" s="137">
        <v>0</v>
      </c>
      <c r="T1215" s="138">
        <f>S1215*H1215</f>
        <v>0</v>
      </c>
      <c r="AR1215" s="139" t="s">
        <v>278</v>
      </c>
      <c r="AT1215" s="139" t="s">
        <v>158</v>
      </c>
      <c r="AU1215" s="139" t="s">
        <v>83</v>
      </c>
      <c r="AY1215" s="18" t="s">
        <v>156</v>
      </c>
      <c r="BE1215" s="140">
        <f>IF(N1215="základní",J1215,0)</f>
        <v>0</v>
      </c>
      <c r="BF1215" s="140">
        <f>IF(N1215="snížená",J1215,0)</f>
        <v>0</v>
      </c>
      <c r="BG1215" s="140">
        <f>IF(N1215="zákl. přenesená",J1215,0)</f>
        <v>0</v>
      </c>
      <c r="BH1215" s="140">
        <f>IF(N1215="sníž. přenesená",J1215,0)</f>
        <v>0</v>
      </c>
      <c r="BI1215" s="140">
        <f>IF(N1215="nulová",J1215,0)</f>
        <v>0</v>
      </c>
      <c r="BJ1215" s="18" t="s">
        <v>81</v>
      </c>
      <c r="BK1215" s="140">
        <f>ROUND(I1215*H1215,2)</f>
        <v>0</v>
      </c>
      <c r="BL1215" s="18" t="s">
        <v>278</v>
      </c>
      <c r="BM1215" s="139" t="s">
        <v>1535</v>
      </c>
    </row>
    <row r="1216" spans="2:65" s="1" customFormat="1" ht="10.199999999999999">
      <c r="B1216" s="33"/>
      <c r="D1216" s="141" t="s">
        <v>165</v>
      </c>
      <c r="F1216" s="142" t="s">
        <v>1536</v>
      </c>
      <c r="I1216" s="143"/>
      <c r="L1216" s="33"/>
      <c r="M1216" s="144"/>
      <c r="T1216" s="54"/>
      <c r="AT1216" s="18" t="s">
        <v>165</v>
      </c>
      <c r="AU1216" s="18" t="s">
        <v>83</v>
      </c>
    </row>
    <row r="1217" spans="2:65" s="11" customFormat="1" ht="22.8" customHeight="1">
      <c r="B1217" s="116"/>
      <c r="D1217" s="117" t="s">
        <v>72</v>
      </c>
      <c r="E1217" s="126" t="s">
        <v>1537</v>
      </c>
      <c r="F1217" s="126" t="s">
        <v>1538</v>
      </c>
      <c r="I1217" s="119"/>
      <c r="J1217" s="127">
        <f>BK1217</f>
        <v>0</v>
      </c>
      <c r="L1217" s="116"/>
      <c r="M1217" s="121"/>
      <c r="P1217" s="122">
        <f>SUM(P1218:P1229)</f>
        <v>0</v>
      </c>
      <c r="R1217" s="122">
        <f>SUM(R1218:R1229)</f>
        <v>0</v>
      </c>
      <c r="T1217" s="123">
        <f>SUM(T1218:T1229)</f>
        <v>2.6388500000000001</v>
      </c>
      <c r="AR1217" s="117" t="s">
        <v>83</v>
      </c>
      <c r="AT1217" s="124" t="s">
        <v>72</v>
      </c>
      <c r="AU1217" s="124" t="s">
        <v>81</v>
      </c>
      <c r="AY1217" s="117" t="s">
        <v>156</v>
      </c>
      <c r="BK1217" s="125">
        <f>SUM(BK1218:BK1229)</f>
        <v>0</v>
      </c>
    </row>
    <row r="1218" spans="2:65" s="1" customFormat="1" ht="16.5" customHeight="1">
      <c r="B1218" s="33"/>
      <c r="C1218" s="128" t="s">
        <v>1539</v>
      </c>
      <c r="D1218" s="128" t="s">
        <v>158</v>
      </c>
      <c r="E1218" s="129" t="s">
        <v>1540</v>
      </c>
      <c r="F1218" s="130" t="s">
        <v>1541</v>
      </c>
      <c r="G1218" s="131" t="s">
        <v>161</v>
      </c>
      <c r="H1218" s="132">
        <v>96.23</v>
      </c>
      <c r="I1218" s="133"/>
      <c r="J1218" s="134">
        <f>ROUND(I1218*H1218,2)</f>
        <v>0</v>
      </c>
      <c r="K1218" s="130" t="s">
        <v>162</v>
      </c>
      <c r="L1218" s="33"/>
      <c r="M1218" s="135" t="s">
        <v>19</v>
      </c>
      <c r="N1218" s="136" t="s">
        <v>44</v>
      </c>
      <c r="P1218" s="137">
        <f>O1218*H1218</f>
        <v>0</v>
      </c>
      <c r="Q1218" s="137">
        <v>0</v>
      </c>
      <c r="R1218" s="137">
        <f>Q1218*H1218</f>
        <v>0</v>
      </c>
      <c r="S1218" s="137">
        <v>2.5000000000000001E-2</v>
      </c>
      <c r="T1218" s="138">
        <f>S1218*H1218</f>
        <v>2.4057500000000003</v>
      </c>
      <c r="AR1218" s="139" t="s">
        <v>278</v>
      </c>
      <c r="AT1218" s="139" t="s">
        <v>158</v>
      </c>
      <c r="AU1218" s="139" t="s">
        <v>83</v>
      </c>
      <c r="AY1218" s="18" t="s">
        <v>156</v>
      </c>
      <c r="BE1218" s="140">
        <f>IF(N1218="základní",J1218,0)</f>
        <v>0</v>
      </c>
      <c r="BF1218" s="140">
        <f>IF(N1218="snížená",J1218,0)</f>
        <v>0</v>
      </c>
      <c r="BG1218" s="140">
        <f>IF(N1218="zákl. přenesená",J1218,0)</f>
        <v>0</v>
      </c>
      <c r="BH1218" s="140">
        <f>IF(N1218="sníž. přenesená",J1218,0)</f>
        <v>0</v>
      </c>
      <c r="BI1218" s="140">
        <f>IF(N1218="nulová",J1218,0)</f>
        <v>0</v>
      </c>
      <c r="BJ1218" s="18" t="s">
        <v>81</v>
      </c>
      <c r="BK1218" s="140">
        <f>ROUND(I1218*H1218,2)</f>
        <v>0</v>
      </c>
      <c r="BL1218" s="18" t="s">
        <v>278</v>
      </c>
      <c r="BM1218" s="139" t="s">
        <v>1542</v>
      </c>
    </row>
    <row r="1219" spans="2:65" s="1" customFormat="1" ht="10.199999999999999">
      <c r="B1219" s="33"/>
      <c r="D1219" s="141" t="s">
        <v>165</v>
      </c>
      <c r="F1219" s="142" t="s">
        <v>1543</v>
      </c>
      <c r="I1219" s="143"/>
      <c r="L1219" s="33"/>
      <c r="M1219" s="144"/>
      <c r="T1219" s="54"/>
      <c r="AT1219" s="18" t="s">
        <v>165</v>
      </c>
      <c r="AU1219" s="18" t="s">
        <v>83</v>
      </c>
    </row>
    <row r="1220" spans="2:65" s="12" customFormat="1" ht="10.199999999999999">
      <c r="B1220" s="145"/>
      <c r="D1220" s="146" t="s">
        <v>167</v>
      </c>
      <c r="E1220" s="147" t="s">
        <v>19</v>
      </c>
      <c r="F1220" s="148" t="s">
        <v>168</v>
      </c>
      <c r="H1220" s="147" t="s">
        <v>19</v>
      </c>
      <c r="I1220" s="149"/>
      <c r="L1220" s="145"/>
      <c r="M1220" s="150"/>
      <c r="T1220" s="151"/>
      <c r="AT1220" s="147" t="s">
        <v>167</v>
      </c>
      <c r="AU1220" s="147" t="s">
        <v>83</v>
      </c>
      <c r="AV1220" s="12" t="s">
        <v>81</v>
      </c>
      <c r="AW1220" s="12" t="s">
        <v>35</v>
      </c>
      <c r="AX1220" s="12" t="s">
        <v>73</v>
      </c>
      <c r="AY1220" s="147" t="s">
        <v>156</v>
      </c>
    </row>
    <row r="1221" spans="2:65" s="13" customFormat="1" ht="10.199999999999999">
      <c r="B1221" s="152"/>
      <c r="D1221" s="146" t="s">
        <v>167</v>
      </c>
      <c r="E1221" s="153" t="s">
        <v>19</v>
      </c>
      <c r="F1221" s="154" t="s">
        <v>1544</v>
      </c>
      <c r="H1221" s="155">
        <v>20.84</v>
      </c>
      <c r="I1221" s="156"/>
      <c r="L1221" s="152"/>
      <c r="M1221" s="157"/>
      <c r="T1221" s="158"/>
      <c r="AT1221" s="153" t="s">
        <v>167</v>
      </c>
      <c r="AU1221" s="153" t="s">
        <v>83</v>
      </c>
      <c r="AV1221" s="13" t="s">
        <v>83</v>
      </c>
      <c r="AW1221" s="13" t="s">
        <v>35</v>
      </c>
      <c r="AX1221" s="13" t="s">
        <v>73</v>
      </c>
      <c r="AY1221" s="153" t="s">
        <v>156</v>
      </c>
    </row>
    <row r="1222" spans="2:65" s="13" customFormat="1" ht="10.199999999999999">
      <c r="B1222" s="152"/>
      <c r="D1222" s="146" t="s">
        <v>167</v>
      </c>
      <c r="E1222" s="153" t="s">
        <v>19</v>
      </c>
      <c r="F1222" s="154" t="s">
        <v>1545</v>
      </c>
      <c r="H1222" s="155">
        <v>9.32</v>
      </c>
      <c r="I1222" s="156"/>
      <c r="L1222" s="152"/>
      <c r="M1222" s="157"/>
      <c r="T1222" s="158"/>
      <c r="AT1222" s="153" t="s">
        <v>167</v>
      </c>
      <c r="AU1222" s="153" t="s">
        <v>83</v>
      </c>
      <c r="AV1222" s="13" t="s">
        <v>83</v>
      </c>
      <c r="AW1222" s="13" t="s">
        <v>35</v>
      </c>
      <c r="AX1222" s="13" t="s">
        <v>73</v>
      </c>
      <c r="AY1222" s="153" t="s">
        <v>156</v>
      </c>
    </row>
    <row r="1223" spans="2:65" s="12" customFormat="1" ht="10.199999999999999">
      <c r="B1223" s="145"/>
      <c r="D1223" s="146" t="s">
        <v>167</v>
      </c>
      <c r="E1223" s="147" t="s">
        <v>19</v>
      </c>
      <c r="F1223" s="148" t="s">
        <v>170</v>
      </c>
      <c r="H1223" s="147" t="s">
        <v>19</v>
      </c>
      <c r="I1223" s="149"/>
      <c r="L1223" s="145"/>
      <c r="M1223" s="150"/>
      <c r="T1223" s="151"/>
      <c r="AT1223" s="147" t="s">
        <v>167</v>
      </c>
      <c r="AU1223" s="147" t="s">
        <v>83</v>
      </c>
      <c r="AV1223" s="12" t="s">
        <v>81</v>
      </c>
      <c r="AW1223" s="12" t="s">
        <v>35</v>
      </c>
      <c r="AX1223" s="12" t="s">
        <v>73</v>
      </c>
      <c r="AY1223" s="147" t="s">
        <v>156</v>
      </c>
    </row>
    <row r="1224" spans="2:65" s="13" customFormat="1" ht="10.199999999999999">
      <c r="B1224" s="152"/>
      <c r="D1224" s="146" t="s">
        <v>167</v>
      </c>
      <c r="E1224" s="153" t="s">
        <v>19</v>
      </c>
      <c r="F1224" s="154" t="s">
        <v>1546</v>
      </c>
      <c r="H1224" s="155">
        <v>33.299999999999997</v>
      </c>
      <c r="I1224" s="156"/>
      <c r="L1224" s="152"/>
      <c r="M1224" s="157"/>
      <c r="T1224" s="158"/>
      <c r="AT1224" s="153" t="s">
        <v>167</v>
      </c>
      <c r="AU1224" s="153" t="s">
        <v>83</v>
      </c>
      <c r="AV1224" s="13" t="s">
        <v>83</v>
      </c>
      <c r="AW1224" s="13" t="s">
        <v>35</v>
      </c>
      <c r="AX1224" s="13" t="s">
        <v>73</v>
      </c>
      <c r="AY1224" s="153" t="s">
        <v>156</v>
      </c>
    </row>
    <row r="1225" spans="2:65" s="12" customFormat="1" ht="10.199999999999999">
      <c r="B1225" s="145"/>
      <c r="D1225" s="146" t="s">
        <v>167</v>
      </c>
      <c r="E1225" s="147" t="s">
        <v>19</v>
      </c>
      <c r="F1225" s="148" t="s">
        <v>172</v>
      </c>
      <c r="H1225" s="147" t="s">
        <v>19</v>
      </c>
      <c r="I1225" s="149"/>
      <c r="L1225" s="145"/>
      <c r="M1225" s="150"/>
      <c r="T1225" s="151"/>
      <c r="AT1225" s="147" t="s">
        <v>167</v>
      </c>
      <c r="AU1225" s="147" t="s">
        <v>83</v>
      </c>
      <c r="AV1225" s="12" t="s">
        <v>81</v>
      </c>
      <c r="AW1225" s="12" t="s">
        <v>35</v>
      </c>
      <c r="AX1225" s="12" t="s">
        <v>73</v>
      </c>
      <c r="AY1225" s="147" t="s">
        <v>156</v>
      </c>
    </row>
    <row r="1226" spans="2:65" s="13" customFormat="1" ht="10.199999999999999">
      <c r="B1226" s="152"/>
      <c r="D1226" s="146" t="s">
        <v>167</v>
      </c>
      <c r="E1226" s="153" t="s">
        <v>19</v>
      </c>
      <c r="F1226" s="154" t="s">
        <v>1547</v>
      </c>
      <c r="H1226" s="155">
        <v>32.770000000000003</v>
      </c>
      <c r="I1226" s="156"/>
      <c r="L1226" s="152"/>
      <c r="M1226" s="157"/>
      <c r="T1226" s="158"/>
      <c r="AT1226" s="153" t="s">
        <v>167</v>
      </c>
      <c r="AU1226" s="153" t="s">
        <v>83</v>
      </c>
      <c r="AV1226" s="13" t="s">
        <v>83</v>
      </c>
      <c r="AW1226" s="13" t="s">
        <v>35</v>
      </c>
      <c r="AX1226" s="13" t="s">
        <v>73</v>
      </c>
      <c r="AY1226" s="153" t="s">
        <v>156</v>
      </c>
    </row>
    <row r="1227" spans="2:65" s="14" customFormat="1" ht="10.199999999999999">
      <c r="B1227" s="159"/>
      <c r="D1227" s="146" t="s">
        <v>167</v>
      </c>
      <c r="E1227" s="160" t="s">
        <v>19</v>
      </c>
      <c r="F1227" s="161" t="s">
        <v>174</v>
      </c>
      <c r="H1227" s="162">
        <v>96.22999999999999</v>
      </c>
      <c r="I1227" s="163"/>
      <c r="L1227" s="159"/>
      <c r="M1227" s="164"/>
      <c r="T1227" s="165"/>
      <c r="AT1227" s="160" t="s">
        <v>167</v>
      </c>
      <c r="AU1227" s="160" t="s">
        <v>83</v>
      </c>
      <c r="AV1227" s="14" t="s">
        <v>163</v>
      </c>
      <c r="AW1227" s="14" t="s">
        <v>35</v>
      </c>
      <c r="AX1227" s="14" t="s">
        <v>81</v>
      </c>
      <c r="AY1227" s="160" t="s">
        <v>156</v>
      </c>
    </row>
    <row r="1228" spans="2:65" s="1" customFormat="1" ht="21.75" customHeight="1">
      <c r="B1228" s="33"/>
      <c r="C1228" s="128" t="s">
        <v>1548</v>
      </c>
      <c r="D1228" s="128" t="s">
        <v>158</v>
      </c>
      <c r="E1228" s="129" t="s">
        <v>1549</v>
      </c>
      <c r="F1228" s="130" t="s">
        <v>1550</v>
      </c>
      <c r="G1228" s="131" t="s">
        <v>161</v>
      </c>
      <c r="H1228" s="132">
        <v>33.299999999999997</v>
      </c>
      <c r="I1228" s="133"/>
      <c r="J1228" s="134">
        <f>ROUND(I1228*H1228,2)</f>
        <v>0</v>
      </c>
      <c r="K1228" s="130" t="s">
        <v>162</v>
      </c>
      <c r="L1228" s="33"/>
      <c r="M1228" s="135" t="s">
        <v>19</v>
      </c>
      <c r="N1228" s="136" t="s">
        <v>44</v>
      </c>
      <c r="P1228" s="137">
        <f>O1228*H1228</f>
        <v>0</v>
      </c>
      <c r="Q1228" s="137">
        <v>0</v>
      </c>
      <c r="R1228" s="137">
        <f>Q1228*H1228</f>
        <v>0</v>
      </c>
      <c r="S1228" s="137">
        <v>7.0000000000000001E-3</v>
      </c>
      <c r="T1228" s="138">
        <f>S1228*H1228</f>
        <v>0.23309999999999997</v>
      </c>
      <c r="AR1228" s="139" t="s">
        <v>278</v>
      </c>
      <c r="AT1228" s="139" t="s">
        <v>158</v>
      </c>
      <c r="AU1228" s="139" t="s">
        <v>83</v>
      </c>
      <c r="AY1228" s="18" t="s">
        <v>156</v>
      </c>
      <c r="BE1228" s="140">
        <f>IF(N1228="základní",J1228,0)</f>
        <v>0</v>
      </c>
      <c r="BF1228" s="140">
        <f>IF(N1228="snížená",J1228,0)</f>
        <v>0</v>
      </c>
      <c r="BG1228" s="140">
        <f>IF(N1228="zákl. přenesená",J1228,0)</f>
        <v>0</v>
      </c>
      <c r="BH1228" s="140">
        <f>IF(N1228="sníž. přenesená",J1228,0)</f>
        <v>0</v>
      </c>
      <c r="BI1228" s="140">
        <f>IF(N1228="nulová",J1228,0)</f>
        <v>0</v>
      </c>
      <c r="BJ1228" s="18" t="s">
        <v>81</v>
      </c>
      <c r="BK1228" s="140">
        <f>ROUND(I1228*H1228,2)</f>
        <v>0</v>
      </c>
      <c r="BL1228" s="18" t="s">
        <v>278</v>
      </c>
      <c r="BM1228" s="139" t="s">
        <v>1551</v>
      </c>
    </row>
    <row r="1229" spans="2:65" s="1" customFormat="1" ht="10.199999999999999">
      <c r="B1229" s="33"/>
      <c r="D1229" s="141" t="s">
        <v>165</v>
      </c>
      <c r="F1229" s="142" t="s">
        <v>1552</v>
      </c>
      <c r="I1229" s="143"/>
      <c r="L1229" s="33"/>
      <c r="M1229" s="144"/>
      <c r="T1229" s="54"/>
      <c r="AT1229" s="18" t="s">
        <v>165</v>
      </c>
      <c r="AU1229" s="18" t="s">
        <v>83</v>
      </c>
    </row>
    <row r="1230" spans="2:65" s="11" customFormat="1" ht="22.8" customHeight="1">
      <c r="B1230" s="116"/>
      <c r="D1230" s="117" t="s">
        <v>72</v>
      </c>
      <c r="E1230" s="126" t="s">
        <v>1553</v>
      </c>
      <c r="F1230" s="126" t="s">
        <v>1554</v>
      </c>
      <c r="I1230" s="119"/>
      <c r="J1230" s="127">
        <f>BK1230</f>
        <v>0</v>
      </c>
      <c r="L1230" s="116"/>
      <c r="M1230" s="121"/>
      <c r="P1230" s="122">
        <f>SUM(P1231:P1287)</f>
        <v>0</v>
      </c>
      <c r="R1230" s="122">
        <f>SUM(R1231:R1287)</f>
        <v>1.9080813999999999</v>
      </c>
      <c r="T1230" s="123">
        <f>SUM(T1231:T1287)</f>
        <v>0.13893</v>
      </c>
      <c r="AR1230" s="117" t="s">
        <v>83</v>
      </c>
      <c r="AT1230" s="124" t="s">
        <v>72</v>
      </c>
      <c r="AU1230" s="124" t="s">
        <v>81</v>
      </c>
      <c r="AY1230" s="117" t="s">
        <v>156</v>
      </c>
      <c r="BK1230" s="125">
        <f>SUM(BK1231:BK1287)</f>
        <v>0</v>
      </c>
    </row>
    <row r="1231" spans="2:65" s="1" customFormat="1" ht="24.15" customHeight="1">
      <c r="B1231" s="33"/>
      <c r="C1231" s="128" t="s">
        <v>1555</v>
      </c>
      <c r="D1231" s="128" t="s">
        <v>158</v>
      </c>
      <c r="E1231" s="129" t="s">
        <v>1556</v>
      </c>
      <c r="F1231" s="130" t="s">
        <v>1557</v>
      </c>
      <c r="G1231" s="131" t="s">
        <v>161</v>
      </c>
      <c r="H1231" s="132">
        <v>170.74</v>
      </c>
      <c r="I1231" s="133"/>
      <c r="J1231" s="134">
        <f>ROUND(I1231*H1231,2)</f>
        <v>0</v>
      </c>
      <c r="K1231" s="130" t="s">
        <v>162</v>
      </c>
      <c r="L1231" s="33"/>
      <c r="M1231" s="135" t="s">
        <v>19</v>
      </c>
      <c r="N1231" s="136" t="s">
        <v>44</v>
      </c>
      <c r="P1231" s="137">
        <f>O1231*H1231</f>
        <v>0</v>
      </c>
      <c r="Q1231" s="137">
        <v>7.5799999999999999E-3</v>
      </c>
      <c r="R1231" s="137">
        <f>Q1231*H1231</f>
        <v>1.2942092000000001</v>
      </c>
      <c r="S1231" s="137">
        <v>0</v>
      </c>
      <c r="T1231" s="138">
        <f>S1231*H1231</f>
        <v>0</v>
      </c>
      <c r="AR1231" s="139" t="s">
        <v>278</v>
      </c>
      <c r="AT1231" s="139" t="s">
        <v>158</v>
      </c>
      <c r="AU1231" s="139" t="s">
        <v>83</v>
      </c>
      <c r="AY1231" s="18" t="s">
        <v>156</v>
      </c>
      <c r="BE1231" s="140">
        <f>IF(N1231="základní",J1231,0)</f>
        <v>0</v>
      </c>
      <c r="BF1231" s="140">
        <f>IF(N1231="snížená",J1231,0)</f>
        <v>0</v>
      </c>
      <c r="BG1231" s="140">
        <f>IF(N1231="zákl. přenesená",J1231,0)</f>
        <v>0</v>
      </c>
      <c r="BH1231" s="140">
        <f>IF(N1231="sníž. přenesená",J1231,0)</f>
        <v>0</v>
      </c>
      <c r="BI1231" s="140">
        <f>IF(N1231="nulová",J1231,0)</f>
        <v>0</v>
      </c>
      <c r="BJ1231" s="18" t="s">
        <v>81</v>
      </c>
      <c r="BK1231" s="140">
        <f>ROUND(I1231*H1231,2)</f>
        <v>0</v>
      </c>
      <c r="BL1231" s="18" t="s">
        <v>278</v>
      </c>
      <c r="BM1231" s="139" t="s">
        <v>1558</v>
      </c>
    </row>
    <row r="1232" spans="2:65" s="1" customFormat="1" ht="10.199999999999999">
      <c r="B1232" s="33"/>
      <c r="D1232" s="141" t="s">
        <v>165</v>
      </c>
      <c r="F1232" s="142" t="s">
        <v>1559</v>
      </c>
      <c r="I1232" s="143"/>
      <c r="L1232" s="33"/>
      <c r="M1232" s="144"/>
      <c r="T1232" s="54"/>
      <c r="AT1232" s="18" t="s">
        <v>165</v>
      </c>
      <c r="AU1232" s="18" t="s">
        <v>83</v>
      </c>
    </row>
    <row r="1233" spans="2:65" s="12" customFormat="1" ht="10.199999999999999">
      <c r="B1233" s="145"/>
      <c r="D1233" s="146" t="s">
        <v>167</v>
      </c>
      <c r="E1233" s="147" t="s">
        <v>19</v>
      </c>
      <c r="F1233" s="148" t="s">
        <v>168</v>
      </c>
      <c r="H1233" s="147" t="s">
        <v>19</v>
      </c>
      <c r="I1233" s="149"/>
      <c r="L1233" s="145"/>
      <c r="M1233" s="150"/>
      <c r="T1233" s="151"/>
      <c r="AT1233" s="147" t="s">
        <v>167</v>
      </c>
      <c r="AU1233" s="147" t="s">
        <v>83</v>
      </c>
      <c r="AV1233" s="12" t="s">
        <v>81</v>
      </c>
      <c r="AW1233" s="12" t="s">
        <v>35</v>
      </c>
      <c r="AX1233" s="12" t="s">
        <v>73</v>
      </c>
      <c r="AY1233" s="147" t="s">
        <v>156</v>
      </c>
    </row>
    <row r="1234" spans="2:65" s="13" customFormat="1" ht="10.199999999999999">
      <c r="B1234" s="152"/>
      <c r="D1234" s="146" t="s">
        <v>167</v>
      </c>
      <c r="E1234" s="153" t="s">
        <v>19</v>
      </c>
      <c r="F1234" s="154" t="s">
        <v>1560</v>
      </c>
      <c r="H1234" s="155">
        <v>40.72</v>
      </c>
      <c r="I1234" s="156"/>
      <c r="L1234" s="152"/>
      <c r="M1234" s="157"/>
      <c r="T1234" s="158"/>
      <c r="AT1234" s="153" t="s">
        <v>167</v>
      </c>
      <c r="AU1234" s="153" t="s">
        <v>83</v>
      </c>
      <c r="AV1234" s="13" t="s">
        <v>83</v>
      </c>
      <c r="AW1234" s="13" t="s">
        <v>35</v>
      </c>
      <c r="AX1234" s="13" t="s">
        <v>73</v>
      </c>
      <c r="AY1234" s="153" t="s">
        <v>156</v>
      </c>
    </row>
    <row r="1235" spans="2:65" s="12" customFormat="1" ht="10.199999999999999">
      <c r="B1235" s="145"/>
      <c r="D1235" s="146" t="s">
        <v>167</v>
      </c>
      <c r="E1235" s="147" t="s">
        <v>19</v>
      </c>
      <c r="F1235" s="148" t="s">
        <v>170</v>
      </c>
      <c r="H1235" s="147" t="s">
        <v>19</v>
      </c>
      <c r="I1235" s="149"/>
      <c r="L1235" s="145"/>
      <c r="M1235" s="150"/>
      <c r="T1235" s="151"/>
      <c r="AT1235" s="147" t="s">
        <v>167</v>
      </c>
      <c r="AU1235" s="147" t="s">
        <v>83</v>
      </c>
      <c r="AV1235" s="12" t="s">
        <v>81</v>
      </c>
      <c r="AW1235" s="12" t="s">
        <v>35</v>
      </c>
      <c r="AX1235" s="12" t="s">
        <v>73</v>
      </c>
      <c r="AY1235" s="147" t="s">
        <v>156</v>
      </c>
    </row>
    <row r="1236" spans="2:65" s="13" customFormat="1" ht="10.199999999999999">
      <c r="B1236" s="152"/>
      <c r="D1236" s="146" t="s">
        <v>167</v>
      </c>
      <c r="E1236" s="153" t="s">
        <v>19</v>
      </c>
      <c r="F1236" s="154" t="s">
        <v>1561</v>
      </c>
      <c r="H1236" s="155">
        <v>43.85</v>
      </c>
      <c r="I1236" s="156"/>
      <c r="L1236" s="152"/>
      <c r="M1236" s="157"/>
      <c r="T1236" s="158"/>
      <c r="AT1236" s="153" t="s">
        <v>167</v>
      </c>
      <c r="AU1236" s="153" t="s">
        <v>83</v>
      </c>
      <c r="AV1236" s="13" t="s">
        <v>83</v>
      </c>
      <c r="AW1236" s="13" t="s">
        <v>35</v>
      </c>
      <c r="AX1236" s="13" t="s">
        <v>73</v>
      </c>
      <c r="AY1236" s="153" t="s">
        <v>156</v>
      </c>
    </row>
    <row r="1237" spans="2:65" s="12" customFormat="1" ht="10.199999999999999">
      <c r="B1237" s="145"/>
      <c r="D1237" s="146" t="s">
        <v>167</v>
      </c>
      <c r="E1237" s="147" t="s">
        <v>19</v>
      </c>
      <c r="F1237" s="148" t="s">
        <v>172</v>
      </c>
      <c r="H1237" s="147" t="s">
        <v>19</v>
      </c>
      <c r="I1237" s="149"/>
      <c r="L1237" s="145"/>
      <c r="M1237" s="150"/>
      <c r="T1237" s="151"/>
      <c r="AT1237" s="147" t="s">
        <v>167</v>
      </c>
      <c r="AU1237" s="147" t="s">
        <v>83</v>
      </c>
      <c r="AV1237" s="12" t="s">
        <v>81</v>
      </c>
      <c r="AW1237" s="12" t="s">
        <v>35</v>
      </c>
      <c r="AX1237" s="12" t="s">
        <v>73</v>
      </c>
      <c r="AY1237" s="147" t="s">
        <v>156</v>
      </c>
    </row>
    <row r="1238" spans="2:65" s="13" customFormat="1" ht="10.199999999999999">
      <c r="B1238" s="152"/>
      <c r="D1238" s="146" t="s">
        <v>167</v>
      </c>
      <c r="E1238" s="153" t="s">
        <v>19</v>
      </c>
      <c r="F1238" s="154" t="s">
        <v>404</v>
      </c>
      <c r="H1238" s="155">
        <v>43.92</v>
      </c>
      <c r="I1238" s="156"/>
      <c r="L1238" s="152"/>
      <c r="M1238" s="157"/>
      <c r="T1238" s="158"/>
      <c r="AT1238" s="153" t="s">
        <v>167</v>
      </c>
      <c r="AU1238" s="153" t="s">
        <v>83</v>
      </c>
      <c r="AV1238" s="13" t="s">
        <v>83</v>
      </c>
      <c r="AW1238" s="13" t="s">
        <v>35</v>
      </c>
      <c r="AX1238" s="13" t="s">
        <v>73</v>
      </c>
      <c r="AY1238" s="153" t="s">
        <v>156</v>
      </c>
    </row>
    <row r="1239" spans="2:65" s="12" customFormat="1" ht="10.199999999999999">
      <c r="B1239" s="145"/>
      <c r="D1239" s="146" t="s">
        <v>167</v>
      </c>
      <c r="E1239" s="147" t="s">
        <v>19</v>
      </c>
      <c r="F1239" s="148" t="s">
        <v>405</v>
      </c>
      <c r="H1239" s="147" t="s">
        <v>19</v>
      </c>
      <c r="I1239" s="149"/>
      <c r="L1239" s="145"/>
      <c r="M1239" s="150"/>
      <c r="T1239" s="151"/>
      <c r="AT1239" s="147" t="s">
        <v>167</v>
      </c>
      <c r="AU1239" s="147" t="s">
        <v>83</v>
      </c>
      <c r="AV1239" s="12" t="s">
        <v>81</v>
      </c>
      <c r="AW1239" s="12" t="s">
        <v>35</v>
      </c>
      <c r="AX1239" s="12" t="s">
        <v>73</v>
      </c>
      <c r="AY1239" s="147" t="s">
        <v>156</v>
      </c>
    </row>
    <row r="1240" spans="2:65" s="13" customFormat="1" ht="10.199999999999999">
      <c r="B1240" s="152"/>
      <c r="D1240" s="146" t="s">
        <v>167</v>
      </c>
      <c r="E1240" s="153" t="s">
        <v>19</v>
      </c>
      <c r="F1240" s="154" t="s">
        <v>864</v>
      </c>
      <c r="H1240" s="155">
        <v>42.25</v>
      </c>
      <c r="I1240" s="156"/>
      <c r="L1240" s="152"/>
      <c r="M1240" s="157"/>
      <c r="T1240" s="158"/>
      <c r="AT1240" s="153" t="s">
        <v>167</v>
      </c>
      <c r="AU1240" s="153" t="s">
        <v>83</v>
      </c>
      <c r="AV1240" s="13" t="s">
        <v>83</v>
      </c>
      <c r="AW1240" s="13" t="s">
        <v>35</v>
      </c>
      <c r="AX1240" s="13" t="s">
        <v>73</v>
      </c>
      <c r="AY1240" s="153" t="s">
        <v>156</v>
      </c>
    </row>
    <row r="1241" spans="2:65" s="14" customFormat="1" ht="10.199999999999999">
      <c r="B1241" s="159"/>
      <c r="D1241" s="146" t="s">
        <v>167</v>
      </c>
      <c r="E1241" s="160" t="s">
        <v>19</v>
      </c>
      <c r="F1241" s="161" t="s">
        <v>174</v>
      </c>
      <c r="H1241" s="162">
        <v>170.74</v>
      </c>
      <c r="I1241" s="163"/>
      <c r="L1241" s="159"/>
      <c r="M1241" s="164"/>
      <c r="T1241" s="165"/>
      <c r="AT1241" s="160" t="s">
        <v>167</v>
      </c>
      <c r="AU1241" s="160" t="s">
        <v>83</v>
      </c>
      <c r="AV1241" s="14" t="s">
        <v>163</v>
      </c>
      <c r="AW1241" s="14" t="s">
        <v>35</v>
      </c>
      <c r="AX1241" s="14" t="s">
        <v>81</v>
      </c>
      <c r="AY1241" s="160" t="s">
        <v>156</v>
      </c>
    </row>
    <row r="1242" spans="2:65" s="1" customFormat="1" ht="16.5" customHeight="1">
      <c r="B1242" s="33"/>
      <c r="C1242" s="128" t="s">
        <v>1562</v>
      </c>
      <c r="D1242" s="128" t="s">
        <v>158</v>
      </c>
      <c r="E1242" s="129" t="s">
        <v>1563</v>
      </c>
      <c r="F1242" s="130" t="s">
        <v>1564</v>
      </c>
      <c r="G1242" s="131" t="s">
        <v>161</v>
      </c>
      <c r="H1242" s="132">
        <v>51.72</v>
      </c>
      <c r="I1242" s="133"/>
      <c r="J1242" s="134">
        <f>ROUND(I1242*H1242,2)</f>
        <v>0</v>
      </c>
      <c r="K1242" s="130" t="s">
        <v>162</v>
      </c>
      <c r="L1242" s="33"/>
      <c r="M1242" s="135" t="s">
        <v>19</v>
      </c>
      <c r="N1242" s="136" t="s">
        <v>44</v>
      </c>
      <c r="P1242" s="137">
        <f>O1242*H1242</f>
        <v>0</v>
      </c>
      <c r="Q1242" s="137">
        <v>0</v>
      </c>
      <c r="R1242" s="137">
        <f>Q1242*H1242</f>
        <v>0</v>
      </c>
      <c r="S1242" s="137">
        <v>2.5000000000000001E-3</v>
      </c>
      <c r="T1242" s="138">
        <f>S1242*H1242</f>
        <v>0.1293</v>
      </c>
      <c r="AR1242" s="139" t="s">
        <v>278</v>
      </c>
      <c r="AT1242" s="139" t="s">
        <v>158</v>
      </c>
      <c r="AU1242" s="139" t="s">
        <v>83</v>
      </c>
      <c r="AY1242" s="18" t="s">
        <v>156</v>
      </c>
      <c r="BE1242" s="140">
        <f>IF(N1242="základní",J1242,0)</f>
        <v>0</v>
      </c>
      <c r="BF1242" s="140">
        <f>IF(N1242="snížená",J1242,0)</f>
        <v>0</v>
      </c>
      <c r="BG1242" s="140">
        <f>IF(N1242="zákl. přenesená",J1242,0)</f>
        <v>0</v>
      </c>
      <c r="BH1242" s="140">
        <f>IF(N1242="sníž. přenesená",J1242,0)</f>
        <v>0</v>
      </c>
      <c r="BI1242" s="140">
        <f>IF(N1242="nulová",J1242,0)</f>
        <v>0</v>
      </c>
      <c r="BJ1242" s="18" t="s">
        <v>81</v>
      </c>
      <c r="BK1242" s="140">
        <f>ROUND(I1242*H1242,2)</f>
        <v>0</v>
      </c>
      <c r="BL1242" s="18" t="s">
        <v>278</v>
      </c>
      <c r="BM1242" s="139" t="s">
        <v>1565</v>
      </c>
    </row>
    <row r="1243" spans="2:65" s="1" customFormat="1" ht="10.199999999999999">
      <c r="B1243" s="33"/>
      <c r="D1243" s="141" t="s">
        <v>165</v>
      </c>
      <c r="F1243" s="142" t="s">
        <v>1566</v>
      </c>
      <c r="I1243" s="143"/>
      <c r="L1243" s="33"/>
      <c r="M1243" s="144"/>
      <c r="T1243" s="54"/>
      <c r="AT1243" s="18" t="s">
        <v>165</v>
      </c>
      <c r="AU1243" s="18" t="s">
        <v>83</v>
      </c>
    </row>
    <row r="1244" spans="2:65" s="12" customFormat="1" ht="10.199999999999999">
      <c r="B1244" s="145"/>
      <c r="D1244" s="146" t="s">
        <v>167</v>
      </c>
      <c r="E1244" s="147" t="s">
        <v>19</v>
      </c>
      <c r="F1244" s="148" t="s">
        <v>221</v>
      </c>
      <c r="H1244" s="147" t="s">
        <v>19</v>
      </c>
      <c r="I1244" s="149"/>
      <c r="L1244" s="145"/>
      <c r="M1244" s="150"/>
      <c r="T1244" s="151"/>
      <c r="AT1244" s="147" t="s">
        <v>167</v>
      </c>
      <c r="AU1244" s="147" t="s">
        <v>83</v>
      </c>
      <c r="AV1244" s="12" t="s">
        <v>81</v>
      </c>
      <c r="AW1244" s="12" t="s">
        <v>35</v>
      </c>
      <c r="AX1244" s="12" t="s">
        <v>73</v>
      </c>
      <c r="AY1244" s="147" t="s">
        <v>156</v>
      </c>
    </row>
    <row r="1245" spans="2:65" s="13" customFormat="1" ht="10.199999999999999">
      <c r="B1245" s="152"/>
      <c r="D1245" s="146" t="s">
        <v>167</v>
      </c>
      <c r="E1245" s="153" t="s">
        <v>19</v>
      </c>
      <c r="F1245" s="154" t="s">
        <v>1567</v>
      </c>
      <c r="H1245" s="155">
        <v>9.66</v>
      </c>
      <c r="I1245" s="156"/>
      <c r="L1245" s="152"/>
      <c r="M1245" s="157"/>
      <c r="T1245" s="158"/>
      <c r="AT1245" s="153" t="s">
        <v>167</v>
      </c>
      <c r="AU1245" s="153" t="s">
        <v>83</v>
      </c>
      <c r="AV1245" s="13" t="s">
        <v>83</v>
      </c>
      <c r="AW1245" s="13" t="s">
        <v>35</v>
      </c>
      <c r="AX1245" s="13" t="s">
        <v>73</v>
      </c>
      <c r="AY1245" s="153" t="s">
        <v>156</v>
      </c>
    </row>
    <row r="1246" spans="2:65" s="13" customFormat="1" ht="10.199999999999999">
      <c r="B1246" s="152"/>
      <c r="D1246" s="146" t="s">
        <v>167</v>
      </c>
      <c r="E1246" s="153" t="s">
        <v>19</v>
      </c>
      <c r="F1246" s="154" t="s">
        <v>1568</v>
      </c>
      <c r="H1246" s="155">
        <v>0.8</v>
      </c>
      <c r="I1246" s="156"/>
      <c r="L1246" s="152"/>
      <c r="M1246" s="157"/>
      <c r="T1246" s="158"/>
      <c r="AT1246" s="153" t="s">
        <v>167</v>
      </c>
      <c r="AU1246" s="153" t="s">
        <v>83</v>
      </c>
      <c r="AV1246" s="13" t="s">
        <v>83</v>
      </c>
      <c r="AW1246" s="13" t="s">
        <v>35</v>
      </c>
      <c r="AX1246" s="13" t="s">
        <v>73</v>
      </c>
      <c r="AY1246" s="153" t="s">
        <v>156</v>
      </c>
    </row>
    <row r="1247" spans="2:65" s="15" customFormat="1" ht="10.199999999999999">
      <c r="B1247" s="176"/>
      <c r="D1247" s="146" t="s">
        <v>167</v>
      </c>
      <c r="E1247" s="177" t="s">
        <v>19</v>
      </c>
      <c r="F1247" s="178" t="s">
        <v>313</v>
      </c>
      <c r="H1247" s="179">
        <v>10.46</v>
      </c>
      <c r="I1247" s="180"/>
      <c r="L1247" s="176"/>
      <c r="M1247" s="181"/>
      <c r="T1247" s="182"/>
      <c r="AT1247" s="177" t="s">
        <v>167</v>
      </c>
      <c r="AU1247" s="177" t="s">
        <v>83</v>
      </c>
      <c r="AV1247" s="15" t="s">
        <v>182</v>
      </c>
      <c r="AW1247" s="15" t="s">
        <v>35</v>
      </c>
      <c r="AX1247" s="15" t="s">
        <v>73</v>
      </c>
      <c r="AY1247" s="177" t="s">
        <v>156</v>
      </c>
    </row>
    <row r="1248" spans="2:65" s="12" customFormat="1" ht="10.199999999999999">
      <c r="B1248" s="145"/>
      <c r="D1248" s="146" t="s">
        <v>167</v>
      </c>
      <c r="E1248" s="147" t="s">
        <v>19</v>
      </c>
      <c r="F1248" s="148" t="s">
        <v>168</v>
      </c>
      <c r="H1248" s="147" t="s">
        <v>19</v>
      </c>
      <c r="I1248" s="149"/>
      <c r="L1248" s="145"/>
      <c r="M1248" s="150"/>
      <c r="T1248" s="151"/>
      <c r="AT1248" s="147" t="s">
        <v>167</v>
      </c>
      <c r="AU1248" s="147" t="s">
        <v>83</v>
      </c>
      <c r="AV1248" s="12" t="s">
        <v>81</v>
      </c>
      <c r="AW1248" s="12" t="s">
        <v>35</v>
      </c>
      <c r="AX1248" s="12" t="s">
        <v>73</v>
      </c>
      <c r="AY1248" s="147" t="s">
        <v>156</v>
      </c>
    </row>
    <row r="1249" spans="2:65" s="13" customFormat="1" ht="10.199999999999999">
      <c r="B1249" s="152"/>
      <c r="D1249" s="146" t="s">
        <v>167</v>
      </c>
      <c r="E1249" s="153" t="s">
        <v>19</v>
      </c>
      <c r="F1249" s="154" t="s">
        <v>1569</v>
      </c>
      <c r="H1249" s="155">
        <v>10.75</v>
      </c>
      <c r="I1249" s="156"/>
      <c r="L1249" s="152"/>
      <c r="M1249" s="157"/>
      <c r="T1249" s="158"/>
      <c r="AT1249" s="153" t="s">
        <v>167</v>
      </c>
      <c r="AU1249" s="153" t="s">
        <v>83</v>
      </c>
      <c r="AV1249" s="13" t="s">
        <v>83</v>
      </c>
      <c r="AW1249" s="13" t="s">
        <v>35</v>
      </c>
      <c r="AX1249" s="13" t="s">
        <v>73</v>
      </c>
      <c r="AY1249" s="153" t="s">
        <v>156</v>
      </c>
    </row>
    <row r="1250" spans="2:65" s="13" customFormat="1" ht="10.199999999999999">
      <c r="B1250" s="152"/>
      <c r="D1250" s="146" t="s">
        <v>167</v>
      </c>
      <c r="E1250" s="153" t="s">
        <v>19</v>
      </c>
      <c r="F1250" s="154" t="s">
        <v>1508</v>
      </c>
      <c r="H1250" s="155">
        <v>7.5</v>
      </c>
      <c r="I1250" s="156"/>
      <c r="L1250" s="152"/>
      <c r="M1250" s="157"/>
      <c r="T1250" s="158"/>
      <c r="AT1250" s="153" t="s">
        <v>167</v>
      </c>
      <c r="AU1250" s="153" t="s">
        <v>83</v>
      </c>
      <c r="AV1250" s="13" t="s">
        <v>83</v>
      </c>
      <c r="AW1250" s="13" t="s">
        <v>35</v>
      </c>
      <c r="AX1250" s="13" t="s">
        <v>73</v>
      </c>
      <c r="AY1250" s="153" t="s">
        <v>156</v>
      </c>
    </row>
    <row r="1251" spans="2:65" s="15" customFormat="1" ht="10.199999999999999">
      <c r="B1251" s="176"/>
      <c r="D1251" s="146" t="s">
        <v>167</v>
      </c>
      <c r="E1251" s="177" t="s">
        <v>19</v>
      </c>
      <c r="F1251" s="178" t="s">
        <v>313</v>
      </c>
      <c r="H1251" s="179">
        <v>18.25</v>
      </c>
      <c r="I1251" s="180"/>
      <c r="L1251" s="176"/>
      <c r="M1251" s="181"/>
      <c r="T1251" s="182"/>
      <c r="AT1251" s="177" t="s">
        <v>167</v>
      </c>
      <c r="AU1251" s="177" t="s">
        <v>83</v>
      </c>
      <c r="AV1251" s="15" t="s">
        <v>182</v>
      </c>
      <c r="AW1251" s="15" t="s">
        <v>35</v>
      </c>
      <c r="AX1251" s="15" t="s">
        <v>73</v>
      </c>
      <c r="AY1251" s="177" t="s">
        <v>156</v>
      </c>
    </row>
    <row r="1252" spans="2:65" s="12" customFormat="1" ht="10.199999999999999">
      <c r="B1252" s="145"/>
      <c r="D1252" s="146" t="s">
        <v>167</v>
      </c>
      <c r="E1252" s="147" t="s">
        <v>19</v>
      </c>
      <c r="F1252" s="148" t="s">
        <v>170</v>
      </c>
      <c r="H1252" s="147" t="s">
        <v>19</v>
      </c>
      <c r="I1252" s="149"/>
      <c r="L1252" s="145"/>
      <c r="M1252" s="150"/>
      <c r="T1252" s="151"/>
      <c r="AT1252" s="147" t="s">
        <v>167</v>
      </c>
      <c r="AU1252" s="147" t="s">
        <v>83</v>
      </c>
      <c r="AV1252" s="12" t="s">
        <v>81</v>
      </c>
      <c r="AW1252" s="12" t="s">
        <v>35</v>
      </c>
      <c r="AX1252" s="12" t="s">
        <v>73</v>
      </c>
      <c r="AY1252" s="147" t="s">
        <v>156</v>
      </c>
    </row>
    <row r="1253" spans="2:65" s="13" customFormat="1" ht="10.199999999999999">
      <c r="B1253" s="152"/>
      <c r="D1253" s="146" t="s">
        <v>167</v>
      </c>
      <c r="E1253" s="153" t="s">
        <v>19</v>
      </c>
      <c r="F1253" s="154" t="s">
        <v>1570</v>
      </c>
      <c r="H1253" s="155">
        <v>7.5</v>
      </c>
      <c r="I1253" s="156"/>
      <c r="L1253" s="152"/>
      <c r="M1253" s="157"/>
      <c r="T1253" s="158"/>
      <c r="AT1253" s="153" t="s">
        <v>167</v>
      </c>
      <c r="AU1253" s="153" t="s">
        <v>83</v>
      </c>
      <c r="AV1253" s="13" t="s">
        <v>83</v>
      </c>
      <c r="AW1253" s="13" t="s">
        <v>35</v>
      </c>
      <c r="AX1253" s="13" t="s">
        <v>73</v>
      </c>
      <c r="AY1253" s="153" t="s">
        <v>156</v>
      </c>
    </row>
    <row r="1254" spans="2:65" s="13" customFormat="1" ht="10.199999999999999">
      <c r="B1254" s="152"/>
      <c r="D1254" s="146" t="s">
        <v>167</v>
      </c>
      <c r="E1254" s="153" t="s">
        <v>19</v>
      </c>
      <c r="F1254" s="154" t="s">
        <v>1571</v>
      </c>
      <c r="H1254" s="155">
        <v>11.18</v>
      </c>
      <c r="I1254" s="156"/>
      <c r="L1254" s="152"/>
      <c r="M1254" s="157"/>
      <c r="T1254" s="158"/>
      <c r="AT1254" s="153" t="s">
        <v>167</v>
      </c>
      <c r="AU1254" s="153" t="s">
        <v>83</v>
      </c>
      <c r="AV1254" s="13" t="s">
        <v>83</v>
      </c>
      <c r="AW1254" s="13" t="s">
        <v>35</v>
      </c>
      <c r="AX1254" s="13" t="s">
        <v>73</v>
      </c>
      <c r="AY1254" s="153" t="s">
        <v>156</v>
      </c>
    </row>
    <row r="1255" spans="2:65" s="15" customFormat="1" ht="10.199999999999999">
      <c r="B1255" s="176"/>
      <c r="D1255" s="146" t="s">
        <v>167</v>
      </c>
      <c r="E1255" s="177" t="s">
        <v>19</v>
      </c>
      <c r="F1255" s="178" t="s">
        <v>313</v>
      </c>
      <c r="H1255" s="179">
        <v>18.68</v>
      </c>
      <c r="I1255" s="180"/>
      <c r="L1255" s="176"/>
      <c r="M1255" s="181"/>
      <c r="T1255" s="182"/>
      <c r="AT1255" s="177" t="s">
        <v>167</v>
      </c>
      <c r="AU1255" s="177" t="s">
        <v>83</v>
      </c>
      <c r="AV1255" s="15" t="s">
        <v>182</v>
      </c>
      <c r="AW1255" s="15" t="s">
        <v>35</v>
      </c>
      <c r="AX1255" s="15" t="s">
        <v>73</v>
      </c>
      <c r="AY1255" s="177" t="s">
        <v>156</v>
      </c>
    </row>
    <row r="1256" spans="2:65" s="12" customFormat="1" ht="10.199999999999999">
      <c r="B1256" s="145"/>
      <c r="D1256" s="146" t="s">
        <v>167</v>
      </c>
      <c r="E1256" s="147" t="s">
        <v>19</v>
      </c>
      <c r="F1256" s="148" t="s">
        <v>172</v>
      </c>
      <c r="H1256" s="147" t="s">
        <v>19</v>
      </c>
      <c r="I1256" s="149"/>
      <c r="L1256" s="145"/>
      <c r="M1256" s="150"/>
      <c r="T1256" s="151"/>
      <c r="AT1256" s="147" t="s">
        <v>167</v>
      </c>
      <c r="AU1256" s="147" t="s">
        <v>83</v>
      </c>
      <c r="AV1256" s="12" t="s">
        <v>81</v>
      </c>
      <c r="AW1256" s="12" t="s">
        <v>35</v>
      </c>
      <c r="AX1256" s="12" t="s">
        <v>73</v>
      </c>
      <c r="AY1256" s="147" t="s">
        <v>156</v>
      </c>
    </row>
    <row r="1257" spans="2:65" s="13" customFormat="1" ht="10.199999999999999">
      <c r="B1257" s="152"/>
      <c r="D1257" s="146" t="s">
        <v>167</v>
      </c>
      <c r="E1257" s="153" t="s">
        <v>19</v>
      </c>
      <c r="F1257" s="154" t="s">
        <v>1572</v>
      </c>
      <c r="H1257" s="155">
        <v>4.33</v>
      </c>
      <c r="I1257" s="156"/>
      <c r="L1257" s="152"/>
      <c r="M1257" s="157"/>
      <c r="T1257" s="158"/>
      <c r="AT1257" s="153" t="s">
        <v>167</v>
      </c>
      <c r="AU1257" s="153" t="s">
        <v>83</v>
      </c>
      <c r="AV1257" s="13" t="s">
        <v>83</v>
      </c>
      <c r="AW1257" s="13" t="s">
        <v>35</v>
      </c>
      <c r="AX1257" s="13" t="s">
        <v>73</v>
      </c>
      <c r="AY1257" s="153" t="s">
        <v>156</v>
      </c>
    </row>
    <row r="1258" spans="2:65" s="15" customFormat="1" ht="10.199999999999999">
      <c r="B1258" s="176"/>
      <c r="D1258" s="146" t="s">
        <v>167</v>
      </c>
      <c r="E1258" s="177" t="s">
        <v>19</v>
      </c>
      <c r="F1258" s="178" t="s">
        <v>313</v>
      </c>
      <c r="H1258" s="179">
        <v>4.33</v>
      </c>
      <c r="I1258" s="180"/>
      <c r="L1258" s="176"/>
      <c r="M1258" s="181"/>
      <c r="T1258" s="182"/>
      <c r="AT1258" s="177" t="s">
        <v>167</v>
      </c>
      <c r="AU1258" s="177" t="s">
        <v>83</v>
      </c>
      <c r="AV1258" s="15" t="s">
        <v>182</v>
      </c>
      <c r="AW1258" s="15" t="s">
        <v>35</v>
      </c>
      <c r="AX1258" s="15" t="s">
        <v>73</v>
      </c>
      <c r="AY1258" s="177" t="s">
        <v>156</v>
      </c>
    </row>
    <row r="1259" spans="2:65" s="14" customFormat="1" ht="10.199999999999999">
      <c r="B1259" s="159"/>
      <c r="D1259" s="146" t="s">
        <v>167</v>
      </c>
      <c r="E1259" s="160" t="s">
        <v>19</v>
      </c>
      <c r="F1259" s="161" t="s">
        <v>174</v>
      </c>
      <c r="H1259" s="162">
        <v>51.72</v>
      </c>
      <c r="I1259" s="163"/>
      <c r="L1259" s="159"/>
      <c r="M1259" s="164"/>
      <c r="T1259" s="165"/>
      <c r="AT1259" s="160" t="s">
        <v>167</v>
      </c>
      <c r="AU1259" s="160" t="s">
        <v>83</v>
      </c>
      <c r="AV1259" s="14" t="s">
        <v>163</v>
      </c>
      <c r="AW1259" s="14" t="s">
        <v>35</v>
      </c>
      <c r="AX1259" s="14" t="s">
        <v>81</v>
      </c>
      <c r="AY1259" s="160" t="s">
        <v>156</v>
      </c>
    </row>
    <row r="1260" spans="2:65" s="1" customFormat="1" ht="16.5" customHeight="1">
      <c r="B1260" s="33"/>
      <c r="C1260" s="128" t="s">
        <v>1573</v>
      </c>
      <c r="D1260" s="128" t="s">
        <v>158</v>
      </c>
      <c r="E1260" s="129" t="s">
        <v>1574</v>
      </c>
      <c r="F1260" s="130" t="s">
        <v>1575</v>
      </c>
      <c r="G1260" s="131" t="s">
        <v>161</v>
      </c>
      <c r="H1260" s="132">
        <v>170.71</v>
      </c>
      <c r="I1260" s="133"/>
      <c r="J1260" s="134">
        <f>ROUND(I1260*H1260,2)</f>
        <v>0</v>
      </c>
      <c r="K1260" s="130" t="s">
        <v>162</v>
      </c>
      <c r="L1260" s="33"/>
      <c r="M1260" s="135" t="s">
        <v>19</v>
      </c>
      <c r="N1260" s="136" t="s">
        <v>44</v>
      </c>
      <c r="P1260" s="137">
        <f>O1260*H1260</f>
        <v>0</v>
      </c>
      <c r="Q1260" s="137">
        <v>2.9999999999999997E-4</v>
      </c>
      <c r="R1260" s="137">
        <f>Q1260*H1260</f>
        <v>5.1212999999999995E-2</v>
      </c>
      <c r="S1260" s="137">
        <v>0</v>
      </c>
      <c r="T1260" s="138">
        <f>S1260*H1260</f>
        <v>0</v>
      </c>
      <c r="AR1260" s="139" t="s">
        <v>278</v>
      </c>
      <c r="AT1260" s="139" t="s">
        <v>158</v>
      </c>
      <c r="AU1260" s="139" t="s">
        <v>83</v>
      </c>
      <c r="AY1260" s="18" t="s">
        <v>156</v>
      </c>
      <c r="BE1260" s="140">
        <f>IF(N1260="základní",J1260,0)</f>
        <v>0</v>
      </c>
      <c r="BF1260" s="140">
        <f>IF(N1260="snížená",J1260,0)</f>
        <v>0</v>
      </c>
      <c r="BG1260" s="140">
        <f>IF(N1260="zákl. přenesená",J1260,0)</f>
        <v>0</v>
      </c>
      <c r="BH1260" s="140">
        <f>IF(N1260="sníž. přenesená",J1260,0)</f>
        <v>0</v>
      </c>
      <c r="BI1260" s="140">
        <f>IF(N1260="nulová",J1260,0)</f>
        <v>0</v>
      </c>
      <c r="BJ1260" s="18" t="s">
        <v>81</v>
      </c>
      <c r="BK1260" s="140">
        <f>ROUND(I1260*H1260,2)</f>
        <v>0</v>
      </c>
      <c r="BL1260" s="18" t="s">
        <v>278</v>
      </c>
      <c r="BM1260" s="139" t="s">
        <v>1576</v>
      </c>
    </row>
    <row r="1261" spans="2:65" s="1" customFormat="1" ht="10.199999999999999">
      <c r="B1261" s="33"/>
      <c r="D1261" s="141" t="s">
        <v>165</v>
      </c>
      <c r="F1261" s="142" t="s">
        <v>1577</v>
      </c>
      <c r="I1261" s="143"/>
      <c r="L1261" s="33"/>
      <c r="M1261" s="144"/>
      <c r="T1261" s="54"/>
      <c r="AT1261" s="18" t="s">
        <v>165</v>
      </c>
      <c r="AU1261" s="18" t="s">
        <v>83</v>
      </c>
    </row>
    <row r="1262" spans="2:65" s="12" customFormat="1" ht="10.199999999999999">
      <c r="B1262" s="145"/>
      <c r="D1262" s="146" t="s">
        <v>167</v>
      </c>
      <c r="E1262" s="147" t="s">
        <v>19</v>
      </c>
      <c r="F1262" s="148" t="s">
        <v>168</v>
      </c>
      <c r="H1262" s="147" t="s">
        <v>19</v>
      </c>
      <c r="I1262" s="149"/>
      <c r="L1262" s="145"/>
      <c r="M1262" s="150"/>
      <c r="T1262" s="151"/>
      <c r="AT1262" s="147" t="s">
        <v>167</v>
      </c>
      <c r="AU1262" s="147" t="s">
        <v>83</v>
      </c>
      <c r="AV1262" s="12" t="s">
        <v>81</v>
      </c>
      <c r="AW1262" s="12" t="s">
        <v>35</v>
      </c>
      <c r="AX1262" s="12" t="s">
        <v>73</v>
      </c>
      <c r="AY1262" s="147" t="s">
        <v>156</v>
      </c>
    </row>
    <row r="1263" spans="2:65" s="13" customFormat="1" ht="10.199999999999999">
      <c r="B1263" s="152"/>
      <c r="D1263" s="146" t="s">
        <v>167</v>
      </c>
      <c r="E1263" s="153" t="s">
        <v>19</v>
      </c>
      <c r="F1263" s="154" t="s">
        <v>1578</v>
      </c>
      <c r="H1263" s="155">
        <v>19.920000000000002</v>
      </c>
      <c r="I1263" s="156"/>
      <c r="L1263" s="152"/>
      <c r="M1263" s="157"/>
      <c r="T1263" s="158"/>
      <c r="AT1263" s="153" t="s">
        <v>167</v>
      </c>
      <c r="AU1263" s="153" t="s">
        <v>83</v>
      </c>
      <c r="AV1263" s="13" t="s">
        <v>83</v>
      </c>
      <c r="AW1263" s="13" t="s">
        <v>35</v>
      </c>
      <c r="AX1263" s="13" t="s">
        <v>73</v>
      </c>
      <c r="AY1263" s="153" t="s">
        <v>156</v>
      </c>
    </row>
    <row r="1264" spans="2:65" s="13" customFormat="1" ht="10.199999999999999">
      <c r="B1264" s="152"/>
      <c r="D1264" s="146" t="s">
        <v>167</v>
      </c>
      <c r="E1264" s="153" t="s">
        <v>19</v>
      </c>
      <c r="F1264" s="154" t="s">
        <v>1579</v>
      </c>
      <c r="H1264" s="155">
        <v>10.1</v>
      </c>
      <c r="I1264" s="156"/>
      <c r="L1264" s="152"/>
      <c r="M1264" s="157"/>
      <c r="T1264" s="158"/>
      <c r="AT1264" s="153" t="s">
        <v>167</v>
      </c>
      <c r="AU1264" s="153" t="s">
        <v>83</v>
      </c>
      <c r="AV1264" s="13" t="s">
        <v>83</v>
      </c>
      <c r="AW1264" s="13" t="s">
        <v>35</v>
      </c>
      <c r="AX1264" s="13" t="s">
        <v>73</v>
      </c>
      <c r="AY1264" s="153" t="s">
        <v>156</v>
      </c>
    </row>
    <row r="1265" spans="2:65" s="13" customFormat="1" ht="10.199999999999999">
      <c r="B1265" s="152"/>
      <c r="D1265" s="146" t="s">
        <v>167</v>
      </c>
      <c r="E1265" s="153" t="s">
        <v>19</v>
      </c>
      <c r="F1265" s="154" t="s">
        <v>1580</v>
      </c>
      <c r="H1265" s="155">
        <v>10.67</v>
      </c>
      <c r="I1265" s="156"/>
      <c r="L1265" s="152"/>
      <c r="M1265" s="157"/>
      <c r="T1265" s="158"/>
      <c r="AT1265" s="153" t="s">
        <v>167</v>
      </c>
      <c r="AU1265" s="153" t="s">
        <v>83</v>
      </c>
      <c r="AV1265" s="13" t="s">
        <v>83</v>
      </c>
      <c r="AW1265" s="13" t="s">
        <v>35</v>
      </c>
      <c r="AX1265" s="13" t="s">
        <v>73</v>
      </c>
      <c r="AY1265" s="153" t="s">
        <v>156</v>
      </c>
    </row>
    <row r="1266" spans="2:65" s="15" customFormat="1" ht="10.199999999999999">
      <c r="B1266" s="176"/>
      <c r="D1266" s="146" t="s">
        <v>167</v>
      </c>
      <c r="E1266" s="177" t="s">
        <v>19</v>
      </c>
      <c r="F1266" s="178" t="s">
        <v>313</v>
      </c>
      <c r="H1266" s="179">
        <v>40.690000000000005</v>
      </c>
      <c r="I1266" s="180"/>
      <c r="L1266" s="176"/>
      <c r="M1266" s="181"/>
      <c r="T1266" s="182"/>
      <c r="AT1266" s="177" t="s">
        <v>167</v>
      </c>
      <c r="AU1266" s="177" t="s">
        <v>83</v>
      </c>
      <c r="AV1266" s="15" t="s">
        <v>182</v>
      </c>
      <c r="AW1266" s="15" t="s">
        <v>35</v>
      </c>
      <c r="AX1266" s="15" t="s">
        <v>73</v>
      </c>
      <c r="AY1266" s="177" t="s">
        <v>156</v>
      </c>
    </row>
    <row r="1267" spans="2:65" s="12" customFormat="1" ht="10.199999999999999">
      <c r="B1267" s="145"/>
      <c r="D1267" s="146" t="s">
        <v>167</v>
      </c>
      <c r="E1267" s="147" t="s">
        <v>19</v>
      </c>
      <c r="F1267" s="148" t="s">
        <v>170</v>
      </c>
      <c r="H1267" s="147" t="s">
        <v>19</v>
      </c>
      <c r="I1267" s="149"/>
      <c r="L1267" s="145"/>
      <c r="M1267" s="150"/>
      <c r="T1267" s="151"/>
      <c r="AT1267" s="147" t="s">
        <v>167</v>
      </c>
      <c r="AU1267" s="147" t="s">
        <v>83</v>
      </c>
      <c r="AV1267" s="12" t="s">
        <v>81</v>
      </c>
      <c r="AW1267" s="12" t="s">
        <v>35</v>
      </c>
      <c r="AX1267" s="12" t="s">
        <v>73</v>
      </c>
      <c r="AY1267" s="147" t="s">
        <v>156</v>
      </c>
    </row>
    <row r="1268" spans="2:65" s="13" customFormat="1" ht="10.199999999999999">
      <c r="B1268" s="152"/>
      <c r="D1268" s="146" t="s">
        <v>167</v>
      </c>
      <c r="E1268" s="153" t="s">
        <v>19</v>
      </c>
      <c r="F1268" s="154" t="s">
        <v>1581</v>
      </c>
      <c r="H1268" s="155">
        <v>33.26</v>
      </c>
      <c r="I1268" s="156"/>
      <c r="L1268" s="152"/>
      <c r="M1268" s="157"/>
      <c r="T1268" s="158"/>
      <c r="AT1268" s="153" t="s">
        <v>167</v>
      </c>
      <c r="AU1268" s="153" t="s">
        <v>83</v>
      </c>
      <c r="AV1268" s="13" t="s">
        <v>83</v>
      </c>
      <c r="AW1268" s="13" t="s">
        <v>35</v>
      </c>
      <c r="AX1268" s="13" t="s">
        <v>73</v>
      </c>
      <c r="AY1268" s="153" t="s">
        <v>156</v>
      </c>
    </row>
    <row r="1269" spans="2:65" s="13" customFormat="1" ht="10.199999999999999">
      <c r="B1269" s="152"/>
      <c r="D1269" s="146" t="s">
        <v>167</v>
      </c>
      <c r="E1269" s="153" t="s">
        <v>19</v>
      </c>
      <c r="F1269" s="154" t="s">
        <v>1582</v>
      </c>
      <c r="H1269" s="155">
        <v>10.59</v>
      </c>
      <c r="I1269" s="156"/>
      <c r="L1269" s="152"/>
      <c r="M1269" s="157"/>
      <c r="T1269" s="158"/>
      <c r="AT1269" s="153" t="s">
        <v>167</v>
      </c>
      <c r="AU1269" s="153" t="s">
        <v>83</v>
      </c>
      <c r="AV1269" s="13" t="s">
        <v>83</v>
      </c>
      <c r="AW1269" s="13" t="s">
        <v>35</v>
      </c>
      <c r="AX1269" s="13" t="s">
        <v>73</v>
      </c>
      <c r="AY1269" s="153" t="s">
        <v>156</v>
      </c>
    </row>
    <row r="1270" spans="2:65" s="15" customFormat="1" ht="10.199999999999999">
      <c r="B1270" s="176"/>
      <c r="D1270" s="146" t="s">
        <v>167</v>
      </c>
      <c r="E1270" s="177" t="s">
        <v>19</v>
      </c>
      <c r="F1270" s="178" t="s">
        <v>313</v>
      </c>
      <c r="H1270" s="179">
        <v>43.849999999999994</v>
      </c>
      <c r="I1270" s="180"/>
      <c r="L1270" s="176"/>
      <c r="M1270" s="181"/>
      <c r="T1270" s="182"/>
      <c r="AT1270" s="177" t="s">
        <v>167</v>
      </c>
      <c r="AU1270" s="177" t="s">
        <v>83</v>
      </c>
      <c r="AV1270" s="15" t="s">
        <v>182</v>
      </c>
      <c r="AW1270" s="15" t="s">
        <v>35</v>
      </c>
      <c r="AX1270" s="15" t="s">
        <v>73</v>
      </c>
      <c r="AY1270" s="177" t="s">
        <v>156</v>
      </c>
    </row>
    <row r="1271" spans="2:65" s="12" customFormat="1" ht="10.199999999999999">
      <c r="B1271" s="145"/>
      <c r="D1271" s="146" t="s">
        <v>167</v>
      </c>
      <c r="E1271" s="147" t="s">
        <v>19</v>
      </c>
      <c r="F1271" s="148" t="s">
        <v>172</v>
      </c>
      <c r="H1271" s="147" t="s">
        <v>19</v>
      </c>
      <c r="I1271" s="149"/>
      <c r="L1271" s="145"/>
      <c r="M1271" s="150"/>
      <c r="T1271" s="151"/>
      <c r="AT1271" s="147" t="s">
        <v>167</v>
      </c>
      <c r="AU1271" s="147" t="s">
        <v>83</v>
      </c>
      <c r="AV1271" s="12" t="s">
        <v>81</v>
      </c>
      <c r="AW1271" s="12" t="s">
        <v>35</v>
      </c>
      <c r="AX1271" s="12" t="s">
        <v>73</v>
      </c>
      <c r="AY1271" s="147" t="s">
        <v>156</v>
      </c>
    </row>
    <row r="1272" spans="2:65" s="13" customFormat="1" ht="10.199999999999999">
      <c r="B1272" s="152"/>
      <c r="D1272" s="146" t="s">
        <v>167</v>
      </c>
      <c r="E1272" s="153" t="s">
        <v>19</v>
      </c>
      <c r="F1272" s="154" t="s">
        <v>1547</v>
      </c>
      <c r="H1272" s="155">
        <v>32.770000000000003</v>
      </c>
      <c r="I1272" s="156"/>
      <c r="L1272" s="152"/>
      <c r="M1272" s="157"/>
      <c r="T1272" s="158"/>
      <c r="AT1272" s="153" t="s">
        <v>167</v>
      </c>
      <c r="AU1272" s="153" t="s">
        <v>83</v>
      </c>
      <c r="AV1272" s="13" t="s">
        <v>83</v>
      </c>
      <c r="AW1272" s="13" t="s">
        <v>35</v>
      </c>
      <c r="AX1272" s="13" t="s">
        <v>73</v>
      </c>
      <c r="AY1272" s="153" t="s">
        <v>156</v>
      </c>
    </row>
    <row r="1273" spans="2:65" s="13" customFormat="1" ht="10.199999999999999">
      <c r="B1273" s="152"/>
      <c r="D1273" s="146" t="s">
        <v>167</v>
      </c>
      <c r="E1273" s="153" t="s">
        <v>19</v>
      </c>
      <c r="F1273" s="154" t="s">
        <v>892</v>
      </c>
      <c r="H1273" s="155">
        <v>11.15</v>
      </c>
      <c r="I1273" s="156"/>
      <c r="L1273" s="152"/>
      <c r="M1273" s="157"/>
      <c r="T1273" s="158"/>
      <c r="AT1273" s="153" t="s">
        <v>167</v>
      </c>
      <c r="AU1273" s="153" t="s">
        <v>83</v>
      </c>
      <c r="AV1273" s="13" t="s">
        <v>83</v>
      </c>
      <c r="AW1273" s="13" t="s">
        <v>35</v>
      </c>
      <c r="AX1273" s="13" t="s">
        <v>73</v>
      </c>
      <c r="AY1273" s="153" t="s">
        <v>156</v>
      </c>
    </row>
    <row r="1274" spans="2:65" s="15" customFormat="1" ht="10.199999999999999">
      <c r="B1274" s="176"/>
      <c r="D1274" s="146" t="s">
        <v>167</v>
      </c>
      <c r="E1274" s="177" t="s">
        <v>19</v>
      </c>
      <c r="F1274" s="178" t="s">
        <v>313</v>
      </c>
      <c r="H1274" s="179">
        <v>43.92</v>
      </c>
      <c r="I1274" s="180"/>
      <c r="L1274" s="176"/>
      <c r="M1274" s="181"/>
      <c r="T1274" s="182"/>
      <c r="AT1274" s="177" t="s">
        <v>167</v>
      </c>
      <c r="AU1274" s="177" t="s">
        <v>83</v>
      </c>
      <c r="AV1274" s="15" t="s">
        <v>182</v>
      </c>
      <c r="AW1274" s="15" t="s">
        <v>35</v>
      </c>
      <c r="AX1274" s="15" t="s">
        <v>73</v>
      </c>
      <c r="AY1274" s="177" t="s">
        <v>156</v>
      </c>
    </row>
    <row r="1275" spans="2:65" s="12" customFormat="1" ht="10.199999999999999">
      <c r="B1275" s="145"/>
      <c r="D1275" s="146" t="s">
        <v>167</v>
      </c>
      <c r="E1275" s="147" t="s">
        <v>19</v>
      </c>
      <c r="F1275" s="148" t="s">
        <v>405</v>
      </c>
      <c r="H1275" s="147" t="s">
        <v>19</v>
      </c>
      <c r="I1275" s="149"/>
      <c r="L1275" s="145"/>
      <c r="M1275" s="150"/>
      <c r="T1275" s="151"/>
      <c r="AT1275" s="147" t="s">
        <v>167</v>
      </c>
      <c r="AU1275" s="147" t="s">
        <v>83</v>
      </c>
      <c r="AV1275" s="12" t="s">
        <v>81</v>
      </c>
      <c r="AW1275" s="12" t="s">
        <v>35</v>
      </c>
      <c r="AX1275" s="12" t="s">
        <v>73</v>
      </c>
      <c r="AY1275" s="147" t="s">
        <v>156</v>
      </c>
    </row>
    <row r="1276" spans="2:65" s="13" customFormat="1" ht="10.199999999999999">
      <c r="B1276" s="152"/>
      <c r="D1276" s="146" t="s">
        <v>167</v>
      </c>
      <c r="E1276" s="153" t="s">
        <v>19</v>
      </c>
      <c r="F1276" s="154" t="s">
        <v>1479</v>
      </c>
      <c r="H1276" s="155">
        <v>31.18</v>
      </c>
      <c r="I1276" s="156"/>
      <c r="L1276" s="152"/>
      <c r="M1276" s="157"/>
      <c r="T1276" s="158"/>
      <c r="AT1276" s="153" t="s">
        <v>167</v>
      </c>
      <c r="AU1276" s="153" t="s">
        <v>83</v>
      </c>
      <c r="AV1276" s="13" t="s">
        <v>83</v>
      </c>
      <c r="AW1276" s="13" t="s">
        <v>35</v>
      </c>
      <c r="AX1276" s="13" t="s">
        <v>73</v>
      </c>
      <c r="AY1276" s="153" t="s">
        <v>156</v>
      </c>
    </row>
    <row r="1277" spans="2:65" s="13" customFormat="1" ht="10.199999999999999">
      <c r="B1277" s="152"/>
      <c r="D1277" s="146" t="s">
        <v>167</v>
      </c>
      <c r="E1277" s="153" t="s">
        <v>19</v>
      </c>
      <c r="F1277" s="154" t="s">
        <v>1583</v>
      </c>
      <c r="H1277" s="155">
        <v>11.07</v>
      </c>
      <c r="I1277" s="156"/>
      <c r="L1277" s="152"/>
      <c r="M1277" s="157"/>
      <c r="T1277" s="158"/>
      <c r="AT1277" s="153" t="s">
        <v>167</v>
      </c>
      <c r="AU1277" s="153" t="s">
        <v>83</v>
      </c>
      <c r="AV1277" s="13" t="s">
        <v>83</v>
      </c>
      <c r="AW1277" s="13" t="s">
        <v>35</v>
      </c>
      <c r="AX1277" s="13" t="s">
        <v>73</v>
      </c>
      <c r="AY1277" s="153" t="s">
        <v>156</v>
      </c>
    </row>
    <row r="1278" spans="2:65" s="15" customFormat="1" ht="10.199999999999999">
      <c r="B1278" s="176"/>
      <c r="D1278" s="146" t="s">
        <v>167</v>
      </c>
      <c r="E1278" s="177" t="s">
        <v>19</v>
      </c>
      <c r="F1278" s="178" t="s">
        <v>313</v>
      </c>
      <c r="H1278" s="179">
        <v>42.25</v>
      </c>
      <c r="I1278" s="180"/>
      <c r="L1278" s="176"/>
      <c r="M1278" s="181"/>
      <c r="T1278" s="182"/>
      <c r="AT1278" s="177" t="s">
        <v>167</v>
      </c>
      <c r="AU1278" s="177" t="s">
        <v>83</v>
      </c>
      <c r="AV1278" s="15" t="s">
        <v>182</v>
      </c>
      <c r="AW1278" s="15" t="s">
        <v>35</v>
      </c>
      <c r="AX1278" s="15" t="s">
        <v>73</v>
      </c>
      <c r="AY1278" s="177" t="s">
        <v>156</v>
      </c>
    </row>
    <row r="1279" spans="2:65" s="14" customFormat="1" ht="10.199999999999999">
      <c r="B1279" s="159"/>
      <c r="D1279" s="146" t="s">
        <v>167</v>
      </c>
      <c r="E1279" s="160" t="s">
        <v>19</v>
      </c>
      <c r="F1279" s="161" t="s">
        <v>174</v>
      </c>
      <c r="H1279" s="162">
        <v>170.71</v>
      </c>
      <c r="I1279" s="163"/>
      <c r="L1279" s="159"/>
      <c r="M1279" s="164"/>
      <c r="T1279" s="165"/>
      <c r="AT1279" s="160" t="s">
        <v>167</v>
      </c>
      <c r="AU1279" s="160" t="s">
        <v>83</v>
      </c>
      <c r="AV1279" s="14" t="s">
        <v>163</v>
      </c>
      <c r="AW1279" s="14" t="s">
        <v>35</v>
      </c>
      <c r="AX1279" s="14" t="s">
        <v>81</v>
      </c>
      <c r="AY1279" s="160" t="s">
        <v>156</v>
      </c>
    </row>
    <row r="1280" spans="2:65" s="1" customFormat="1" ht="24.15" customHeight="1">
      <c r="B1280" s="33"/>
      <c r="C1280" s="166" t="s">
        <v>1584</v>
      </c>
      <c r="D1280" s="166" t="s">
        <v>291</v>
      </c>
      <c r="E1280" s="167" t="s">
        <v>1585</v>
      </c>
      <c r="F1280" s="168" t="s">
        <v>1586</v>
      </c>
      <c r="G1280" s="169" t="s">
        <v>161</v>
      </c>
      <c r="H1280" s="170">
        <v>175.83099999999999</v>
      </c>
      <c r="I1280" s="171"/>
      <c r="J1280" s="172">
        <f>ROUND(I1280*H1280,2)</f>
        <v>0</v>
      </c>
      <c r="K1280" s="168" t="s">
        <v>162</v>
      </c>
      <c r="L1280" s="173"/>
      <c r="M1280" s="174" t="s">
        <v>19</v>
      </c>
      <c r="N1280" s="175" t="s">
        <v>44</v>
      </c>
      <c r="P1280" s="137">
        <f>O1280*H1280</f>
        <v>0</v>
      </c>
      <c r="Q1280" s="137">
        <v>3.2000000000000002E-3</v>
      </c>
      <c r="R1280" s="137">
        <f>Q1280*H1280</f>
        <v>0.56265920000000003</v>
      </c>
      <c r="S1280" s="137">
        <v>0</v>
      </c>
      <c r="T1280" s="138">
        <f>S1280*H1280</f>
        <v>0</v>
      </c>
      <c r="AR1280" s="139" t="s">
        <v>379</v>
      </c>
      <c r="AT1280" s="139" t="s">
        <v>291</v>
      </c>
      <c r="AU1280" s="139" t="s">
        <v>83</v>
      </c>
      <c r="AY1280" s="18" t="s">
        <v>156</v>
      </c>
      <c r="BE1280" s="140">
        <f>IF(N1280="základní",J1280,0)</f>
        <v>0</v>
      </c>
      <c r="BF1280" s="140">
        <f>IF(N1280="snížená",J1280,0)</f>
        <v>0</v>
      </c>
      <c r="BG1280" s="140">
        <f>IF(N1280="zákl. přenesená",J1280,0)</f>
        <v>0</v>
      </c>
      <c r="BH1280" s="140">
        <f>IF(N1280="sníž. přenesená",J1280,0)</f>
        <v>0</v>
      </c>
      <c r="BI1280" s="140">
        <f>IF(N1280="nulová",J1280,0)</f>
        <v>0</v>
      </c>
      <c r="BJ1280" s="18" t="s">
        <v>81</v>
      </c>
      <c r="BK1280" s="140">
        <f>ROUND(I1280*H1280,2)</f>
        <v>0</v>
      </c>
      <c r="BL1280" s="18" t="s">
        <v>278</v>
      </c>
      <c r="BM1280" s="139" t="s">
        <v>1587</v>
      </c>
    </row>
    <row r="1281" spans="2:65" s="13" customFormat="1" ht="10.199999999999999">
      <c r="B1281" s="152"/>
      <c r="D1281" s="146" t="s">
        <v>167</v>
      </c>
      <c r="E1281" s="153" t="s">
        <v>19</v>
      </c>
      <c r="F1281" s="154" t="s">
        <v>1588</v>
      </c>
      <c r="H1281" s="155">
        <v>175.83099999999999</v>
      </c>
      <c r="I1281" s="156"/>
      <c r="L1281" s="152"/>
      <c r="M1281" s="157"/>
      <c r="T1281" s="158"/>
      <c r="AT1281" s="153" t="s">
        <v>167</v>
      </c>
      <c r="AU1281" s="153" t="s">
        <v>83</v>
      </c>
      <c r="AV1281" s="13" t="s">
        <v>83</v>
      </c>
      <c r="AW1281" s="13" t="s">
        <v>35</v>
      </c>
      <c r="AX1281" s="13" t="s">
        <v>81</v>
      </c>
      <c r="AY1281" s="153" t="s">
        <v>156</v>
      </c>
    </row>
    <row r="1282" spans="2:65" s="1" customFormat="1" ht="16.5" customHeight="1">
      <c r="B1282" s="33"/>
      <c r="C1282" s="128" t="s">
        <v>1589</v>
      </c>
      <c r="D1282" s="128" t="s">
        <v>158</v>
      </c>
      <c r="E1282" s="129" t="s">
        <v>1590</v>
      </c>
      <c r="F1282" s="130" t="s">
        <v>1591</v>
      </c>
      <c r="G1282" s="131" t="s">
        <v>422</v>
      </c>
      <c r="H1282" s="132">
        <v>32.1</v>
      </c>
      <c r="I1282" s="133"/>
      <c r="J1282" s="134">
        <f>ROUND(I1282*H1282,2)</f>
        <v>0</v>
      </c>
      <c r="K1282" s="130" t="s">
        <v>162</v>
      </c>
      <c r="L1282" s="33"/>
      <c r="M1282" s="135" t="s">
        <v>19</v>
      </c>
      <c r="N1282" s="136" t="s">
        <v>44</v>
      </c>
      <c r="P1282" s="137">
        <f>O1282*H1282</f>
        <v>0</v>
      </c>
      <c r="Q1282" s="137">
        <v>0</v>
      </c>
      <c r="R1282" s="137">
        <f>Q1282*H1282</f>
        <v>0</v>
      </c>
      <c r="S1282" s="137">
        <v>2.9999999999999997E-4</v>
      </c>
      <c r="T1282" s="138">
        <f>S1282*H1282</f>
        <v>9.6299999999999997E-3</v>
      </c>
      <c r="AR1282" s="139" t="s">
        <v>278</v>
      </c>
      <c r="AT1282" s="139" t="s">
        <v>158</v>
      </c>
      <c r="AU1282" s="139" t="s">
        <v>83</v>
      </c>
      <c r="AY1282" s="18" t="s">
        <v>156</v>
      </c>
      <c r="BE1282" s="140">
        <f>IF(N1282="základní",J1282,0)</f>
        <v>0</v>
      </c>
      <c r="BF1282" s="140">
        <f>IF(N1282="snížená",J1282,0)</f>
        <v>0</v>
      </c>
      <c r="BG1282" s="140">
        <f>IF(N1282="zákl. přenesená",J1282,0)</f>
        <v>0</v>
      </c>
      <c r="BH1282" s="140">
        <f>IF(N1282="sníž. přenesená",J1282,0)</f>
        <v>0</v>
      </c>
      <c r="BI1282" s="140">
        <f>IF(N1282="nulová",J1282,0)</f>
        <v>0</v>
      </c>
      <c r="BJ1282" s="18" t="s">
        <v>81</v>
      </c>
      <c r="BK1282" s="140">
        <f>ROUND(I1282*H1282,2)</f>
        <v>0</v>
      </c>
      <c r="BL1282" s="18" t="s">
        <v>278</v>
      </c>
      <c r="BM1282" s="139" t="s">
        <v>1592</v>
      </c>
    </row>
    <row r="1283" spans="2:65" s="1" customFormat="1" ht="10.199999999999999">
      <c r="B1283" s="33"/>
      <c r="D1283" s="141" t="s">
        <v>165</v>
      </c>
      <c r="F1283" s="142" t="s">
        <v>1593</v>
      </c>
      <c r="I1283" s="143"/>
      <c r="L1283" s="33"/>
      <c r="M1283" s="144"/>
      <c r="T1283" s="54"/>
      <c r="AT1283" s="18" t="s">
        <v>165</v>
      </c>
      <c r="AU1283" s="18" t="s">
        <v>83</v>
      </c>
    </row>
    <row r="1284" spans="2:65" s="13" customFormat="1" ht="10.199999999999999">
      <c r="B1284" s="152"/>
      <c r="D1284" s="146" t="s">
        <v>167</v>
      </c>
      <c r="E1284" s="153" t="s">
        <v>19</v>
      </c>
      <c r="F1284" s="154" t="s">
        <v>1594</v>
      </c>
      <c r="H1284" s="155">
        <v>32.1</v>
      </c>
      <c r="I1284" s="156"/>
      <c r="L1284" s="152"/>
      <c r="M1284" s="157"/>
      <c r="T1284" s="158"/>
      <c r="AT1284" s="153" t="s">
        <v>167</v>
      </c>
      <c r="AU1284" s="153" t="s">
        <v>83</v>
      </c>
      <c r="AV1284" s="13" t="s">
        <v>83</v>
      </c>
      <c r="AW1284" s="13" t="s">
        <v>35</v>
      </c>
      <c r="AX1284" s="13" t="s">
        <v>73</v>
      </c>
      <c r="AY1284" s="153" t="s">
        <v>156</v>
      </c>
    </row>
    <row r="1285" spans="2:65" s="14" customFormat="1" ht="10.199999999999999">
      <c r="B1285" s="159"/>
      <c r="D1285" s="146" t="s">
        <v>167</v>
      </c>
      <c r="E1285" s="160" t="s">
        <v>19</v>
      </c>
      <c r="F1285" s="161" t="s">
        <v>174</v>
      </c>
      <c r="H1285" s="162">
        <v>32.1</v>
      </c>
      <c r="I1285" s="163"/>
      <c r="L1285" s="159"/>
      <c r="M1285" s="164"/>
      <c r="T1285" s="165"/>
      <c r="AT1285" s="160" t="s">
        <v>167</v>
      </c>
      <c r="AU1285" s="160" t="s">
        <v>83</v>
      </c>
      <c r="AV1285" s="14" t="s">
        <v>163</v>
      </c>
      <c r="AW1285" s="14" t="s">
        <v>35</v>
      </c>
      <c r="AX1285" s="14" t="s">
        <v>81</v>
      </c>
      <c r="AY1285" s="160" t="s">
        <v>156</v>
      </c>
    </row>
    <row r="1286" spans="2:65" s="1" customFormat="1" ht="24.15" customHeight="1">
      <c r="B1286" s="33"/>
      <c r="C1286" s="128" t="s">
        <v>1595</v>
      </c>
      <c r="D1286" s="128" t="s">
        <v>158</v>
      </c>
      <c r="E1286" s="129" t="s">
        <v>1596</v>
      </c>
      <c r="F1286" s="130" t="s">
        <v>1597</v>
      </c>
      <c r="G1286" s="131" t="s">
        <v>185</v>
      </c>
      <c r="H1286" s="132">
        <v>1.946</v>
      </c>
      <c r="I1286" s="133"/>
      <c r="J1286" s="134">
        <f>ROUND(I1286*H1286,2)</f>
        <v>0</v>
      </c>
      <c r="K1286" s="130" t="s">
        <v>162</v>
      </c>
      <c r="L1286" s="33"/>
      <c r="M1286" s="135" t="s">
        <v>19</v>
      </c>
      <c r="N1286" s="136" t="s">
        <v>44</v>
      </c>
      <c r="P1286" s="137">
        <f>O1286*H1286</f>
        <v>0</v>
      </c>
      <c r="Q1286" s="137">
        <v>0</v>
      </c>
      <c r="R1286" s="137">
        <f>Q1286*H1286</f>
        <v>0</v>
      </c>
      <c r="S1286" s="137">
        <v>0</v>
      </c>
      <c r="T1286" s="138">
        <f>S1286*H1286</f>
        <v>0</v>
      </c>
      <c r="AR1286" s="139" t="s">
        <v>278</v>
      </c>
      <c r="AT1286" s="139" t="s">
        <v>158</v>
      </c>
      <c r="AU1286" s="139" t="s">
        <v>83</v>
      </c>
      <c r="AY1286" s="18" t="s">
        <v>156</v>
      </c>
      <c r="BE1286" s="140">
        <f>IF(N1286="základní",J1286,0)</f>
        <v>0</v>
      </c>
      <c r="BF1286" s="140">
        <f>IF(N1286="snížená",J1286,0)</f>
        <v>0</v>
      </c>
      <c r="BG1286" s="140">
        <f>IF(N1286="zákl. přenesená",J1286,0)</f>
        <v>0</v>
      </c>
      <c r="BH1286" s="140">
        <f>IF(N1286="sníž. přenesená",J1286,0)</f>
        <v>0</v>
      </c>
      <c r="BI1286" s="140">
        <f>IF(N1286="nulová",J1286,0)</f>
        <v>0</v>
      </c>
      <c r="BJ1286" s="18" t="s">
        <v>81</v>
      </c>
      <c r="BK1286" s="140">
        <f>ROUND(I1286*H1286,2)</f>
        <v>0</v>
      </c>
      <c r="BL1286" s="18" t="s">
        <v>278</v>
      </c>
      <c r="BM1286" s="139" t="s">
        <v>1598</v>
      </c>
    </row>
    <row r="1287" spans="2:65" s="1" customFormat="1" ht="10.199999999999999">
      <c r="B1287" s="33"/>
      <c r="D1287" s="141" t="s">
        <v>165</v>
      </c>
      <c r="F1287" s="142" t="s">
        <v>1599</v>
      </c>
      <c r="I1287" s="143"/>
      <c r="L1287" s="33"/>
      <c r="M1287" s="144"/>
      <c r="T1287" s="54"/>
      <c r="AT1287" s="18" t="s">
        <v>165</v>
      </c>
      <c r="AU1287" s="18" t="s">
        <v>83</v>
      </c>
    </row>
    <row r="1288" spans="2:65" s="11" customFormat="1" ht="22.8" customHeight="1">
      <c r="B1288" s="116"/>
      <c r="D1288" s="117" t="s">
        <v>72</v>
      </c>
      <c r="E1288" s="126" t="s">
        <v>1600</v>
      </c>
      <c r="F1288" s="126" t="s">
        <v>1601</v>
      </c>
      <c r="I1288" s="119"/>
      <c r="J1288" s="127">
        <f>BK1288</f>
        <v>0</v>
      </c>
      <c r="L1288" s="116"/>
      <c r="M1288" s="121"/>
      <c r="P1288" s="122">
        <f>SUM(P1289:P1311)</f>
        <v>0</v>
      </c>
      <c r="R1288" s="122">
        <f>SUM(R1289:R1311)</f>
        <v>0.31534720000000005</v>
      </c>
      <c r="T1288" s="123">
        <f>SUM(T1289:T1311)</f>
        <v>0</v>
      </c>
      <c r="AR1288" s="117" t="s">
        <v>83</v>
      </c>
      <c r="AT1288" s="124" t="s">
        <v>72</v>
      </c>
      <c r="AU1288" s="124" t="s">
        <v>81</v>
      </c>
      <c r="AY1288" s="117" t="s">
        <v>156</v>
      </c>
      <c r="BK1288" s="125">
        <f>SUM(BK1289:BK1311)</f>
        <v>0</v>
      </c>
    </row>
    <row r="1289" spans="2:65" s="1" customFormat="1" ht="16.5" customHeight="1">
      <c r="B1289" s="33"/>
      <c r="C1289" s="128" t="s">
        <v>1602</v>
      </c>
      <c r="D1289" s="128" t="s">
        <v>158</v>
      </c>
      <c r="E1289" s="129" t="s">
        <v>1603</v>
      </c>
      <c r="F1289" s="130" t="s">
        <v>1604</v>
      </c>
      <c r="G1289" s="131" t="s">
        <v>161</v>
      </c>
      <c r="H1289" s="132">
        <v>49.58</v>
      </c>
      <c r="I1289" s="133"/>
      <c r="J1289" s="134">
        <f>ROUND(I1289*H1289,2)</f>
        <v>0</v>
      </c>
      <c r="K1289" s="130" t="s">
        <v>162</v>
      </c>
      <c r="L1289" s="33"/>
      <c r="M1289" s="135" t="s">
        <v>19</v>
      </c>
      <c r="N1289" s="136" t="s">
        <v>44</v>
      </c>
      <c r="P1289" s="137">
        <f>O1289*H1289</f>
        <v>0</v>
      </c>
      <c r="Q1289" s="137">
        <v>5.5000000000000003E-4</v>
      </c>
      <c r="R1289" s="137">
        <f>Q1289*H1289</f>
        <v>2.7269000000000002E-2</v>
      </c>
      <c r="S1289" s="137">
        <v>0</v>
      </c>
      <c r="T1289" s="138">
        <f>S1289*H1289</f>
        <v>0</v>
      </c>
      <c r="AR1289" s="139" t="s">
        <v>278</v>
      </c>
      <c r="AT1289" s="139" t="s">
        <v>158</v>
      </c>
      <c r="AU1289" s="139" t="s">
        <v>83</v>
      </c>
      <c r="AY1289" s="18" t="s">
        <v>156</v>
      </c>
      <c r="BE1289" s="140">
        <f>IF(N1289="základní",J1289,0)</f>
        <v>0</v>
      </c>
      <c r="BF1289" s="140">
        <f>IF(N1289="snížená",J1289,0)</f>
        <v>0</v>
      </c>
      <c r="BG1289" s="140">
        <f>IF(N1289="zákl. přenesená",J1289,0)</f>
        <v>0</v>
      </c>
      <c r="BH1289" s="140">
        <f>IF(N1289="sníž. přenesená",J1289,0)</f>
        <v>0</v>
      </c>
      <c r="BI1289" s="140">
        <f>IF(N1289="nulová",J1289,0)</f>
        <v>0</v>
      </c>
      <c r="BJ1289" s="18" t="s">
        <v>81</v>
      </c>
      <c r="BK1289" s="140">
        <f>ROUND(I1289*H1289,2)</f>
        <v>0</v>
      </c>
      <c r="BL1289" s="18" t="s">
        <v>278</v>
      </c>
      <c r="BM1289" s="139" t="s">
        <v>1605</v>
      </c>
    </row>
    <row r="1290" spans="2:65" s="1" customFormat="1" ht="10.199999999999999">
      <c r="B1290" s="33"/>
      <c r="D1290" s="141" t="s">
        <v>165</v>
      </c>
      <c r="F1290" s="142" t="s">
        <v>1606</v>
      </c>
      <c r="I1290" s="143"/>
      <c r="L1290" s="33"/>
      <c r="M1290" s="144"/>
      <c r="T1290" s="54"/>
      <c r="AT1290" s="18" t="s">
        <v>165</v>
      </c>
      <c r="AU1290" s="18" t="s">
        <v>83</v>
      </c>
    </row>
    <row r="1291" spans="2:65" s="12" customFormat="1" ht="10.199999999999999">
      <c r="B1291" s="145"/>
      <c r="D1291" s="146" t="s">
        <v>167</v>
      </c>
      <c r="E1291" s="147" t="s">
        <v>19</v>
      </c>
      <c r="F1291" s="148" t="s">
        <v>310</v>
      </c>
      <c r="H1291" s="147" t="s">
        <v>19</v>
      </c>
      <c r="I1291" s="149"/>
      <c r="L1291" s="145"/>
      <c r="M1291" s="150"/>
      <c r="T1291" s="151"/>
      <c r="AT1291" s="147" t="s">
        <v>167</v>
      </c>
      <c r="AU1291" s="147" t="s">
        <v>83</v>
      </c>
      <c r="AV1291" s="12" t="s">
        <v>81</v>
      </c>
      <c r="AW1291" s="12" t="s">
        <v>35</v>
      </c>
      <c r="AX1291" s="12" t="s">
        <v>73</v>
      </c>
      <c r="AY1291" s="147" t="s">
        <v>156</v>
      </c>
    </row>
    <row r="1292" spans="2:65" s="13" customFormat="1" ht="10.199999999999999">
      <c r="B1292" s="152"/>
      <c r="D1292" s="146" t="s">
        <v>167</v>
      </c>
      <c r="E1292" s="153" t="s">
        <v>19</v>
      </c>
      <c r="F1292" s="154" t="s">
        <v>1607</v>
      </c>
      <c r="H1292" s="155">
        <v>37.450000000000003</v>
      </c>
      <c r="I1292" s="156"/>
      <c r="L1292" s="152"/>
      <c r="M1292" s="157"/>
      <c r="T1292" s="158"/>
      <c r="AT1292" s="153" t="s">
        <v>167</v>
      </c>
      <c r="AU1292" s="153" t="s">
        <v>83</v>
      </c>
      <c r="AV1292" s="13" t="s">
        <v>83</v>
      </c>
      <c r="AW1292" s="13" t="s">
        <v>35</v>
      </c>
      <c r="AX1292" s="13" t="s">
        <v>73</v>
      </c>
      <c r="AY1292" s="153" t="s">
        <v>156</v>
      </c>
    </row>
    <row r="1293" spans="2:65" s="12" customFormat="1" ht="10.199999999999999">
      <c r="B1293" s="145"/>
      <c r="D1293" s="146" t="s">
        <v>167</v>
      </c>
      <c r="E1293" s="147" t="s">
        <v>19</v>
      </c>
      <c r="F1293" s="148" t="s">
        <v>221</v>
      </c>
      <c r="H1293" s="147" t="s">
        <v>19</v>
      </c>
      <c r="I1293" s="149"/>
      <c r="L1293" s="145"/>
      <c r="M1293" s="150"/>
      <c r="T1293" s="151"/>
      <c r="AT1293" s="147" t="s">
        <v>167</v>
      </c>
      <c r="AU1293" s="147" t="s">
        <v>83</v>
      </c>
      <c r="AV1293" s="12" t="s">
        <v>81</v>
      </c>
      <c r="AW1293" s="12" t="s">
        <v>35</v>
      </c>
      <c r="AX1293" s="12" t="s">
        <v>73</v>
      </c>
      <c r="AY1293" s="147" t="s">
        <v>156</v>
      </c>
    </row>
    <row r="1294" spans="2:65" s="13" customFormat="1" ht="10.199999999999999">
      <c r="B1294" s="152"/>
      <c r="D1294" s="146" t="s">
        <v>167</v>
      </c>
      <c r="E1294" s="153" t="s">
        <v>19</v>
      </c>
      <c r="F1294" s="154" t="s">
        <v>1608</v>
      </c>
      <c r="H1294" s="155">
        <v>12.13</v>
      </c>
      <c r="I1294" s="156"/>
      <c r="L1294" s="152"/>
      <c r="M1294" s="157"/>
      <c r="T1294" s="158"/>
      <c r="AT1294" s="153" t="s">
        <v>167</v>
      </c>
      <c r="AU1294" s="153" t="s">
        <v>83</v>
      </c>
      <c r="AV1294" s="13" t="s">
        <v>83</v>
      </c>
      <c r="AW1294" s="13" t="s">
        <v>35</v>
      </c>
      <c r="AX1294" s="13" t="s">
        <v>73</v>
      </c>
      <c r="AY1294" s="153" t="s">
        <v>156</v>
      </c>
    </row>
    <row r="1295" spans="2:65" s="14" customFormat="1" ht="10.199999999999999">
      <c r="B1295" s="159"/>
      <c r="D1295" s="146" t="s">
        <v>167</v>
      </c>
      <c r="E1295" s="160" t="s">
        <v>19</v>
      </c>
      <c r="F1295" s="161" t="s">
        <v>174</v>
      </c>
      <c r="H1295" s="162">
        <v>49.580000000000005</v>
      </c>
      <c r="I1295" s="163"/>
      <c r="L1295" s="159"/>
      <c r="M1295" s="164"/>
      <c r="T1295" s="165"/>
      <c r="AT1295" s="160" t="s">
        <v>167</v>
      </c>
      <c r="AU1295" s="160" t="s">
        <v>83</v>
      </c>
      <c r="AV1295" s="14" t="s">
        <v>163</v>
      </c>
      <c r="AW1295" s="14" t="s">
        <v>35</v>
      </c>
      <c r="AX1295" s="14" t="s">
        <v>81</v>
      </c>
      <c r="AY1295" s="160" t="s">
        <v>156</v>
      </c>
    </row>
    <row r="1296" spans="2:65" s="1" customFormat="1" ht="16.5" customHeight="1">
      <c r="B1296" s="33"/>
      <c r="C1296" s="128" t="s">
        <v>1609</v>
      </c>
      <c r="D1296" s="128" t="s">
        <v>158</v>
      </c>
      <c r="E1296" s="129" t="s">
        <v>1610</v>
      </c>
      <c r="F1296" s="130" t="s">
        <v>1611</v>
      </c>
      <c r="G1296" s="131" t="s">
        <v>161</v>
      </c>
      <c r="H1296" s="132">
        <v>49.58</v>
      </c>
      <c r="I1296" s="133"/>
      <c r="J1296" s="134">
        <f>ROUND(I1296*H1296,2)</f>
        <v>0</v>
      </c>
      <c r="K1296" s="130" t="s">
        <v>162</v>
      </c>
      <c r="L1296" s="33"/>
      <c r="M1296" s="135" t="s">
        <v>19</v>
      </c>
      <c r="N1296" s="136" t="s">
        <v>44</v>
      </c>
      <c r="P1296" s="137">
        <f>O1296*H1296</f>
        <v>0</v>
      </c>
      <c r="Q1296" s="137">
        <v>2.5000000000000001E-4</v>
      </c>
      <c r="R1296" s="137">
        <f>Q1296*H1296</f>
        <v>1.2395E-2</v>
      </c>
      <c r="S1296" s="137">
        <v>0</v>
      </c>
      <c r="T1296" s="138">
        <f>S1296*H1296</f>
        <v>0</v>
      </c>
      <c r="AR1296" s="139" t="s">
        <v>278</v>
      </c>
      <c r="AT1296" s="139" t="s">
        <v>158</v>
      </c>
      <c r="AU1296" s="139" t="s">
        <v>83</v>
      </c>
      <c r="AY1296" s="18" t="s">
        <v>156</v>
      </c>
      <c r="BE1296" s="140">
        <f>IF(N1296="základní",J1296,0)</f>
        <v>0</v>
      </c>
      <c r="BF1296" s="140">
        <f>IF(N1296="snížená",J1296,0)</f>
        <v>0</v>
      </c>
      <c r="BG1296" s="140">
        <f>IF(N1296="zákl. přenesená",J1296,0)</f>
        <v>0</v>
      </c>
      <c r="BH1296" s="140">
        <f>IF(N1296="sníž. přenesená",J1296,0)</f>
        <v>0</v>
      </c>
      <c r="BI1296" s="140">
        <f>IF(N1296="nulová",J1296,0)</f>
        <v>0</v>
      </c>
      <c r="BJ1296" s="18" t="s">
        <v>81</v>
      </c>
      <c r="BK1296" s="140">
        <f>ROUND(I1296*H1296,2)</f>
        <v>0</v>
      </c>
      <c r="BL1296" s="18" t="s">
        <v>278</v>
      </c>
      <c r="BM1296" s="139" t="s">
        <v>1612</v>
      </c>
    </row>
    <row r="1297" spans="2:65" s="1" customFormat="1" ht="10.199999999999999">
      <c r="B1297" s="33"/>
      <c r="D1297" s="141" t="s">
        <v>165</v>
      </c>
      <c r="F1297" s="142" t="s">
        <v>1613</v>
      </c>
      <c r="I1297" s="143"/>
      <c r="L1297" s="33"/>
      <c r="M1297" s="144"/>
      <c r="T1297" s="54"/>
      <c r="AT1297" s="18" t="s">
        <v>165</v>
      </c>
      <c r="AU1297" s="18" t="s">
        <v>83</v>
      </c>
    </row>
    <row r="1298" spans="2:65" s="12" customFormat="1" ht="10.199999999999999">
      <c r="B1298" s="145"/>
      <c r="D1298" s="146" t="s">
        <v>167</v>
      </c>
      <c r="E1298" s="147" t="s">
        <v>19</v>
      </c>
      <c r="F1298" s="148" t="s">
        <v>310</v>
      </c>
      <c r="H1298" s="147" t="s">
        <v>19</v>
      </c>
      <c r="I1298" s="149"/>
      <c r="L1298" s="145"/>
      <c r="M1298" s="150"/>
      <c r="T1298" s="151"/>
      <c r="AT1298" s="147" t="s">
        <v>167</v>
      </c>
      <c r="AU1298" s="147" t="s">
        <v>83</v>
      </c>
      <c r="AV1298" s="12" t="s">
        <v>81</v>
      </c>
      <c r="AW1298" s="12" t="s">
        <v>35</v>
      </c>
      <c r="AX1298" s="12" t="s">
        <v>73</v>
      </c>
      <c r="AY1298" s="147" t="s">
        <v>156</v>
      </c>
    </row>
    <row r="1299" spans="2:65" s="13" customFormat="1" ht="10.199999999999999">
      <c r="B1299" s="152"/>
      <c r="D1299" s="146" t="s">
        <v>167</v>
      </c>
      <c r="E1299" s="153" t="s">
        <v>19</v>
      </c>
      <c r="F1299" s="154" t="s">
        <v>1607</v>
      </c>
      <c r="H1299" s="155">
        <v>37.450000000000003</v>
      </c>
      <c r="I1299" s="156"/>
      <c r="L1299" s="152"/>
      <c r="M1299" s="157"/>
      <c r="T1299" s="158"/>
      <c r="AT1299" s="153" t="s">
        <v>167</v>
      </c>
      <c r="AU1299" s="153" t="s">
        <v>83</v>
      </c>
      <c r="AV1299" s="13" t="s">
        <v>83</v>
      </c>
      <c r="AW1299" s="13" t="s">
        <v>35</v>
      </c>
      <c r="AX1299" s="13" t="s">
        <v>73</v>
      </c>
      <c r="AY1299" s="153" t="s">
        <v>156</v>
      </c>
    </row>
    <row r="1300" spans="2:65" s="12" customFormat="1" ht="10.199999999999999">
      <c r="B1300" s="145"/>
      <c r="D1300" s="146" t="s">
        <v>167</v>
      </c>
      <c r="E1300" s="147" t="s">
        <v>19</v>
      </c>
      <c r="F1300" s="148" t="s">
        <v>221</v>
      </c>
      <c r="H1300" s="147" t="s">
        <v>19</v>
      </c>
      <c r="I1300" s="149"/>
      <c r="L1300" s="145"/>
      <c r="M1300" s="150"/>
      <c r="T1300" s="151"/>
      <c r="AT1300" s="147" t="s">
        <v>167</v>
      </c>
      <c r="AU1300" s="147" t="s">
        <v>83</v>
      </c>
      <c r="AV1300" s="12" t="s">
        <v>81</v>
      </c>
      <c r="AW1300" s="12" t="s">
        <v>35</v>
      </c>
      <c r="AX1300" s="12" t="s">
        <v>73</v>
      </c>
      <c r="AY1300" s="147" t="s">
        <v>156</v>
      </c>
    </row>
    <row r="1301" spans="2:65" s="13" customFormat="1" ht="10.199999999999999">
      <c r="B1301" s="152"/>
      <c r="D1301" s="146" t="s">
        <v>167</v>
      </c>
      <c r="E1301" s="153" t="s">
        <v>19</v>
      </c>
      <c r="F1301" s="154" t="s">
        <v>1608</v>
      </c>
      <c r="H1301" s="155">
        <v>12.13</v>
      </c>
      <c r="I1301" s="156"/>
      <c r="L1301" s="152"/>
      <c r="M1301" s="157"/>
      <c r="T1301" s="158"/>
      <c r="AT1301" s="153" t="s">
        <v>167</v>
      </c>
      <c r="AU1301" s="153" t="s">
        <v>83</v>
      </c>
      <c r="AV1301" s="13" t="s">
        <v>83</v>
      </c>
      <c r="AW1301" s="13" t="s">
        <v>35</v>
      </c>
      <c r="AX1301" s="13" t="s">
        <v>73</v>
      </c>
      <c r="AY1301" s="153" t="s">
        <v>156</v>
      </c>
    </row>
    <row r="1302" spans="2:65" s="14" customFormat="1" ht="10.199999999999999">
      <c r="B1302" s="159"/>
      <c r="D1302" s="146" t="s">
        <v>167</v>
      </c>
      <c r="E1302" s="160" t="s">
        <v>19</v>
      </c>
      <c r="F1302" s="161" t="s">
        <v>174</v>
      </c>
      <c r="H1302" s="162">
        <v>49.580000000000005</v>
      </c>
      <c r="I1302" s="163"/>
      <c r="L1302" s="159"/>
      <c r="M1302" s="164"/>
      <c r="T1302" s="165"/>
      <c r="AT1302" s="160" t="s">
        <v>167</v>
      </c>
      <c r="AU1302" s="160" t="s">
        <v>83</v>
      </c>
      <c r="AV1302" s="14" t="s">
        <v>163</v>
      </c>
      <c r="AW1302" s="14" t="s">
        <v>35</v>
      </c>
      <c r="AX1302" s="14" t="s">
        <v>81</v>
      </c>
      <c r="AY1302" s="160" t="s">
        <v>156</v>
      </c>
    </row>
    <row r="1303" spans="2:65" s="1" customFormat="1" ht="16.5" customHeight="1">
      <c r="B1303" s="33"/>
      <c r="C1303" s="128" t="s">
        <v>1614</v>
      </c>
      <c r="D1303" s="128" t="s">
        <v>158</v>
      </c>
      <c r="E1303" s="129" t="s">
        <v>1615</v>
      </c>
      <c r="F1303" s="130" t="s">
        <v>1616</v>
      </c>
      <c r="G1303" s="131" t="s">
        <v>422</v>
      </c>
      <c r="H1303" s="132">
        <v>88.36</v>
      </c>
      <c r="I1303" s="133"/>
      <c r="J1303" s="134">
        <f>ROUND(I1303*H1303,2)</f>
        <v>0</v>
      </c>
      <c r="K1303" s="130" t="s">
        <v>162</v>
      </c>
      <c r="L1303" s="33"/>
      <c r="M1303" s="135" t="s">
        <v>19</v>
      </c>
      <c r="N1303" s="136" t="s">
        <v>44</v>
      </c>
      <c r="P1303" s="137">
        <f>O1303*H1303</f>
        <v>0</v>
      </c>
      <c r="Q1303" s="137">
        <v>3.1199999999999999E-3</v>
      </c>
      <c r="R1303" s="137">
        <f>Q1303*H1303</f>
        <v>0.27568320000000002</v>
      </c>
      <c r="S1303" s="137">
        <v>0</v>
      </c>
      <c r="T1303" s="138">
        <f>S1303*H1303</f>
        <v>0</v>
      </c>
      <c r="AR1303" s="139" t="s">
        <v>278</v>
      </c>
      <c r="AT1303" s="139" t="s">
        <v>158</v>
      </c>
      <c r="AU1303" s="139" t="s">
        <v>83</v>
      </c>
      <c r="AY1303" s="18" t="s">
        <v>156</v>
      </c>
      <c r="BE1303" s="140">
        <f>IF(N1303="základní",J1303,0)</f>
        <v>0</v>
      </c>
      <c r="BF1303" s="140">
        <f>IF(N1303="snížená",J1303,0)</f>
        <v>0</v>
      </c>
      <c r="BG1303" s="140">
        <f>IF(N1303="zákl. přenesená",J1303,0)</f>
        <v>0</v>
      </c>
      <c r="BH1303" s="140">
        <f>IF(N1303="sníž. přenesená",J1303,0)</f>
        <v>0</v>
      </c>
      <c r="BI1303" s="140">
        <f>IF(N1303="nulová",J1303,0)</f>
        <v>0</v>
      </c>
      <c r="BJ1303" s="18" t="s">
        <v>81</v>
      </c>
      <c r="BK1303" s="140">
        <f>ROUND(I1303*H1303,2)</f>
        <v>0</v>
      </c>
      <c r="BL1303" s="18" t="s">
        <v>278</v>
      </c>
      <c r="BM1303" s="139" t="s">
        <v>1617</v>
      </c>
    </row>
    <row r="1304" spans="2:65" s="1" customFormat="1" ht="10.199999999999999">
      <c r="B1304" s="33"/>
      <c r="D1304" s="141" t="s">
        <v>165</v>
      </c>
      <c r="F1304" s="142" t="s">
        <v>1618</v>
      </c>
      <c r="I1304" s="143"/>
      <c r="L1304" s="33"/>
      <c r="M1304" s="144"/>
      <c r="T1304" s="54"/>
      <c r="AT1304" s="18" t="s">
        <v>165</v>
      </c>
      <c r="AU1304" s="18" t="s">
        <v>83</v>
      </c>
    </row>
    <row r="1305" spans="2:65" s="12" customFormat="1" ht="10.199999999999999">
      <c r="B1305" s="145"/>
      <c r="D1305" s="146" t="s">
        <v>167</v>
      </c>
      <c r="E1305" s="147" t="s">
        <v>19</v>
      </c>
      <c r="F1305" s="148" t="s">
        <v>1619</v>
      </c>
      <c r="H1305" s="147" t="s">
        <v>19</v>
      </c>
      <c r="I1305" s="149"/>
      <c r="L1305" s="145"/>
      <c r="M1305" s="150"/>
      <c r="T1305" s="151"/>
      <c r="AT1305" s="147" t="s">
        <v>167</v>
      </c>
      <c r="AU1305" s="147" t="s">
        <v>83</v>
      </c>
      <c r="AV1305" s="12" t="s">
        <v>81</v>
      </c>
      <c r="AW1305" s="12" t="s">
        <v>35</v>
      </c>
      <c r="AX1305" s="12" t="s">
        <v>73</v>
      </c>
      <c r="AY1305" s="147" t="s">
        <v>156</v>
      </c>
    </row>
    <row r="1306" spans="2:65" s="13" customFormat="1" ht="10.199999999999999">
      <c r="B1306" s="152"/>
      <c r="D1306" s="146" t="s">
        <v>167</v>
      </c>
      <c r="E1306" s="153" t="s">
        <v>19</v>
      </c>
      <c r="F1306" s="154" t="s">
        <v>1620</v>
      </c>
      <c r="H1306" s="155">
        <v>57.85</v>
      </c>
      <c r="I1306" s="156"/>
      <c r="L1306" s="152"/>
      <c r="M1306" s="157"/>
      <c r="T1306" s="158"/>
      <c r="AT1306" s="153" t="s">
        <v>167</v>
      </c>
      <c r="AU1306" s="153" t="s">
        <v>83</v>
      </c>
      <c r="AV1306" s="13" t="s">
        <v>83</v>
      </c>
      <c r="AW1306" s="13" t="s">
        <v>35</v>
      </c>
      <c r="AX1306" s="13" t="s">
        <v>73</v>
      </c>
      <c r="AY1306" s="153" t="s">
        <v>156</v>
      </c>
    </row>
    <row r="1307" spans="2:65" s="12" customFormat="1" ht="10.199999999999999">
      <c r="B1307" s="145"/>
      <c r="D1307" s="146" t="s">
        <v>167</v>
      </c>
      <c r="E1307" s="147" t="s">
        <v>19</v>
      </c>
      <c r="F1307" s="148" t="s">
        <v>1621</v>
      </c>
      <c r="H1307" s="147" t="s">
        <v>19</v>
      </c>
      <c r="I1307" s="149"/>
      <c r="L1307" s="145"/>
      <c r="M1307" s="150"/>
      <c r="T1307" s="151"/>
      <c r="AT1307" s="147" t="s">
        <v>167</v>
      </c>
      <c r="AU1307" s="147" t="s">
        <v>83</v>
      </c>
      <c r="AV1307" s="12" t="s">
        <v>81</v>
      </c>
      <c r="AW1307" s="12" t="s">
        <v>35</v>
      </c>
      <c r="AX1307" s="12" t="s">
        <v>73</v>
      </c>
      <c r="AY1307" s="147" t="s">
        <v>156</v>
      </c>
    </row>
    <row r="1308" spans="2:65" s="13" customFormat="1" ht="10.199999999999999">
      <c r="B1308" s="152"/>
      <c r="D1308" s="146" t="s">
        <v>167</v>
      </c>
      <c r="E1308" s="153" t="s">
        <v>19</v>
      </c>
      <c r="F1308" s="154" t="s">
        <v>1622</v>
      </c>
      <c r="H1308" s="155">
        <v>30.51</v>
      </c>
      <c r="I1308" s="156"/>
      <c r="L1308" s="152"/>
      <c r="M1308" s="157"/>
      <c r="T1308" s="158"/>
      <c r="AT1308" s="153" t="s">
        <v>167</v>
      </c>
      <c r="AU1308" s="153" t="s">
        <v>83</v>
      </c>
      <c r="AV1308" s="13" t="s">
        <v>83</v>
      </c>
      <c r="AW1308" s="13" t="s">
        <v>35</v>
      </c>
      <c r="AX1308" s="13" t="s">
        <v>73</v>
      </c>
      <c r="AY1308" s="153" t="s">
        <v>156</v>
      </c>
    </row>
    <row r="1309" spans="2:65" s="14" customFormat="1" ht="10.199999999999999">
      <c r="B1309" s="159"/>
      <c r="D1309" s="146" t="s">
        <v>167</v>
      </c>
      <c r="E1309" s="160" t="s">
        <v>19</v>
      </c>
      <c r="F1309" s="161" t="s">
        <v>174</v>
      </c>
      <c r="H1309" s="162">
        <v>88.36</v>
      </c>
      <c r="I1309" s="163"/>
      <c r="L1309" s="159"/>
      <c r="M1309" s="164"/>
      <c r="T1309" s="165"/>
      <c r="AT1309" s="160" t="s">
        <v>167</v>
      </c>
      <c r="AU1309" s="160" t="s">
        <v>83</v>
      </c>
      <c r="AV1309" s="14" t="s">
        <v>163</v>
      </c>
      <c r="AW1309" s="14" t="s">
        <v>35</v>
      </c>
      <c r="AX1309" s="14" t="s">
        <v>81</v>
      </c>
      <c r="AY1309" s="160" t="s">
        <v>156</v>
      </c>
    </row>
    <row r="1310" spans="2:65" s="1" customFormat="1" ht="24.15" customHeight="1">
      <c r="B1310" s="33"/>
      <c r="C1310" s="128" t="s">
        <v>1623</v>
      </c>
      <c r="D1310" s="128" t="s">
        <v>158</v>
      </c>
      <c r="E1310" s="129" t="s">
        <v>1624</v>
      </c>
      <c r="F1310" s="130" t="s">
        <v>1625</v>
      </c>
      <c r="G1310" s="131" t="s">
        <v>185</v>
      </c>
      <c r="H1310" s="132">
        <v>0.04</v>
      </c>
      <c r="I1310" s="133"/>
      <c r="J1310" s="134">
        <f>ROUND(I1310*H1310,2)</f>
        <v>0</v>
      </c>
      <c r="K1310" s="130" t="s">
        <v>162</v>
      </c>
      <c r="L1310" s="33"/>
      <c r="M1310" s="135" t="s">
        <v>19</v>
      </c>
      <c r="N1310" s="136" t="s">
        <v>44</v>
      </c>
      <c r="P1310" s="137">
        <f>O1310*H1310</f>
        <v>0</v>
      </c>
      <c r="Q1310" s="137">
        <v>0</v>
      </c>
      <c r="R1310" s="137">
        <f>Q1310*H1310</f>
        <v>0</v>
      </c>
      <c r="S1310" s="137">
        <v>0</v>
      </c>
      <c r="T1310" s="138">
        <f>S1310*H1310</f>
        <v>0</v>
      </c>
      <c r="AR1310" s="139" t="s">
        <v>278</v>
      </c>
      <c r="AT1310" s="139" t="s">
        <v>158</v>
      </c>
      <c r="AU1310" s="139" t="s">
        <v>83</v>
      </c>
      <c r="AY1310" s="18" t="s">
        <v>156</v>
      </c>
      <c r="BE1310" s="140">
        <f>IF(N1310="základní",J1310,0)</f>
        <v>0</v>
      </c>
      <c r="BF1310" s="140">
        <f>IF(N1310="snížená",J1310,0)</f>
        <v>0</v>
      </c>
      <c r="BG1310" s="140">
        <f>IF(N1310="zákl. přenesená",J1310,0)</f>
        <v>0</v>
      </c>
      <c r="BH1310" s="140">
        <f>IF(N1310="sníž. přenesená",J1310,0)</f>
        <v>0</v>
      </c>
      <c r="BI1310" s="140">
        <f>IF(N1310="nulová",J1310,0)</f>
        <v>0</v>
      </c>
      <c r="BJ1310" s="18" t="s">
        <v>81</v>
      </c>
      <c r="BK1310" s="140">
        <f>ROUND(I1310*H1310,2)</f>
        <v>0</v>
      </c>
      <c r="BL1310" s="18" t="s">
        <v>278</v>
      </c>
      <c r="BM1310" s="139" t="s">
        <v>1626</v>
      </c>
    </row>
    <row r="1311" spans="2:65" s="1" customFormat="1" ht="10.199999999999999">
      <c r="B1311" s="33"/>
      <c r="D1311" s="141" t="s">
        <v>165</v>
      </c>
      <c r="F1311" s="142" t="s">
        <v>1627</v>
      </c>
      <c r="I1311" s="143"/>
      <c r="L1311" s="33"/>
      <c r="M1311" s="144"/>
      <c r="T1311" s="54"/>
      <c r="AT1311" s="18" t="s">
        <v>165</v>
      </c>
      <c r="AU1311" s="18" t="s">
        <v>83</v>
      </c>
    </row>
    <row r="1312" spans="2:65" s="11" customFormat="1" ht="22.8" customHeight="1">
      <c r="B1312" s="116"/>
      <c r="D1312" s="117" t="s">
        <v>72</v>
      </c>
      <c r="E1312" s="126" t="s">
        <v>1628</v>
      </c>
      <c r="F1312" s="126" t="s">
        <v>1629</v>
      </c>
      <c r="I1312" s="119"/>
      <c r="J1312" s="127">
        <f>BK1312</f>
        <v>0</v>
      </c>
      <c r="L1312" s="116"/>
      <c r="M1312" s="121"/>
      <c r="P1312" s="122">
        <f>SUM(P1313:P1350)</f>
        <v>0</v>
      </c>
      <c r="R1312" s="122">
        <f>SUM(R1313:R1350)</f>
        <v>0.45379305000000003</v>
      </c>
      <c r="T1312" s="123">
        <f>SUM(T1313:T1350)</f>
        <v>0.93720320000000001</v>
      </c>
      <c r="AR1312" s="117" t="s">
        <v>83</v>
      </c>
      <c r="AT1312" s="124" t="s">
        <v>72</v>
      </c>
      <c r="AU1312" s="124" t="s">
        <v>81</v>
      </c>
      <c r="AY1312" s="117" t="s">
        <v>156</v>
      </c>
      <c r="BK1312" s="125">
        <f>SUM(BK1313:BK1350)</f>
        <v>0</v>
      </c>
    </row>
    <row r="1313" spans="2:65" s="1" customFormat="1" ht="21.75" customHeight="1">
      <c r="B1313" s="33"/>
      <c r="C1313" s="128" t="s">
        <v>1630</v>
      </c>
      <c r="D1313" s="128" t="s">
        <v>158</v>
      </c>
      <c r="E1313" s="129" t="s">
        <v>1631</v>
      </c>
      <c r="F1313" s="130" t="s">
        <v>1632</v>
      </c>
      <c r="G1313" s="131" t="s">
        <v>161</v>
      </c>
      <c r="H1313" s="132">
        <v>27.945</v>
      </c>
      <c r="I1313" s="133"/>
      <c r="J1313" s="134">
        <f>ROUND(I1313*H1313,2)</f>
        <v>0</v>
      </c>
      <c r="K1313" s="130" t="s">
        <v>162</v>
      </c>
      <c r="L1313" s="33"/>
      <c r="M1313" s="135" t="s">
        <v>19</v>
      </c>
      <c r="N1313" s="136" t="s">
        <v>44</v>
      </c>
      <c r="P1313" s="137">
        <f>O1313*H1313</f>
        <v>0</v>
      </c>
      <c r="Q1313" s="137">
        <v>9.0900000000000009E-3</v>
      </c>
      <c r="R1313" s="137">
        <f>Q1313*H1313</f>
        <v>0.25402005000000005</v>
      </c>
      <c r="S1313" s="137">
        <v>0</v>
      </c>
      <c r="T1313" s="138">
        <f>S1313*H1313</f>
        <v>0</v>
      </c>
      <c r="AR1313" s="139" t="s">
        <v>278</v>
      </c>
      <c r="AT1313" s="139" t="s">
        <v>158</v>
      </c>
      <c r="AU1313" s="139" t="s">
        <v>83</v>
      </c>
      <c r="AY1313" s="18" t="s">
        <v>156</v>
      </c>
      <c r="BE1313" s="140">
        <f>IF(N1313="základní",J1313,0)</f>
        <v>0</v>
      </c>
      <c r="BF1313" s="140">
        <f>IF(N1313="snížená",J1313,0)</f>
        <v>0</v>
      </c>
      <c r="BG1313" s="140">
        <f>IF(N1313="zákl. přenesená",J1313,0)</f>
        <v>0</v>
      </c>
      <c r="BH1313" s="140">
        <f>IF(N1313="sníž. přenesená",J1313,0)</f>
        <v>0</v>
      </c>
      <c r="BI1313" s="140">
        <f>IF(N1313="nulová",J1313,0)</f>
        <v>0</v>
      </c>
      <c r="BJ1313" s="18" t="s">
        <v>81</v>
      </c>
      <c r="BK1313" s="140">
        <f>ROUND(I1313*H1313,2)</f>
        <v>0</v>
      </c>
      <c r="BL1313" s="18" t="s">
        <v>278</v>
      </c>
      <c r="BM1313" s="139" t="s">
        <v>1633</v>
      </c>
    </row>
    <row r="1314" spans="2:65" s="1" customFormat="1" ht="10.199999999999999">
      <c r="B1314" s="33"/>
      <c r="D1314" s="141" t="s">
        <v>165</v>
      </c>
      <c r="F1314" s="142" t="s">
        <v>1634</v>
      </c>
      <c r="I1314" s="143"/>
      <c r="L1314" s="33"/>
      <c r="M1314" s="144"/>
      <c r="T1314" s="54"/>
      <c r="AT1314" s="18" t="s">
        <v>165</v>
      </c>
      <c r="AU1314" s="18" t="s">
        <v>83</v>
      </c>
    </row>
    <row r="1315" spans="2:65" s="12" customFormat="1" ht="10.199999999999999">
      <c r="B1315" s="145"/>
      <c r="D1315" s="146" t="s">
        <v>167</v>
      </c>
      <c r="E1315" s="147" t="s">
        <v>19</v>
      </c>
      <c r="F1315" s="148" t="s">
        <v>1468</v>
      </c>
      <c r="H1315" s="147" t="s">
        <v>19</v>
      </c>
      <c r="I1315" s="149"/>
      <c r="L1315" s="145"/>
      <c r="M1315" s="150"/>
      <c r="T1315" s="151"/>
      <c r="AT1315" s="147" t="s">
        <v>167</v>
      </c>
      <c r="AU1315" s="147" t="s">
        <v>83</v>
      </c>
      <c r="AV1315" s="12" t="s">
        <v>81</v>
      </c>
      <c r="AW1315" s="12" t="s">
        <v>35</v>
      </c>
      <c r="AX1315" s="12" t="s">
        <v>73</v>
      </c>
      <c r="AY1315" s="147" t="s">
        <v>156</v>
      </c>
    </row>
    <row r="1316" spans="2:65" s="13" customFormat="1" ht="10.199999999999999">
      <c r="B1316" s="152"/>
      <c r="D1316" s="146" t="s">
        <v>167</v>
      </c>
      <c r="E1316" s="153" t="s">
        <v>19</v>
      </c>
      <c r="F1316" s="154" t="s">
        <v>1635</v>
      </c>
      <c r="H1316" s="155">
        <v>4.41</v>
      </c>
      <c r="I1316" s="156"/>
      <c r="L1316" s="152"/>
      <c r="M1316" s="157"/>
      <c r="T1316" s="158"/>
      <c r="AT1316" s="153" t="s">
        <v>167</v>
      </c>
      <c r="AU1316" s="153" t="s">
        <v>83</v>
      </c>
      <c r="AV1316" s="13" t="s">
        <v>83</v>
      </c>
      <c r="AW1316" s="13" t="s">
        <v>35</v>
      </c>
      <c r="AX1316" s="13" t="s">
        <v>73</v>
      </c>
      <c r="AY1316" s="153" t="s">
        <v>156</v>
      </c>
    </row>
    <row r="1317" spans="2:65" s="13" customFormat="1" ht="10.199999999999999">
      <c r="B1317" s="152"/>
      <c r="D1317" s="146" t="s">
        <v>167</v>
      </c>
      <c r="E1317" s="153" t="s">
        <v>19</v>
      </c>
      <c r="F1317" s="154" t="s">
        <v>1636</v>
      </c>
      <c r="H1317" s="155">
        <v>5.2949999999999999</v>
      </c>
      <c r="I1317" s="156"/>
      <c r="L1317" s="152"/>
      <c r="M1317" s="157"/>
      <c r="T1317" s="158"/>
      <c r="AT1317" s="153" t="s">
        <v>167</v>
      </c>
      <c r="AU1317" s="153" t="s">
        <v>83</v>
      </c>
      <c r="AV1317" s="13" t="s">
        <v>83</v>
      </c>
      <c r="AW1317" s="13" t="s">
        <v>35</v>
      </c>
      <c r="AX1317" s="13" t="s">
        <v>73</v>
      </c>
      <c r="AY1317" s="153" t="s">
        <v>156</v>
      </c>
    </row>
    <row r="1318" spans="2:65" s="13" customFormat="1" ht="10.199999999999999">
      <c r="B1318" s="152"/>
      <c r="D1318" s="146" t="s">
        <v>167</v>
      </c>
      <c r="E1318" s="153" t="s">
        <v>19</v>
      </c>
      <c r="F1318" s="154" t="s">
        <v>1637</v>
      </c>
      <c r="H1318" s="155">
        <v>5.4</v>
      </c>
      <c r="I1318" s="156"/>
      <c r="L1318" s="152"/>
      <c r="M1318" s="157"/>
      <c r="T1318" s="158"/>
      <c r="AT1318" s="153" t="s">
        <v>167</v>
      </c>
      <c r="AU1318" s="153" t="s">
        <v>83</v>
      </c>
      <c r="AV1318" s="13" t="s">
        <v>83</v>
      </c>
      <c r="AW1318" s="13" t="s">
        <v>35</v>
      </c>
      <c r="AX1318" s="13" t="s">
        <v>73</v>
      </c>
      <c r="AY1318" s="153" t="s">
        <v>156</v>
      </c>
    </row>
    <row r="1319" spans="2:65" s="13" customFormat="1" ht="10.199999999999999">
      <c r="B1319" s="152"/>
      <c r="D1319" s="146" t="s">
        <v>167</v>
      </c>
      <c r="E1319" s="153" t="s">
        <v>19</v>
      </c>
      <c r="F1319" s="154" t="s">
        <v>1638</v>
      </c>
      <c r="H1319" s="155">
        <v>1.74</v>
      </c>
      <c r="I1319" s="156"/>
      <c r="L1319" s="152"/>
      <c r="M1319" s="157"/>
      <c r="T1319" s="158"/>
      <c r="AT1319" s="153" t="s">
        <v>167</v>
      </c>
      <c r="AU1319" s="153" t="s">
        <v>83</v>
      </c>
      <c r="AV1319" s="13" t="s">
        <v>83</v>
      </c>
      <c r="AW1319" s="13" t="s">
        <v>35</v>
      </c>
      <c r="AX1319" s="13" t="s">
        <v>73</v>
      </c>
      <c r="AY1319" s="153" t="s">
        <v>156</v>
      </c>
    </row>
    <row r="1320" spans="2:65" s="13" customFormat="1" ht="10.199999999999999">
      <c r="B1320" s="152"/>
      <c r="D1320" s="146" t="s">
        <v>167</v>
      </c>
      <c r="E1320" s="153" t="s">
        <v>19</v>
      </c>
      <c r="F1320" s="154" t="s">
        <v>1639</v>
      </c>
      <c r="H1320" s="155">
        <v>3.42</v>
      </c>
      <c r="I1320" s="156"/>
      <c r="L1320" s="152"/>
      <c r="M1320" s="157"/>
      <c r="T1320" s="158"/>
      <c r="AT1320" s="153" t="s">
        <v>167</v>
      </c>
      <c r="AU1320" s="153" t="s">
        <v>83</v>
      </c>
      <c r="AV1320" s="13" t="s">
        <v>83</v>
      </c>
      <c r="AW1320" s="13" t="s">
        <v>35</v>
      </c>
      <c r="AX1320" s="13" t="s">
        <v>73</v>
      </c>
      <c r="AY1320" s="153" t="s">
        <v>156</v>
      </c>
    </row>
    <row r="1321" spans="2:65" s="13" customFormat="1" ht="10.199999999999999">
      <c r="B1321" s="152"/>
      <c r="D1321" s="146" t="s">
        <v>167</v>
      </c>
      <c r="E1321" s="153" t="s">
        <v>19</v>
      </c>
      <c r="F1321" s="154" t="s">
        <v>1640</v>
      </c>
      <c r="H1321" s="155">
        <v>7.68</v>
      </c>
      <c r="I1321" s="156"/>
      <c r="L1321" s="152"/>
      <c r="M1321" s="157"/>
      <c r="T1321" s="158"/>
      <c r="AT1321" s="153" t="s">
        <v>167</v>
      </c>
      <c r="AU1321" s="153" t="s">
        <v>83</v>
      </c>
      <c r="AV1321" s="13" t="s">
        <v>83</v>
      </c>
      <c r="AW1321" s="13" t="s">
        <v>35</v>
      </c>
      <c r="AX1321" s="13" t="s">
        <v>73</v>
      </c>
      <c r="AY1321" s="153" t="s">
        <v>156</v>
      </c>
    </row>
    <row r="1322" spans="2:65" s="14" customFormat="1" ht="10.199999999999999">
      <c r="B1322" s="159"/>
      <c r="D1322" s="146" t="s">
        <v>167</v>
      </c>
      <c r="E1322" s="160" t="s">
        <v>19</v>
      </c>
      <c r="F1322" s="161" t="s">
        <v>174</v>
      </c>
      <c r="H1322" s="162">
        <v>27.945</v>
      </c>
      <c r="I1322" s="163"/>
      <c r="L1322" s="159"/>
      <c r="M1322" s="164"/>
      <c r="T1322" s="165"/>
      <c r="AT1322" s="160" t="s">
        <v>167</v>
      </c>
      <c r="AU1322" s="160" t="s">
        <v>83</v>
      </c>
      <c r="AV1322" s="14" t="s">
        <v>163</v>
      </c>
      <c r="AW1322" s="14" t="s">
        <v>35</v>
      </c>
      <c r="AX1322" s="14" t="s">
        <v>81</v>
      </c>
      <c r="AY1322" s="160" t="s">
        <v>156</v>
      </c>
    </row>
    <row r="1323" spans="2:65" s="1" customFormat="1" ht="21.75" customHeight="1">
      <c r="B1323" s="33"/>
      <c r="C1323" s="128" t="s">
        <v>1641</v>
      </c>
      <c r="D1323" s="128" t="s">
        <v>158</v>
      </c>
      <c r="E1323" s="129" t="s">
        <v>1642</v>
      </c>
      <c r="F1323" s="130" t="s">
        <v>1643</v>
      </c>
      <c r="G1323" s="131" t="s">
        <v>161</v>
      </c>
      <c r="H1323" s="132">
        <v>26.46</v>
      </c>
      <c r="I1323" s="133"/>
      <c r="J1323" s="134">
        <f>ROUND(I1323*H1323,2)</f>
        <v>0</v>
      </c>
      <c r="K1323" s="130" t="s">
        <v>162</v>
      </c>
      <c r="L1323" s="33"/>
      <c r="M1323" s="135" t="s">
        <v>19</v>
      </c>
      <c r="N1323" s="136" t="s">
        <v>44</v>
      </c>
      <c r="P1323" s="137">
        <f>O1323*H1323</f>
        <v>0</v>
      </c>
      <c r="Q1323" s="137">
        <v>7.5500000000000003E-3</v>
      </c>
      <c r="R1323" s="137">
        <f>Q1323*H1323</f>
        <v>0.19977300000000001</v>
      </c>
      <c r="S1323" s="137">
        <v>0</v>
      </c>
      <c r="T1323" s="138">
        <f>S1323*H1323</f>
        <v>0</v>
      </c>
      <c r="AR1323" s="139" t="s">
        <v>278</v>
      </c>
      <c r="AT1323" s="139" t="s">
        <v>158</v>
      </c>
      <c r="AU1323" s="139" t="s">
        <v>83</v>
      </c>
      <c r="AY1323" s="18" t="s">
        <v>156</v>
      </c>
      <c r="BE1323" s="140">
        <f>IF(N1323="základní",J1323,0)</f>
        <v>0</v>
      </c>
      <c r="BF1323" s="140">
        <f>IF(N1323="snížená",J1323,0)</f>
        <v>0</v>
      </c>
      <c r="BG1323" s="140">
        <f>IF(N1323="zákl. přenesená",J1323,0)</f>
        <v>0</v>
      </c>
      <c r="BH1323" s="140">
        <f>IF(N1323="sníž. přenesená",J1323,0)</f>
        <v>0</v>
      </c>
      <c r="BI1323" s="140">
        <f>IF(N1323="nulová",J1323,0)</f>
        <v>0</v>
      </c>
      <c r="BJ1323" s="18" t="s">
        <v>81</v>
      </c>
      <c r="BK1323" s="140">
        <f>ROUND(I1323*H1323,2)</f>
        <v>0</v>
      </c>
      <c r="BL1323" s="18" t="s">
        <v>278</v>
      </c>
      <c r="BM1323" s="139" t="s">
        <v>1644</v>
      </c>
    </row>
    <row r="1324" spans="2:65" s="1" customFormat="1" ht="10.199999999999999">
      <c r="B1324" s="33"/>
      <c r="D1324" s="141" t="s">
        <v>165</v>
      </c>
      <c r="F1324" s="142" t="s">
        <v>1645</v>
      </c>
      <c r="I1324" s="143"/>
      <c r="L1324" s="33"/>
      <c r="M1324" s="144"/>
      <c r="T1324" s="54"/>
      <c r="AT1324" s="18" t="s">
        <v>165</v>
      </c>
      <c r="AU1324" s="18" t="s">
        <v>83</v>
      </c>
    </row>
    <row r="1325" spans="2:65" s="12" customFormat="1" ht="10.199999999999999">
      <c r="B1325" s="145"/>
      <c r="D1325" s="146" t="s">
        <v>167</v>
      </c>
      <c r="E1325" s="147" t="s">
        <v>19</v>
      </c>
      <c r="F1325" s="148" t="s">
        <v>1468</v>
      </c>
      <c r="H1325" s="147" t="s">
        <v>19</v>
      </c>
      <c r="I1325" s="149"/>
      <c r="L1325" s="145"/>
      <c r="M1325" s="150"/>
      <c r="T1325" s="151"/>
      <c r="AT1325" s="147" t="s">
        <v>167</v>
      </c>
      <c r="AU1325" s="147" t="s">
        <v>83</v>
      </c>
      <c r="AV1325" s="12" t="s">
        <v>81</v>
      </c>
      <c r="AW1325" s="12" t="s">
        <v>35</v>
      </c>
      <c r="AX1325" s="12" t="s">
        <v>73</v>
      </c>
      <c r="AY1325" s="147" t="s">
        <v>156</v>
      </c>
    </row>
    <row r="1326" spans="2:65" s="13" customFormat="1" ht="10.199999999999999">
      <c r="B1326" s="152"/>
      <c r="D1326" s="146" t="s">
        <v>167</v>
      </c>
      <c r="E1326" s="153" t="s">
        <v>19</v>
      </c>
      <c r="F1326" s="154" t="s">
        <v>1646</v>
      </c>
      <c r="H1326" s="155">
        <v>21.06</v>
      </c>
      <c r="I1326" s="156"/>
      <c r="L1326" s="152"/>
      <c r="M1326" s="157"/>
      <c r="T1326" s="158"/>
      <c r="AT1326" s="153" t="s">
        <v>167</v>
      </c>
      <c r="AU1326" s="153" t="s">
        <v>83</v>
      </c>
      <c r="AV1326" s="13" t="s">
        <v>83</v>
      </c>
      <c r="AW1326" s="13" t="s">
        <v>35</v>
      </c>
      <c r="AX1326" s="13" t="s">
        <v>73</v>
      </c>
      <c r="AY1326" s="153" t="s">
        <v>156</v>
      </c>
    </row>
    <row r="1327" spans="2:65" s="13" customFormat="1" ht="10.199999999999999">
      <c r="B1327" s="152"/>
      <c r="D1327" s="146" t="s">
        <v>167</v>
      </c>
      <c r="E1327" s="153" t="s">
        <v>19</v>
      </c>
      <c r="F1327" s="154" t="s">
        <v>1647</v>
      </c>
      <c r="H1327" s="155">
        <v>4.8600000000000003</v>
      </c>
      <c r="I1327" s="156"/>
      <c r="L1327" s="152"/>
      <c r="M1327" s="157"/>
      <c r="T1327" s="158"/>
      <c r="AT1327" s="153" t="s">
        <v>167</v>
      </c>
      <c r="AU1327" s="153" t="s">
        <v>83</v>
      </c>
      <c r="AV1327" s="13" t="s">
        <v>83</v>
      </c>
      <c r="AW1327" s="13" t="s">
        <v>35</v>
      </c>
      <c r="AX1327" s="13" t="s">
        <v>73</v>
      </c>
      <c r="AY1327" s="153" t="s">
        <v>156</v>
      </c>
    </row>
    <row r="1328" spans="2:65" s="13" customFormat="1" ht="10.199999999999999">
      <c r="B1328" s="152"/>
      <c r="D1328" s="146" t="s">
        <v>167</v>
      </c>
      <c r="E1328" s="153" t="s">
        <v>19</v>
      </c>
      <c r="F1328" s="154" t="s">
        <v>1648</v>
      </c>
      <c r="H1328" s="155">
        <v>0.54</v>
      </c>
      <c r="I1328" s="156"/>
      <c r="L1328" s="152"/>
      <c r="M1328" s="157"/>
      <c r="T1328" s="158"/>
      <c r="AT1328" s="153" t="s">
        <v>167</v>
      </c>
      <c r="AU1328" s="153" t="s">
        <v>83</v>
      </c>
      <c r="AV1328" s="13" t="s">
        <v>83</v>
      </c>
      <c r="AW1328" s="13" t="s">
        <v>35</v>
      </c>
      <c r="AX1328" s="13" t="s">
        <v>73</v>
      </c>
      <c r="AY1328" s="153" t="s">
        <v>156</v>
      </c>
    </row>
    <row r="1329" spans="2:65" s="14" customFormat="1" ht="10.199999999999999">
      <c r="B1329" s="159"/>
      <c r="D1329" s="146" t="s">
        <v>167</v>
      </c>
      <c r="E1329" s="160" t="s">
        <v>19</v>
      </c>
      <c r="F1329" s="161" t="s">
        <v>174</v>
      </c>
      <c r="H1329" s="162">
        <v>26.459999999999997</v>
      </c>
      <c r="I1329" s="163"/>
      <c r="L1329" s="159"/>
      <c r="M1329" s="164"/>
      <c r="T1329" s="165"/>
      <c r="AT1329" s="160" t="s">
        <v>167</v>
      </c>
      <c r="AU1329" s="160" t="s">
        <v>83</v>
      </c>
      <c r="AV1329" s="14" t="s">
        <v>163</v>
      </c>
      <c r="AW1329" s="14" t="s">
        <v>35</v>
      </c>
      <c r="AX1329" s="14" t="s">
        <v>81</v>
      </c>
      <c r="AY1329" s="160" t="s">
        <v>156</v>
      </c>
    </row>
    <row r="1330" spans="2:65" s="1" customFormat="1" ht="16.5" customHeight="1">
      <c r="B1330" s="33"/>
      <c r="C1330" s="128" t="s">
        <v>1649</v>
      </c>
      <c r="D1330" s="128" t="s">
        <v>158</v>
      </c>
      <c r="E1330" s="129" t="s">
        <v>1650</v>
      </c>
      <c r="F1330" s="130" t="s">
        <v>1651</v>
      </c>
      <c r="G1330" s="131" t="s">
        <v>161</v>
      </c>
      <c r="H1330" s="132">
        <v>34.456000000000003</v>
      </c>
      <c r="I1330" s="133"/>
      <c r="J1330" s="134">
        <f>ROUND(I1330*H1330,2)</f>
        <v>0</v>
      </c>
      <c r="K1330" s="130" t="s">
        <v>162</v>
      </c>
      <c r="L1330" s="33"/>
      <c r="M1330" s="135" t="s">
        <v>19</v>
      </c>
      <c r="N1330" s="136" t="s">
        <v>44</v>
      </c>
      <c r="P1330" s="137">
        <f>O1330*H1330</f>
        <v>0</v>
      </c>
      <c r="Q1330" s="137">
        <v>0</v>
      </c>
      <c r="R1330" s="137">
        <f>Q1330*H1330</f>
        <v>0</v>
      </c>
      <c r="S1330" s="137">
        <v>2.7199999999999998E-2</v>
      </c>
      <c r="T1330" s="138">
        <f>S1330*H1330</f>
        <v>0.93720320000000001</v>
      </c>
      <c r="AR1330" s="139" t="s">
        <v>278</v>
      </c>
      <c r="AT1330" s="139" t="s">
        <v>158</v>
      </c>
      <c r="AU1330" s="139" t="s">
        <v>83</v>
      </c>
      <c r="AY1330" s="18" t="s">
        <v>156</v>
      </c>
      <c r="BE1330" s="140">
        <f>IF(N1330="základní",J1330,0)</f>
        <v>0</v>
      </c>
      <c r="BF1330" s="140">
        <f>IF(N1330="snížená",J1330,0)</f>
        <v>0</v>
      </c>
      <c r="BG1330" s="140">
        <f>IF(N1330="zákl. přenesená",J1330,0)</f>
        <v>0</v>
      </c>
      <c r="BH1330" s="140">
        <f>IF(N1330="sníž. přenesená",J1330,0)</f>
        <v>0</v>
      </c>
      <c r="BI1330" s="140">
        <f>IF(N1330="nulová",J1330,0)</f>
        <v>0</v>
      </c>
      <c r="BJ1330" s="18" t="s">
        <v>81</v>
      </c>
      <c r="BK1330" s="140">
        <f>ROUND(I1330*H1330,2)</f>
        <v>0</v>
      </c>
      <c r="BL1330" s="18" t="s">
        <v>278</v>
      </c>
      <c r="BM1330" s="139" t="s">
        <v>1652</v>
      </c>
    </row>
    <row r="1331" spans="2:65" s="1" customFormat="1" ht="10.199999999999999">
      <c r="B1331" s="33"/>
      <c r="D1331" s="141" t="s">
        <v>165</v>
      </c>
      <c r="F1331" s="142" t="s">
        <v>1653</v>
      </c>
      <c r="I1331" s="143"/>
      <c r="L1331" s="33"/>
      <c r="M1331" s="144"/>
      <c r="T1331" s="54"/>
      <c r="AT1331" s="18" t="s">
        <v>165</v>
      </c>
      <c r="AU1331" s="18" t="s">
        <v>83</v>
      </c>
    </row>
    <row r="1332" spans="2:65" s="12" customFormat="1" ht="10.199999999999999">
      <c r="B1332" s="145"/>
      <c r="D1332" s="146" t="s">
        <v>167</v>
      </c>
      <c r="E1332" s="147" t="s">
        <v>19</v>
      </c>
      <c r="F1332" s="148" t="s">
        <v>170</v>
      </c>
      <c r="H1332" s="147" t="s">
        <v>19</v>
      </c>
      <c r="I1332" s="149"/>
      <c r="L1332" s="145"/>
      <c r="M1332" s="150"/>
      <c r="T1332" s="151"/>
      <c r="AT1332" s="147" t="s">
        <v>167</v>
      </c>
      <c r="AU1332" s="147" t="s">
        <v>83</v>
      </c>
      <c r="AV1332" s="12" t="s">
        <v>81</v>
      </c>
      <c r="AW1332" s="12" t="s">
        <v>35</v>
      </c>
      <c r="AX1332" s="12" t="s">
        <v>73</v>
      </c>
      <c r="AY1332" s="147" t="s">
        <v>156</v>
      </c>
    </row>
    <row r="1333" spans="2:65" s="13" customFormat="1" ht="10.199999999999999">
      <c r="B1333" s="152"/>
      <c r="D1333" s="146" t="s">
        <v>167</v>
      </c>
      <c r="E1333" s="153" t="s">
        <v>19</v>
      </c>
      <c r="F1333" s="154" t="s">
        <v>1654</v>
      </c>
      <c r="H1333" s="155">
        <v>10.956</v>
      </c>
      <c r="I1333" s="156"/>
      <c r="L1333" s="152"/>
      <c r="M1333" s="157"/>
      <c r="T1333" s="158"/>
      <c r="AT1333" s="153" t="s">
        <v>167</v>
      </c>
      <c r="AU1333" s="153" t="s">
        <v>83</v>
      </c>
      <c r="AV1333" s="13" t="s">
        <v>83</v>
      </c>
      <c r="AW1333" s="13" t="s">
        <v>35</v>
      </c>
      <c r="AX1333" s="13" t="s">
        <v>73</v>
      </c>
      <c r="AY1333" s="153" t="s">
        <v>156</v>
      </c>
    </row>
    <row r="1334" spans="2:65" s="13" customFormat="1" ht="10.199999999999999">
      <c r="B1334" s="152"/>
      <c r="D1334" s="146" t="s">
        <v>167</v>
      </c>
      <c r="E1334" s="153" t="s">
        <v>19</v>
      </c>
      <c r="F1334" s="154" t="s">
        <v>1655</v>
      </c>
      <c r="H1334" s="155">
        <v>0.96</v>
      </c>
      <c r="I1334" s="156"/>
      <c r="L1334" s="152"/>
      <c r="M1334" s="157"/>
      <c r="T1334" s="158"/>
      <c r="AT1334" s="153" t="s">
        <v>167</v>
      </c>
      <c r="AU1334" s="153" t="s">
        <v>83</v>
      </c>
      <c r="AV1334" s="13" t="s">
        <v>83</v>
      </c>
      <c r="AW1334" s="13" t="s">
        <v>35</v>
      </c>
      <c r="AX1334" s="13" t="s">
        <v>73</v>
      </c>
      <c r="AY1334" s="153" t="s">
        <v>156</v>
      </c>
    </row>
    <row r="1335" spans="2:65" s="15" customFormat="1" ht="10.199999999999999">
      <c r="B1335" s="176"/>
      <c r="D1335" s="146" t="s">
        <v>167</v>
      </c>
      <c r="E1335" s="177" t="s">
        <v>19</v>
      </c>
      <c r="F1335" s="178" t="s">
        <v>313</v>
      </c>
      <c r="H1335" s="179">
        <v>11.916</v>
      </c>
      <c r="I1335" s="180"/>
      <c r="L1335" s="176"/>
      <c r="M1335" s="181"/>
      <c r="T1335" s="182"/>
      <c r="AT1335" s="177" t="s">
        <v>167</v>
      </c>
      <c r="AU1335" s="177" t="s">
        <v>83</v>
      </c>
      <c r="AV1335" s="15" t="s">
        <v>182</v>
      </c>
      <c r="AW1335" s="15" t="s">
        <v>35</v>
      </c>
      <c r="AX1335" s="15" t="s">
        <v>73</v>
      </c>
      <c r="AY1335" s="177" t="s">
        <v>156</v>
      </c>
    </row>
    <row r="1336" spans="2:65" s="12" customFormat="1" ht="10.199999999999999">
      <c r="B1336" s="145"/>
      <c r="D1336" s="146" t="s">
        <v>167</v>
      </c>
      <c r="E1336" s="147" t="s">
        <v>19</v>
      </c>
      <c r="F1336" s="148" t="s">
        <v>172</v>
      </c>
      <c r="H1336" s="147" t="s">
        <v>19</v>
      </c>
      <c r="I1336" s="149"/>
      <c r="L1336" s="145"/>
      <c r="M1336" s="150"/>
      <c r="T1336" s="151"/>
      <c r="AT1336" s="147" t="s">
        <v>167</v>
      </c>
      <c r="AU1336" s="147" t="s">
        <v>83</v>
      </c>
      <c r="AV1336" s="12" t="s">
        <v>81</v>
      </c>
      <c r="AW1336" s="12" t="s">
        <v>35</v>
      </c>
      <c r="AX1336" s="12" t="s">
        <v>73</v>
      </c>
      <c r="AY1336" s="147" t="s">
        <v>156</v>
      </c>
    </row>
    <row r="1337" spans="2:65" s="13" customFormat="1" ht="10.199999999999999">
      <c r="B1337" s="152"/>
      <c r="D1337" s="146" t="s">
        <v>167</v>
      </c>
      <c r="E1337" s="153" t="s">
        <v>19</v>
      </c>
      <c r="F1337" s="154" t="s">
        <v>1656</v>
      </c>
      <c r="H1337" s="155">
        <v>18.28</v>
      </c>
      <c r="I1337" s="156"/>
      <c r="L1337" s="152"/>
      <c r="M1337" s="157"/>
      <c r="T1337" s="158"/>
      <c r="AT1337" s="153" t="s">
        <v>167</v>
      </c>
      <c r="AU1337" s="153" t="s">
        <v>83</v>
      </c>
      <c r="AV1337" s="13" t="s">
        <v>83</v>
      </c>
      <c r="AW1337" s="13" t="s">
        <v>35</v>
      </c>
      <c r="AX1337" s="13" t="s">
        <v>73</v>
      </c>
      <c r="AY1337" s="153" t="s">
        <v>156</v>
      </c>
    </row>
    <row r="1338" spans="2:65" s="13" customFormat="1" ht="10.199999999999999">
      <c r="B1338" s="152"/>
      <c r="D1338" s="146" t="s">
        <v>167</v>
      </c>
      <c r="E1338" s="153" t="s">
        <v>19</v>
      </c>
      <c r="F1338" s="154" t="s">
        <v>1657</v>
      </c>
      <c r="H1338" s="155">
        <v>1.26</v>
      </c>
      <c r="I1338" s="156"/>
      <c r="L1338" s="152"/>
      <c r="M1338" s="157"/>
      <c r="T1338" s="158"/>
      <c r="AT1338" s="153" t="s">
        <v>167</v>
      </c>
      <c r="AU1338" s="153" t="s">
        <v>83</v>
      </c>
      <c r="AV1338" s="13" t="s">
        <v>83</v>
      </c>
      <c r="AW1338" s="13" t="s">
        <v>35</v>
      </c>
      <c r="AX1338" s="13" t="s">
        <v>73</v>
      </c>
      <c r="AY1338" s="153" t="s">
        <v>156</v>
      </c>
    </row>
    <row r="1339" spans="2:65" s="15" customFormat="1" ht="10.199999999999999">
      <c r="B1339" s="176"/>
      <c r="D1339" s="146" t="s">
        <v>167</v>
      </c>
      <c r="E1339" s="177" t="s">
        <v>19</v>
      </c>
      <c r="F1339" s="178" t="s">
        <v>313</v>
      </c>
      <c r="H1339" s="179">
        <v>19.540000000000003</v>
      </c>
      <c r="I1339" s="180"/>
      <c r="L1339" s="176"/>
      <c r="M1339" s="181"/>
      <c r="T1339" s="182"/>
      <c r="AT1339" s="177" t="s">
        <v>167</v>
      </c>
      <c r="AU1339" s="177" t="s">
        <v>83</v>
      </c>
      <c r="AV1339" s="15" t="s">
        <v>182</v>
      </c>
      <c r="AW1339" s="15" t="s">
        <v>35</v>
      </c>
      <c r="AX1339" s="15" t="s">
        <v>73</v>
      </c>
      <c r="AY1339" s="177" t="s">
        <v>156</v>
      </c>
    </row>
    <row r="1340" spans="2:65" s="12" customFormat="1" ht="10.199999999999999">
      <c r="B1340" s="145"/>
      <c r="D1340" s="146" t="s">
        <v>167</v>
      </c>
      <c r="E1340" s="147" t="s">
        <v>19</v>
      </c>
      <c r="F1340" s="148" t="s">
        <v>405</v>
      </c>
      <c r="H1340" s="147" t="s">
        <v>19</v>
      </c>
      <c r="I1340" s="149"/>
      <c r="L1340" s="145"/>
      <c r="M1340" s="150"/>
      <c r="T1340" s="151"/>
      <c r="AT1340" s="147" t="s">
        <v>167</v>
      </c>
      <c r="AU1340" s="147" t="s">
        <v>83</v>
      </c>
      <c r="AV1340" s="12" t="s">
        <v>81</v>
      </c>
      <c r="AW1340" s="12" t="s">
        <v>35</v>
      </c>
      <c r="AX1340" s="12" t="s">
        <v>73</v>
      </c>
      <c r="AY1340" s="147" t="s">
        <v>156</v>
      </c>
    </row>
    <row r="1341" spans="2:65" s="13" customFormat="1" ht="10.199999999999999">
      <c r="B1341" s="152"/>
      <c r="D1341" s="146" t="s">
        <v>167</v>
      </c>
      <c r="E1341" s="153" t="s">
        <v>19</v>
      </c>
      <c r="F1341" s="154" t="s">
        <v>1658</v>
      </c>
      <c r="H1341" s="155">
        <v>3</v>
      </c>
      <c r="I1341" s="156"/>
      <c r="L1341" s="152"/>
      <c r="M1341" s="157"/>
      <c r="T1341" s="158"/>
      <c r="AT1341" s="153" t="s">
        <v>167</v>
      </c>
      <c r="AU1341" s="153" t="s">
        <v>83</v>
      </c>
      <c r="AV1341" s="13" t="s">
        <v>83</v>
      </c>
      <c r="AW1341" s="13" t="s">
        <v>35</v>
      </c>
      <c r="AX1341" s="13" t="s">
        <v>73</v>
      </c>
      <c r="AY1341" s="153" t="s">
        <v>156</v>
      </c>
    </row>
    <row r="1342" spans="2:65" s="14" customFormat="1" ht="10.199999999999999">
      <c r="B1342" s="159"/>
      <c r="D1342" s="146" t="s">
        <v>167</v>
      </c>
      <c r="E1342" s="160" t="s">
        <v>19</v>
      </c>
      <c r="F1342" s="161" t="s">
        <v>174</v>
      </c>
      <c r="H1342" s="162">
        <v>34.456000000000003</v>
      </c>
      <c r="I1342" s="163"/>
      <c r="L1342" s="159"/>
      <c r="M1342" s="164"/>
      <c r="T1342" s="165"/>
      <c r="AT1342" s="160" t="s">
        <v>167</v>
      </c>
      <c r="AU1342" s="160" t="s">
        <v>83</v>
      </c>
      <c r="AV1342" s="14" t="s">
        <v>163</v>
      </c>
      <c r="AW1342" s="14" t="s">
        <v>35</v>
      </c>
      <c r="AX1342" s="14" t="s">
        <v>81</v>
      </c>
      <c r="AY1342" s="160" t="s">
        <v>156</v>
      </c>
    </row>
    <row r="1343" spans="2:65" s="1" customFormat="1" ht="44.25" customHeight="1">
      <c r="B1343" s="33"/>
      <c r="C1343" s="128" t="s">
        <v>1659</v>
      </c>
      <c r="D1343" s="128" t="s">
        <v>158</v>
      </c>
      <c r="E1343" s="129" t="s">
        <v>1660</v>
      </c>
      <c r="F1343" s="130" t="s">
        <v>1661</v>
      </c>
      <c r="G1343" s="131" t="s">
        <v>161</v>
      </c>
      <c r="H1343" s="132">
        <v>19.059999999999999</v>
      </c>
      <c r="I1343" s="133"/>
      <c r="J1343" s="134">
        <f>ROUND(I1343*H1343,2)</f>
        <v>0</v>
      </c>
      <c r="K1343" s="130" t="s">
        <v>19</v>
      </c>
      <c r="L1343" s="33"/>
      <c r="M1343" s="135" t="s">
        <v>19</v>
      </c>
      <c r="N1343" s="136" t="s">
        <v>44</v>
      </c>
      <c r="P1343" s="137">
        <f>O1343*H1343</f>
        <v>0</v>
      </c>
      <c r="Q1343" s="137">
        <v>0</v>
      </c>
      <c r="R1343" s="137">
        <f>Q1343*H1343</f>
        <v>0</v>
      </c>
      <c r="S1343" s="137">
        <v>0</v>
      </c>
      <c r="T1343" s="138">
        <f>S1343*H1343</f>
        <v>0</v>
      </c>
      <c r="AR1343" s="139" t="s">
        <v>278</v>
      </c>
      <c r="AT1343" s="139" t="s">
        <v>158</v>
      </c>
      <c r="AU1343" s="139" t="s">
        <v>83</v>
      </c>
      <c r="AY1343" s="18" t="s">
        <v>156</v>
      </c>
      <c r="BE1343" s="140">
        <f>IF(N1343="základní",J1343,0)</f>
        <v>0</v>
      </c>
      <c r="BF1343" s="140">
        <f>IF(N1343="snížená",J1343,0)</f>
        <v>0</v>
      </c>
      <c r="BG1343" s="140">
        <f>IF(N1343="zákl. přenesená",J1343,0)</f>
        <v>0</v>
      </c>
      <c r="BH1343" s="140">
        <f>IF(N1343="sníž. přenesená",J1343,0)</f>
        <v>0</v>
      </c>
      <c r="BI1343" s="140">
        <f>IF(N1343="nulová",J1343,0)</f>
        <v>0</v>
      </c>
      <c r="BJ1343" s="18" t="s">
        <v>81</v>
      </c>
      <c r="BK1343" s="140">
        <f>ROUND(I1343*H1343,2)</f>
        <v>0</v>
      </c>
      <c r="BL1343" s="18" t="s">
        <v>278</v>
      </c>
      <c r="BM1343" s="139" t="s">
        <v>1662</v>
      </c>
    </row>
    <row r="1344" spans="2:65" s="13" customFormat="1" ht="10.199999999999999">
      <c r="B1344" s="152"/>
      <c r="D1344" s="146" t="s">
        <v>167</v>
      </c>
      <c r="E1344" s="153" t="s">
        <v>19</v>
      </c>
      <c r="F1344" s="154" t="s">
        <v>1663</v>
      </c>
      <c r="H1344" s="155">
        <v>1.24</v>
      </c>
      <c r="I1344" s="156"/>
      <c r="L1344" s="152"/>
      <c r="M1344" s="157"/>
      <c r="T1344" s="158"/>
      <c r="AT1344" s="153" t="s">
        <v>167</v>
      </c>
      <c r="AU1344" s="153" t="s">
        <v>83</v>
      </c>
      <c r="AV1344" s="13" t="s">
        <v>83</v>
      </c>
      <c r="AW1344" s="13" t="s">
        <v>35</v>
      </c>
      <c r="AX1344" s="13" t="s">
        <v>73</v>
      </c>
      <c r="AY1344" s="153" t="s">
        <v>156</v>
      </c>
    </row>
    <row r="1345" spans="2:65" s="13" customFormat="1" ht="10.199999999999999">
      <c r="B1345" s="152"/>
      <c r="D1345" s="146" t="s">
        <v>167</v>
      </c>
      <c r="E1345" s="153" t="s">
        <v>19</v>
      </c>
      <c r="F1345" s="154" t="s">
        <v>1664</v>
      </c>
      <c r="H1345" s="155">
        <v>2.11</v>
      </c>
      <c r="I1345" s="156"/>
      <c r="L1345" s="152"/>
      <c r="M1345" s="157"/>
      <c r="T1345" s="158"/>
      <c r="AT1345" s="153" t="s">
        <v>167</v>
      </c>
      <c r="AU1345" s="153" t="s">
        <v>83</v>
      </c>
      <c r="AV1345" s="13" t="s">
        <v>83</v>
      </c>
      <c r="AW1345" s="13" t="s">
        <v>35</v>
      </c>
      <c r="AX1345" s="13" t="s">
        <v>73</v>
      </c>
      <c r="AY1345" s="153" t="s">
        <v>156</v>
      </c>
    </row>
    <row r="1346" spans="2:65" s="13" customFormat="1" ht="10.199999999999999">
      <c r="B1346" s="152"/>
      <c r="D1346" s="146" t="s">
        <v>167</v>
      </c>
      <c r="E1346" s="153" t="s">
        <v>19</v>
      </c>
      <c r="F1346" s="154" t="s">
        <v>1665</v>
      </c>
      <c r="H1346" s="155">
        <v>4.6399999999999997</v>
      </c>
      <c r="I1346" s="156"/>
      <c r="L1346" s="152"/>
      <c r="M1346" s="157"/>
      <c r="T1346" s="158"/>
      <c r="AT1346" s="153" t="s">
        <v>167</v>
      </c>
      <c r="AU1346" s="153" t="s">
        <v>83</v>
      </c>
      <c r="AV1346" s="13" t="s">
        <v>83</v>
      </c>
      <c r="AW1346" s="13" t="s">
        <v>35</v>
      </c>
      <c r="AX1346" s="13" t="s">
        <v>73</v>
      </c>
      <c r="AY1346" s="153" t="s">
        <v>156</v>
      </c>
    </row>
    <row r="1347" spans="2:65" s="13" customFormat="1" ht="10.199999999999999">
      <c r="B1347" s="152"/>
      <c r="D1347" s="146" t="s">
        <v>167</v>
      </c>
      <c r="E1347" s="153" t="s">
        <v>19</v>
      </c>
      <c r="F1347" s="154" t="s">
        <v>1666</v>
      </c>
      <c r="H1347" s="155">
        <v>11.07</v>
      </c>
      <c r="I1347" s="156"/>
      <c r="L1347" s="152"/>
      <c r="M1347" s="157"/>
      <c r="T1347" s="158"/>
      <c r="AT1347" s="153" t="s">
        <v>167</v>
      </c>
      <c r="AU1347" s="153" t="s">
        <v>83</v>
      </c>
      <c r="AV1347" s="13" t="s">
        <v>83</v>
      </c>
      <c r="AW1347" s="13" t="s">
        <v>35</v>
      </c>
      <c r="AX1347" s="13" t="s">
        <v>73</v>
      </c>
      <c r="AY1347" s="153" t="s">
        <v>156</v>
      </c>
    </row>
    <row r="1348" spans="2:65" s="14" customFormat="1" ht="10.199999999999999">
      <c r="B1348" s="159"/>
      <c r="D1348" s="146" t="s">
        <v>167</v>
      </c>
      <c r="E1348" s="160" t="s">
        <v>19</v>
      </c>
      <c r="F1348" s="161" t="s">
        <v>174</v>
      </c>
      <c r="H1348" s="162">
        <v>19.059999999999999</v>
      </c>
      <c r="I1348" s="163"/>
      <c r="L1348" s="159"/>
      <c r="M1348" s="164"/>
      <c r="T1348" s="165"/>
      <c r="AT1348" s="160" t="s">
        <v>167</v>
      </c>
      <c r="AU1348" s="160" t="s">
        <v>83</v>
      </c>
      <c r="AV1348" s="14" t="s">
        <v>163</v>
      </c>
      <c r="AW1348" s="14" t="s">
        <v>35</v>
      </c>
      <c r="AX1348" s="14" t="s">
        <v>81</v>
      </c>
      <c r="AY1348" s="160" t="s">
        <v>156</v>
      </c>
    </row>
    <row r="1349" spans="2:65" s="1" customFormat="1" ht="24.15" customHeight="1">
      <c r="B1349" s="33"/>
      <c r="C1349" s="128" t="s">
        <v>1667</v>
      </c>
      <c r="D1349" s="128" t="s">
        <v>158</v>
      </c>
      <c r="E1349" s="129" t="s">
        <v>1668</v>
      </c>
      <c r="F1349" s="130" t="s">
        <v>1669</v>
      </c>
      <c r="G1349" s="131" t="s">
        <v>185</v>
      </c>
      <c r="H1349" s="132">
        <v>0.45400000000000001</v>
      </c>
      <c r="I1349" s="133"/>
      <c r="J1349" s="134">
        <f>ROUND(I1349*H1349,2)</f>
        <v>0</v>
      </c>
      <c r="K1349" s="130" t="s">
        <v>162</v>
      </c>
      <c r="L1349" s="33"/>
      <c r="M1349" s="135" t="s">
        <v>19</v>
      </c>
      <c r="N1349" s="136" t="s">
        <v>44</v>
      </c>
      <c r="P1349" s="137">
        <f>O1349*H1349</f>
        <v>0</v>
      </c>
      <c r="Q1349" s="137">
        <v>0</v>
      </c>
      <c r="R1349" s="137">
        <f>Q1349*H1349</f>
        <v>0</v>
      </c>
      <c r="S1349" s="137">
        <v>0</v>
      </c>
      <c r="T1349" s="138">
        <f>S1349*H1349</f>
        <v>0</v>
      </c>
      <c r="AR1349" s="139" t="s">
        <v>278</v>
      </c>
      <c r="AT1349" s="139" t="s">
        <v>158</v>
      </c>
      <c r="AU1349" s="139" t="s">
        <v>83</v>
      </c>
      <c r="AY1349" s="18" t="s">
        <v>156</v>
      </c>
      <c r="BE1349" s="140">
        <f>IF(N1349="základní",J1349,0)</f>
        <v>0</v>
      </c>
      <c r="BF1349" s="140">
        <f>IF(N1349="snížená",J1349,0)</f>
        <v>0</v>
      </c>
      <c r="BG1349" s="140">
        <f>IF(N1349="zákl. přenesená",J1349,0)</f>
        <v>0</v>
      </c>
      <c r="BH1349" s="140">
        <f>IF(N1349="sníž. přenesená",J1349,0)</f>
        <v>0</v>
      </c>
      <c r="BI1349" s="140">
        <f>IF(N1349="nulová",J1349,0)</f>
        <v>0</v>
      </c>
      <c r="BJ1349" s="18" t="s">
        <v>81</v>
      </c>
      <c r="BK1349" s="140">
        <f>ROUND(I1349*H1349,2)</f>
        <v>0</v>
      </c>
      <c r="BL1349" s="18" t="s">
        <v>278</v>
      </c>
      <c r="BM1349" s="139" t="s">
        <v>1670</v>
      </c>
    </row>
    <row r="1350" spans="2:65" s="1" customFormat="1" ht="10.199999999999999">
      <c r="B1350" s="33"/>
      <c r="D1350" s="141" t="s">
        <v>165</v>
      </c>
      <c r="F1350" s="142" t="s">
        <v>1671</v>
      </c>
      <c r="I1350" s="143"/>
      <c r="L1350" s="33"/>
      <c r="M1350" s="144"/>
      <c r="T1350" s="54"/>
      <c r="AT1350" s="18" t="s">
        <v>165</v>
      </c>
      <c r="AU1350" s="18" t="s">
        <v>83</v>
      </c>
    </row>
    <row r="1351" spans="2:65" s="11" customFormat="1" ht="22.8" customHeight="1">
      <c r="B1351" s="116"/>
      <c r="D1351" s="117" t="s">
        <v>72</v>
      </c>
      <c r="E1351" s="126" t="s">
        <v>1672</v>
      </c>
      <c r="F1351" s="126" t="s">
        <v>1673</v>
      </c>
      <c r="I1351" s="119"/>
      <c r="J1351" s="127">
        <f>BK1351</f>
        <v>0</v>
      </c>
      <c r="L1351" s="116"/>
      <c r="M1351" s="121"/>
      <c r="P1351" s="122">
        <f>SUM(P1352:P1359)</f>
        <v>0</v>
      </c>
      <c r="R1351" s="122">
        <f>SUM(R1352:R1359)</f>
        <v>0.47182900000000005</v>
      </c>
      <c r="T1351" s="123">
        <f>SUM(T1352:T1359)</f>
        <v>0</v>
      </c>
      <c r="AR1351" s="117" t="s">
        <v>83</v>
      </c>
      <c r="AT1351" s="124" t="s">
        <v>72</v>
      </c>
      <c r="AU1351" s="124" t="s">
        <v>81</v>
      </c>
      <c r="AY1351" s="117" t="s">
        <v>156</v>
      </c>
      <c r="BK1351" s="125">
        <f>SUM(BK1352:BK1359)</f>
        <v>0</v>
      </c>
    </row>
    <row r="1352" spans="2:65" s="1" customFormat="1" ht="24.15" customHeight="1">
      <c r="B1352" s="33"/>
      <c r="C1352" s="128" t="s">
        <v>1674</v>
      </c>
      <c r="D1352" s="128" t="s">
        <v>158</v>
      </c>
      <c r="E1352" s="129" t="s">
        <v>1675</v>
      </c>
      <c r="F1352" s="130" t="s">
        <v>1676</v>
      </c>
      <c r="G1352" s="131" t="s">
        <v>161</v>
      </c>
      <c r="H1352" s="132">
        <v>3.98</v>
      </c>
      <c r="I1352" s="133"/>
      <c r="J1352" s="134">
        <f>ROUND(I1352*H1352,2)</f>
        <v>0</v>
      </c>
      <c r="K1352" s="130" t="s">
        <v>162</v>
      </c>
      <c r="L1352" s="33"/>
      <c r="M1352" s="135" t="s">
        <v>19</v>
      </c>
      <c r="N1352" s="136" t="s">
        <v>44</v>
      </c>
      <c r="P1352" s="137">
        <f>O1352*H1352</f>
        <v>0</v>
      </c>
      <c r="Q1352" s="137">
        <v>3.3500000000000002E-2</v>
      </c>
      <c r="R1352" s="137">
        <f>Q1352*H1352</f>
        <v>0.13333</v>
      </c>
      <c r="S1352" s="137">
        <v>0</v>
      </c>
      <c r="T1352" s="138">
        <f>S1352*H1352</f>
        <v>0</v>
      </c>
      <c r="AR1352" s="139" t="s">
        <v>278</v>
      </c>
      <c r="AT1352" s="139" t="s">
        <v>158</v>
      </c>
      <c r="AU1352" s="139" t="s">
        <v>83</v>
      </c>
      <c r="AY1352" s="18" t="s">
        <v>156</v>
      </c>
      <c r="BE1352" s="140">
        <f>IF(N1352="základní",J1352,0)</f>
        <v>0</v>
      </c>
      <c r="BF1352" s="140">
        <f>IF(N1352="snížená",J1352,0)</f>
        <v>0</v>
      </c>
      <c r="BG1352" s="140">
        <f>IF(N1352="zákl. přenesená",J1352,0)</f>
        <v>0</v>
      </c>
      <c r="BH1352" s="140">
        <f>IF(N1352="sníž. přenesená",J1352,0)</f>
        <v>0</v>
      </c>
      <c r="BI1352" s="140">
        <f>IF(N1352="nulová",J1352,0)</f>
        <v>0</v>
      </c>
      <c r="BJ1352" s="18" t="s">
        <v>81</v>
      </c>
      <c r="BK1352" s="140">
        <f>ROUND(I1352*H1352,2)</f>
        <v>0</v>
      </c>
      <c r="BL1352" s="18" t="s">
        <v>278</v>
      </c>
      <c r="BM1352" s="139" t="s">
        <v>1677</v>
      </c>
    </row>
    <row r="1353" spans="2:65" s="1" customFormat="1" ht="10.199999999999999">
      <c r="B1353" s="33"/>
      <c r="D1353" s="141" t="s">
        <v>165</v>
      </c>
      <c r="F1353" s="142" t="s">
        <v>1678</v>
      </c>
      <c r="I1353" s="143"/>
      <c r="L1353" s="33"/>
      <c r="M1353" s="144"/>
      <c r="T1353" s="54"/>
      <c r="AT1353" s="18" t="s">
        <v>165</v>
      </c>
      <c r="AU1353" s="18" t="s">
        <v>83</v>
      </c>
    </row>
    <row r="1354" spans="2:65" s="13" customFormat="1" ht="10.199999999999999">
      <c r="B1354" s="152"/>
      <c r="D1354" s="146" t="s">
        <v>167</v>
      </c>
      <c r="E1354" s="153" t="s">
        <v>19</v>
      </c>
      <c r="F1354" s="154" t="s">
        <v>1679</v>
      </c>
      <c r="H1354" s="155">
        <v>3.98</v>
      </c>
      <c r="I1354" s="156"/>
      <c r="L1354" s="152"/>
      <c r="M1354" s="157"/>
      <c r="T1354" s="158"/>
      <c r="AT1354" s="153" t="s">
        <v>167</v>
      </c>
      <c r="AU1354" s="153" t="s">
        <v>83</v>
      </c>
      <c r="AV1354" s="13" t="s">
        <v>83</v>
      </c>
      <c r="AW1354" s="13" t="s">
        <v>35</v>
      </c>
      <c r="AX1354" s="13" t="s">
        <v>73</v>
      </c>
      <c r="AY1354" s="153" t="s">
        <v>156</v>
      </c>
    </row>
    <row r="1355" spans="2:65" s="14" customFormat="1" ht="10.199999999999999">
      <c r="B1355" s="159"/>
      <c r="D1355" s="146" t="s">
        <v>167</v>
      </c>
      <c r="E1355" s="160" t="s">
        <v>19</v>
      </c>
      <c r="F1355" s="161" t="s">
        <v>174</v>
      </c>
      <c r="H1355" s="162">
        <v>3.98</v>
      </c>
      <c r="I1355" s="163"/>
      <c r="L1355" s="159"/>
      <c r="M1355" s="164"/>
      <c r="T1355" s="165"/>
      <c r="AT1355" s="160" t="s">
        <v>167</v>
      </c>
      <c r="AU1355" s="160" t="s">
        <v>83</v>
      </c>
      <c r="AV1355" s="14" t="s">
        <v>163</v>
      </c>
      <c r="AW1355" s="14" t="s">
        <v>35</v>
      </c>
      <c r="AX1355" s="14" t="s">
        <v>81</v>
      </c>
      <c r="AY1355" s="160" t="s">
        <v>156</v>
      </c>
    </row>
    <row r="1356" spans="2:65" s="1" customFormat="1" ht="16.5" customHeight="1">
      <c r="B1356" s="33"/>
      <c r="C1356" s="166" t="s">
        <v>1680</v>
      </c>
      <c r="D1356" s="166" t="s">
        <v>291</v>
      </c>
      <c r="E1356" s="167" t="s">
        <v>1681</v>
      </c>
      <c r="F1356" s="168" t="s">
        <v>1682</v>
      </c>
      <c r="G1356" s="169" t="s">
        <v>161</v>
      </c>
      <c r="H1356" s="170">
        <v>4.1790000000000003</v>
      </c>
      <c r="I1356" s="171"/>
      <c r="J1356" s="172">
        <f>ROUND(I1356*H1356,2)</f>
        <v>0</v>
      </c>
      <c r="K1356" s="168" t="s">
        <v>162</v>
      </c>
      <c r="L1356" s="173"/>
      <c r="M1356" s="174" t="s">
        <v>19</v>
      </c>
      <c r="N1356" s="175" t="s">
        <v>44</v>
      </c>
      <c r="P1356" s="137">
        <f>O1356*H1356</f>
        <v>0</v>
      </c>
      <c r="Q1356" s="137">
        <v>8.1000000000000003E-2</v>
      </c>
      <c r="R1356" s="137">
        <f>Q1356*H1356</f>
        <v>0.33849900000000005</v>
      </c>
      <c r="S1356" s="137">
        <v>0</v>
      </c>
      <c r="T1356" s="138">
        <f>S1356*H1356</f>
        <v>0</v>
      </c>
      <c r="AR1356" s="139" t="s">
        <v>379</v>
      </c>
      <c r="AT1356" s="139" t="s">
        <v>291</v>
      </c>
      <c r="AU1356" s="139" t="s">
        <v>83</v>
      </c>
      <c r="AY1356" s="18" t="s">
        <v>156</v>
      </c>
      <c r="BE1356" s="140">
        <f>IF(N1356="základní",J1356,0)</f>
        <v>0</v>
      </c>
      <c r="BF1356" s="140">
        <f>IF(N1356="snížená",J1356,0)</f>
        <v>0</v>
      </c>
      <c r="BG1356" s="140">
        <f>IF(N1356="zákl. přenesená",J1356,0)</f>
        <v>0</v>
      </c>
      <c r="BH1356" s="140">
        <f>IF(N1356="sníž. přenesená",J1356,0)</f>
        <v>0</v>
      </c>
      <c r="BI1356" s="140">
        <f>IF(N1356="nulová",J1356,0)</f>
        <v>0</v>
      </c>
      <c r="BJ1356" s="18" t="s">
        <v>81</v>
      </c>
      <c r="BK1356" s="140">
        <f>ROUND(I1356*H1356,2)</f>
        <v>0</v>
      </c>
      <c r="BL1356" s="18" t="s">
        <v>278</v>
      </c>
      <c r="BM1356" s="139" t="s">
        <v>1683</v>
      </c>
    </row>
    <row r="1357" spans="2:65" s="13" customFormat="1" ht="10.199999999999999">
      <c r="B1357" s="152"/>
      <c r="D1357" s="146" t="s">
        <v>167</v>
      </c>
      <c r="E1357" s="153" t="s">
        <v>19</v>
      </c>
      <c r="F1357" s="154" t="s">
        <v>1684</v>
      </c>
      <c r="H1357" s="155">
        <v>4.1790000000000003</v>
      </c>
      <c r="I1357" s="156"/>
      <c r="L1357" s="152"/>
      <c r="M1357" s="157"/>
      <c r="T1357" s="158"/>
      <c r="AT1357" s="153" t="s">
        <v>167</v>
      </c>
      <c r="AU1357" s="153" t="s">
        <v>83</v>
      </c>
      <c r="AV1357" s="13" t="s">
        <v>83</v>
      </c>
      <c r="AW1357" s="13" t="s">
        <v>35</v>
      </c>
      <c r="AX1357" s="13" t="s">
        <v>81</v>
      </c>
      <c r="AY1357" s="153" t="s">
        <v>156</v>
      </c>
    </row>
    <row r="1358" spans="2:65" s="1" customFormat="1" ht="24.15" customHeight="1">
      <c r="B1358" s="33"/>
      <c r="C1358" s="128" t="s">
        <v>1685</v>
      </c>
      <c r="D1358" s="128" t="s">
        <v>158</v>
      </c>
      <c r="E1358" s="129" t="s">
        <v>1686</v>
      </c>
      <c r="F1358" s="130" t="s">
        <v>1687</v>
      </c>
      <c r="G1358" s="131" t="s">
        <v>185</v>
      </c>
      <c r="H1358" s="132">
        <v>0.47199999999999998</v>
      </c>
      <c r="I1358" s="133"/>
      <c r="J1358" s="134">
        <f>ROUND(I1358*H1358,2)</f>
        <v>0</v>
      </c>
      <c r="K1358" s="130" t="s">
        <v>162</v>
      </c>
      <c r="L1358" s="33"/>
      <c r="M1358" s="135" t="s">
        <v>19</v>
      </c>
      <c r="N1358" s="136" t="s">
        <v>44</v>
      </c>
      <c r="P1358" s="137">
        <f>O1358*H1358</f>
        <v>0</v>
      </c>
      <c r="Q1358" s="137">
        <v>0</v>
      </c>
      <c r="R1358" s="137">
        <f>Q1358*H1358</f>
        <v>0</v>
      </c>
      <c r="S1358" s="137">
        <v>0</v>
      </c>
      <c r="T1358" s="138">
        <f>S1358*H1358</f>
        <v>0</v>
      </c>
      <c r="AR1358" s="139" t="s">
        <v>278</v>
      </c>
      <c r="AT1358" s="139" t="s">
        <v>158</v>
      </c>
      <c r="AU1358" s="139" t="s">
        <v>83</v>
      </c>
      <c r="AY1358" s="18" t="s">
        <v>156</v>
      </c>
      <c r="BE1358" s="140">
        <f>IF(N1358="základní",J1358,0)</f>
        <v>0</v>
      </c>
      <c r="BF1358" s="140">
        <f>IF(N1358="snížená",J1358,0)</f>
        <v>0</v>
      </c>
      <c r="BG1358" s="140">
        <f>IF(N1358="zákl. přenesená",J1358,0)</f>
        <v>0</v>
      </c>
      <c r="BH1358" s="140">
        <f>IF(N1358="sníž. přenesená",J1358,0)</f>
        <v>0</v>
      </c>
      <c r="BI1358" s="140">
        <f>IF(N1358="nulová",J1358,0)</f>
        <v>0</v>
      </c>
      <c r="BJ1358" s="18" t="s">
        <v>81</v>
      </c>
      <c r="BK1358" s="140">
        <f>ROUND(I1358*H1358,2)</f>
        <v>0</v>
      </c>
      <c r="BL1358" s="18" t="s">
        <v>278</v>
      </c>
      <c r="BM1358" s="139" t="s">
        <v>1688</v>
      </c>
    </row>
    <row r="1359" spans="2:65" s="1" customFormat="1" ht="10.199999999999999">
      <c r="B1359" s="33"/>
      <c r="D1359" s="141" t="s">
        <v>165</v>
      </c>
      <c r="F1359" s="142" t="s">
        <v>1689</v>
      </c>
      <c r="I1359" s="143"/>
      <c r="L1359" s="33"/>
      <c r="M1359" s="144"/>
      <c r="T1359" s="54"/>
      <c r="AT1359" s="18" t="s">
        <v>165</v>
      </c>
      <c r="AU1359" s="18" t="s">
        <v>83</v>
      </c>
    </row>
    <row r="1360" spans="2:65" s="11" customFormat="1" ht="22.8" customHeight="1">
      <c r="B1360" s="116"/>
      <c r="D1360" s="117" t="s">
        <v>72</v>
      </c>
      <c r="E1360" s="126" t="s">
        <v>1690</v>
      </c>
      <c r="F1360" s="126" t="s">
        <v>1691</v>
      </c>
      <c r="I1360" s="119"/>
      <c r="J1360" s="127">
        <f>BK1360</f>
        <v>0</v>
      </c>
      <c r="L1360" s="116"/>
      <c r="M1360" s="121"/>
      <c r="P1360" s="122">
        <f>SUM(P1361:P1414)</f>
        <v>0</v>
      </c>
      <c r="R1360" s="122">
        <f>SUM(R1361:R1414)</f>
        <v>0.84482900000000005</v>
      </c>
      <c r="T1360" s="123">
        <f>SUM(T1361:T1414)</f>
        <v>0.13409979999999999</v>
      </c>
      <c r="AR1360" s="117" t="s">
        <v>83</v>
      </c>
      <c r="AT1360" s="124" t="s">
        <v>72</v>
      </c>
      <c r="AU1360" s="124" t="s">
        <v>81</v>
      </c>
      <c r="AY1360" s="117" t="s">
        <v>156</v>
      </c>
      <c r="BK1360" s="125">
        <f>SUM(BK1361:BK1414)</f>
        <v>0</v>
      </c>
    </row>
    <row r="1361" spans="2:65" s="1" customFormat="1" ht="16.5" customHeight="1">
      <c r="B1361" s="33"/>
      <c r="C1361" s="128" t="s">
        <v>1692</v>
      </c>
      <c r="D1361" s="128" t="s">
        <v>158</v>
      </c>
      <c r="E1361" s="129" t="s">
        <v>1693</v>
      </c>
      <c r="F1361" s="130" t="s">
        <v>1694</v>
      </c>
      <c r="G1361" s="131" t="s">
        <v>161</v>
      </c>
      <c r="H1361" s="132">
        <v>432.58</v>
      </c>
      <c r="I1361" s="133"/>
      <c r="J1361" s="134">
        <f>ROUND(I1361*H1361,2)</f>
        <v>0</v>
      </c>
      <c r="K1361" s="130" t="s">
        <v>162</v>
      </c>
      <c r="L1361" s="33"/>
      <c r="M1361" s="135" t="s">
        <v>19</v>
      </c>
      <c r="N1361" s="136" t="s">
        <v>44</v>
      </c>
      <c r="P1361" s="137">
        <f>O1361*H1361</f>
        <v>0</v>
      </c>
      <c r="Q1361" s="137">
        <v>1E-3</v>
      </c>
      <c r="R1361" s="137">
        <f>Q1361*H1361</f>
        <v>0.43258000000000002</v>
      </c>
      <c r="S1361" s="137">
        <v>3.1E-4</v>
      </c>
      <c r="T1361" s="138">
        <f>S1361*H1361</f>
        <v>0.13409979999999999</v>
      </c>
      <c r="AR1361" s="139" t="s">
        <v>278</v>
      </c>
      <c r="AT1361" s="139" t="s">
        <v>158</v>
      </c>
      <c r="AU1361" s="139" t="s">
        <v>83</v>
      </c>
      <c r="AY1361" s="18" t="s">
        <v>156</v>
      </c>
      <c r="BE1361" s="140">
        <f>IF(N1361="základní",J1361,0)</f>
        <v>0</v>
      </c>
      <c r="BF1361" s="140">
        <f>IF(N1361="snížená",J1361,0)</f>
        <v>0</v>
      </c>
      <c r="BG1361" s="140">
        <f>IF(N1361="zákl. přenesená",J1361,0)</f>
        <v>0</v>
      </c>
      <c r="BH1361" s="140">
        <f>IF(N1361="sníž. přenesená",J1361,0)</f>
        <v>0</v>
      </c>
      <c r="BI1361" s="140">
        <f>IF(N1361="nulová",J1361,0)</f>
        <v>0</v>
      </c>
      <c r="BJ1361" s="18" t="s">
        <v>81</v>
      </c>
      <c r="BK1361" s="140">
        <f>ROUND(I1361*H1361,2)</f>
        <v>0</v>
      </c>
      <c r="BL1361" s="18" t="s">
        <v>278</v>
      </c>
      <c r="BM1361" s="139" t="s">
        <v>1695</v>
      </c>
    </row>
    <row r="1362" spans="2:65" s="1" customFormat="1" ht="10.199999999999999">
      <c r="B1362" s="33"/>
      <c r="D1362" s="141" t="s">
        <v>165</v>
      </c>
      <c r="F1362" s="142" t="s">
        <v>1696</v>
      </c>
      <c r="I1362" s="143"/>
      <c r="L1362" s="33"/>
      <c r="M1362" s="144"/>
      <c r="T1362" s="54"/>
      <c r="AT1362" s="18" t="s">
        <v>165</v>
      </c>
      <c r="AU1362" s="18" t="s">
        <v>83</v>
      </c>
    </row>
    <row r="1363" spans="2:65" s="13" customFormat="1" ht="10.199999999999999">
      <c r="B1363" s="152"/>
      <c r="D1363" s="146" t="s">
        <v>167</v>
      </c>
      <c r="E1363" s="153" t="s">
        <v>19</v>
      </c>
      <c r="F1363" s="154" t="s">
        <v>1697</v>
      </c>
      <c r="H1363" s="155">
        <v>432.58</v>
      </c>
      <c r="I1363" s="156"/>
      <c r="L1363" s="152"/>
      <c r="M1363" s="157"/>
      <c r="T1363" s="158"/>
      <c r="AT1363" s="153" t="s">
        <v>167</v>
      </c>
      <c r="AU1363" s="153" t="s">
        <v>83</v>
      </c>
      <c r="AV1363" s="13" t="s">
        <v>83</v>
      </c>
      <c r="AW1363" s="13" t="s">
        <v>35</v>
      </c>
      <c r="AX1363" s="13" t="s">
        <v>73</v>
      </c>
      <c r="AY1363" s="153" t="s">
        <v>156</v>
      </c>
    </row>
    <row r="1364" spans="2:65" s="14" customFormat="1" ht="10.199999999999999">
      <c r="B1364" s="159"/>
      <c r="D1364" s="146" t="s">
        <v>167</v>
      </c>
      <c r="E1364" s="160" t="s">
        <v>19</v>
      </c>
      <c r="F1364" s="161" t="s">
        <v>174</v>
      </c>
      <c r="H1364" s="162">
        <v>432.58</v>
      </c>
      <c r="I1364" s="163"/>
      <c r="L1364" s="159"/>
      <c r="M1364" s="164"/>
      <c r="T1364" s="165"/>
      <c r="AT1364" s="160" t="s">
        <v>167</v>
      </c>
      <c r="AU1364" s="160" t="s">
        <v>83</v>
      </c>
      <c r="AV1364" s="14" t="s">
        <v>163</v>
      </c>
      <c r="AW1364" s="14" t="s">
        <v>35</v>
      </c>
      <c r="AX1364" s="14" t="s">
        <v>81</v>
      </c>
      <c r="AY1364" s="160" t="s">
        <v>156</v>
      </c>
    </row>
    <row r="1365" spans="2:65" s="1" customFormat="1" ht="16.5" customHeight="1">
      <c r="B1365" s="33"/>
      <c r="C1365" s="128" t="s">
        <v>1698</v>
      </c>
      <c r="D1365" s="128" t="s">
        <v>158</v>
      </c>
      <c r="E1365" s="129" t="s">
        <v>1699</v>
      </c>
      <c r="F1365" s="130" t="s">
        <v>1700</v>
      </c>
      <c r="G1365" s="131" t="s">
        <v>161</v>
      </c>
      <c r="H1365" s="132">
        <v>824.49800000000005</v>
      </c>
      <c r="I1365" s="133"/>
      <c r="J1365" s="134">
        <f>ROUND(I1365*H1365,2)</f>
        <v>0</v>
      </c>
      <c r="K1365" s="130" t="s">
        <v>162</v>
      </c>
      <c r="L1365" s="33"/>
      <c r="M1365" s="135" t="s">
        <v>19</v>
      </c>
      <c r="N1365" s="136" t="s">
        <v>44</v>
      </c>
      <c r="P1365" s="137">
        <f>O1365*H1365</f>
        <v>0</v>
      </c>
      <c r="Q1365" s="137">
        <v>2.1000000000000001E-4</v>
      </c>
      <c r="R1365" s="137">
        <f>Q1365*H1365</f>
        <v>0.17314458000000002</v>
      </c>
      <c r="S1365" s="137">
        <v>0</v>
      </c>
      <c r="T1365" s="138">
        <f>S1365*H1365</f>
        <v>0</v>
      </c>
      <c r="AR1365" s="139" t="s">
        <v>278</v>
      </c>
      <c r="AT1365" s="139" t="s">
        <v>158</v>
      </c>
      <c r="AU1365" s="139" t="s">
        <v>83</v>
      </c>
      <c r="AY1365" s="18" t="s">
        <v>156</v>
      </c>
      <c r="BE1365" s="140">
        <f>IF(N1365="základní",J1365,0)</f>
        <v>0</v>
      </c>
      <c r="BF1365" s="140">
        <f>IF(N1365="snížená",J1365,0)</f>
        <v>0</v>
      </c>
      <c r="BG1365" s="140">
        <f>IF(N1365="zákl. přenesená",J1365,0)</f>
        <v>0</v>
      </c>
      <c r="BH1365" s="140">
        <f>IF(N1365="sníž. přenesená",J1365,0)</f>
        <v>0</v>
      </c>
      <c r="BI1365" s="140">
        <f>IF(N1365="nulová",J1365,0)</f>
        <v>0</v>
      </c>
      <c r="BJ1365" s="18" t="s">
        <v>81</v>
      </c>
      <c r="BK1365" s="140">
        <f>ROUND(I1365*H1365,2)</f>
        <v>0</v>
      </c>
      <c r="BL1365" s="18" t="s">
        <v>278</v>
      </c>
      <c r="BM1365" s="139" t="s">
        <v>1701</v>
      </c>
    </row>
    <row r="1366" spans="2:65" s="1" customFormat="1" ht="10.199999999999999">
      <c r="B1366" s="33"/>
      <c r="D1366" s="141" t="s">
        <v>165</v>
      </c>
      <c r="F1366" s="142" t="s">
        <v>1702</v>
      </c>
      <c r="I1366" s="143"/>
      <c r="L1366" s="33"/>
      <c r="M1366" s="144"/>
      <c r="T1366" s="54"/>
      <c r="AT1366" s="18" t="s">
        <v>165</v>
      </c>
      <c r="AU1366" s="18" t="s">
        <v>83</v>
      </c>
    </row>
    <row r="1367" spans="2:65" s="12" customFormat="1" ht="10.199999999999999">
      <c r="B1367" s="145"/>
      <c r="D1367" s="146" t="s">
        <v>167</v>
      </c>
      <c r="E1367" s="147" t="s">
        <v>19</v>
      </c>
      <c r="F1367" s="148" t="s">
        <v>1703</v>
      </c>
      <c r="H1367" s="147" t="s">
        <v>19</v>
      </c>
      <c r="I1367" s="149"/>
      <c r="L1367" s="145"/>
      <c r="M1367" s="150"/>
      <c r="T1367" s="151"/>
      <c r="AT1367" s="147" t="s">
        <v>167</v>
      </c>
      <c r="AU1367" s="147" t="s">
        <v>83</v>
      </c>
      <c r="AV1367" s="12" t="s">
        <v>81</v>
      </c>
      <c r="AW1367" s="12" t="s">
        <v>35</v>
      </c>
      <c r="AX1367" s="12" t="s">
        <v>73</v>
      </c>
      <c r="AY1367" s="147" t="s">
        <v>156</v>
      </c>
    </row>
    <row r="1368" spans="2:65" s="13" customFormat="1" ht="10.199999999999999">
      <c r="B1368" s="152"/>
      <c r="D1368" s="146" t="s">
        <v>167</v>
      </c>
      <c r="E1368" s="153" t="s">
        <v>19</v>
      </c>
      <c r="F1368" s="154" t="s">
        <v>1704</v>
      </c>
      <c r="H1368" s="155">
        <v>40.4</v>
      </c>
      <c r="I1368" s="156"/>
      <c r="L1368" s="152"/>
      <c r="M1368" s="157"/>
      <c r="T1368" s="158"/>
      <c r="AT1368" s="153" t="s">
        <v>167</v>
      </c>
      <c r="AU1368" s="153" t="s">
        <v>83</v>
      </c>
      <c r="AV1368" s="13" t="s">
        <v>83</v>
      </c>
      <c r="AW1368" s="13" t="s">
        <v>35</v>
      </c>
      <c r="AX1368" s="13" t="s">
        <v>73</v>
      </c>
      <c r="AY1368" s="153" t="s">
        <v>156</v>
      </c>
    </row>
    <row r="1369" spans="2:65" s="13" customFormat="1" ht="10.199999999999999">
      <c r="B1369" s="152"/>
      <c r="D1369" s="146" t="s">
        <v>167</v>
      </c>
      <c r="E1369" s="153" t="s">
        <v>19</v>
      </c>
      <c r="F1369" s="154" t="s">
        <v>1705</v>
      </c>
      <c r="H1369" s="155">
        <v>38.130000000000003</v>
      </c>
      <c r="I1369" s="156"/>
      <c r="L1369" s="152"/>
      <c r="M1369" s="157"/>
      <c r="T1369" s="158"/>
      <c r="AT1369" s="153" t="s">
        <v>167</v>
      </c>
      <c r="AU1369" s="153" t="s">
        <v>83</v>
      </c>
      <c r="AV1369" s="13" t="s">
        <v>83</v>
      </c>
      <c r="AW1369" s="13" t="s">
        <v>35</v>
      </c>
      <c r="AX1369" s="13" t="s">
        <v>73</v>
      </c>
      <c r="AY1369" s="153" t="s">
        <v>156</v>
      </c>
    </row>
    <row r="1370" spans="2:65" s="13" customFormat="1" ht="10.199999999999999">
      <c r="B1370" s="152"/>
      <c r="D1370" s="146" t="s">
        <v>167</v>
      </c>
      <c r="E1370" s="153" t="s">
        <v>19</v>
      </c>
      <c r="F1370" s="154" t="s">
        <v>1706</v>
      </c>
      <c r="H1370" s="155">
        <v>39.93</v>
      </c>
      <c r="I1370" s="156"/>
      <c r="L1370" s="152"/>
      <c r="M1370" s="157"/>
      <c r="T1370" s="158"/>
      <c r="AT1370" s="153" t="s">
        <v>167</v>
      </c>
      <c r="AU1370" s="153" t="s">
        <v>83</v>
      </c>
      <c r="AV1370" s="13" t="s">
        <v>83</v>
      </c>
      <c r="AW1370" s="13" t="s">
        <v>35</v>
      </c>
      <c r="AX1370" s="13" t="s">
        <v>73</v>
      </c>
      <c r="AY1370" s="153" t="s">
        <v>156</v>
      </c>
    </row>
    <row r="1371" spans="2:65" s="13" customFormat="1" ht="10.199999999999999">
      <c r="B1371" s="152"/>
      <c r="D1371" s="146" t="s">
        <v>167</v>
      </c>
      <c r="E1371" s="153" t="s">
        <v>19</v>
      </c>
      <c r="F1371" s="154" t="s">
        <v>1707</v>
      </c>
      <c r="H1371" s="155">
        <v>20.76</v>
      </c>
      <c r="I1371" s="156"/>
      <c r="L1371" s="152"/>
      <c r="M1371" s="157"/>
      <c r="T1371" s="158"/>
      <c r="AT1371" s="153" t="s">
        <v>167</v>
      </c>
      <c r="AU1371" s="153" t="s">
        <v>83</v>
      </c>
      <c r="AV1371" s="13" t="s">
        <v>83</v>
      </c>
      <c r="AW1371" s="13" t="s">
        <v>35</v>
      </c>
      <c r="AX1371" s="13" t="s">
        <v>73</v>
      </c>
      <c r="AY1371" s="153" t="s">
        <v>156</v>
      </c>
    </row>
    <row r="1372" spans="2:65" s="13" customFormat="1" ht="10.199999999999999">
      <c r="B1372" s="152"/>
      <c r="D1372" s="146" t="s">
        <v>167</v>
      </c>
      <c r="E1372" s="153" t="s">
        <v>19</v>
      </c>
      <c r="F1372" s="154" t="s">
        <v>1708</v>
      </c>
      <c r="H1372" s="155">
        <v>48.601999999999997</v>
      </c>
      <c r="I1372" s="156"/>
      <c r="L1372" s="152"/>
      <c r="M1372" s="157"/>
      <c r="T1372" s="158"/>
      <c r="AT1372" s="153" t="s">
        <v>167</v>
      </c>
      <c r="AU1372" s="153" t="s">
        <v>83</v>
      </c>
      <c r="AV1372" s="13" t="s">
        <v>83</v>
      </c>
      <c r="AW1372" s="13" t="s">
        <v>35</v>
      </c>
      <c r="AX1372" s="13" t="s">
        <v>73</v>
      </c>
      <c r="AY1372" s="153" t="s">
        <v>156</v>
      </c>
    </row>
    <row r="1373" spans="2:65" s="13" customFormat="1" ht="10.199999999999999">
      <c r="B1373" s="152"/>
      <c r="D1373" s="146" t="s">
        <v>167</v>
      </c>
      <c r="E1373" s="153" t="s">
        <v>19</v>
      </c>
      <c r="F1373" s="154" t="s">
        <v>1709</v>
      </c>
      <c r="H1373" s="155">
        <v>60.23</v>
      </c>
      <c r="I1373" s="156"/>
      <c r="L1373" s="152"/>
      <c r="M1373" s="157"/>
      <c r="T1373" s="158"/>
      <c r="AT1373" s="153" t="s">
        <v>167</v>
      </c>
      <c r="AU1373" s="153" t="s">
        <v>83</v>
      </c>
      <c r="AV1373" s="13" t="s">
        <v>83</v>
      </c>
      <c r="AW1373" s="13" t="s">
        <v>35</v>
      </c>
      <c r="AX1373" s="13" t="s">
        <v>73</v>
      </c>
      <c r="AY1373" s="153" t="s">
        <v>156</v>
      </c>
    </row>
    <row r="1374" spans="2:65" s="13" customFormat="1" ht="10.199999999999999">
      <c r="B1374" s="152"/>
      <c r="D1374" s="146" t="s">
        <v>167</v>
      </c>
      <c r="E1374" s="153" t="s">
        <v>19</v>
      </c>
      <c r="F1374" s="154" t="s">
        <v>1710</v>
      </c>
      <c r="H1374" s="155">
        <v>36.200000000000003</v>
      </c>
      <c r="I1374" s="156"/>
      <c r="L1374" s="152"/>
      <c r="M1374" s="157"/>
      <c r="T1374" s="158"/>
      <c r="AT1374" s="153" t="s">
        <v>167</v>
      </c>
      <c r="AU1374" s="153" t="s">
        <v>83</v>
      </c>
      <c r="AV1374" s="13" t="s">
        <v>83</v>
      </c>
      <c r="AW1374" s="13" t="s">
        <v>35</v>
      </c>
      <c r="AX1374" s="13" t="s">
        <v>73</v>
      </c>
      <c r="AY1374" s="153" t="s">
        <v>156</v>
      </c>
    </row>
    <row r="1375" spans="2:65" s="13" customFormat="1" ht="10.199999999999999">
      <c r="B1375" s="152"/>
      <c r="D1375" s="146" t="s">
        <v>167</v>
      </c>
      <c r="E1375" s="153" t="s">
        <v>19</v>
      </c>
      <c r="F1375" s="154" t="s">
        <v>1711</v>
      </c>
      <c r="H1375" s="155">
        <v>38.619999999999997</v>
      </c>
      <c r="I1375" s="156"/>
      <c r="L1375" s="152"/>
      <c r="M1375" s="157"/>
      <c r="T1375" s="158"/>
      <c r="AT1375" s="153" t="s">
        <v>167</v>
      </c>
      <c r="AU1375" s="153" t="s">
        <v>83</v>
      </c>
      <c r="AV1375" s="13" t="s">
        <v>83</v>
      </c>
      <c r="AW1375" s="13" t="s">
        <v>35</v>
      </c>
      <c r="AX1375" s="13" t="s">
        <v>73</v>
      </c>
      <c r="AY1375" s="153" t="s">
        <v>156</v>
      </c>
    </row>
    <row r="1376" spans="2:65" s="13" customFormat="1" ht="10.199999999999999">
      <c r="B1376" s="152"/>
      <c r="D1376" s="146" t="s">
        <v>167</v>
      </c>
      <c r="E1376" s="153" t="s">
        <v>19</v>
      </c>
      <c r="F1376" s="154" t="s">
        <v>1712</v>
      </c>
      <c r="H1376" s="155">
        <v>10.656000000000001</v>
      </c>
      <c r="I1376" s="156"/>
      <c r="L1376" s="152"/>
      <c r="M1376" s="157"/>
      <c r="T1376" s="158"/>
      <c r="AT1376" s="153" t="s">
        <v>167</v>
      </c>
      <c r="AU1376" s="153" t="s">
        <v>83</v>
      </c>
      <c r="AV1376" s="13" t="s">
        <v>83</v>
      </c>
      <c r="AW1376" s="13" t="s">
        <v>35</v>
      </c>
      <c r="AX1376" s="13" t="s">
        <v>73</v>
      </c>
      <c r="AY1376" s="153" t="s">
        <v>156</v>
      </c>
    </row>
    <row r="1377" spans="2:65" s="13" customFormat="1" ht="10.199999999999999">
      <c r="B1377" s="152"/>
      <c r="D1377" s="146" t="s">
        <v>167</v>
      </c>
      <c r="E1377" s="153" t="s">
        <v>19</v>
      </c>
      <c r="F1377" s="154" t="s">
        <v>1713</v>
      </c>
      <c r="H1377" s="155">
        <v>46.701999999999998</v>
      </c>
      <c r="I1377" s="156"/>
      <c r="L1377" s="152"/>
      <c r="M1377" s="157"/>
      <c r="T1377" s="158"/>
      <c r="AT1377" s="153" t="s">
        <v>167</v>
      </c>
      <c r="AU1377" s="153" t="s">
        <v>83</v>
      </c>
      <c r="AV1377" s="13" t="s">
        <v>83</v>
      </c>
      <c r="AW1377" s="13" t="s">
        <v>35</v>
      </c>
      <c r="AX1377" s="13" t="s">
        <v>73</v>
      </c>
      <c r="AY1377" s="153" t="s">
        <v>156</v>
      </c>
    </row>
    <row r="1378" spans="2:65" s="13" customFormat="1" ht="10.199999999999999">
      <c r="B1378" s="152"/>
      <c r="D1378" s="146" t="s">
        <v>167</v>
      </c>
      <c r="E1378" s="153" t="s">
        <v>19</v>
      </c>
      <c r="F1378" s="154" t="s">
        <v>1714</v>
      </c>
      <c r="H1378" s="155">
        <v>96.19</v>
      </c>
      <c r="I1378" s="156"/>
      <c r="L1378" s="152"/>
      <c r="M1378" s="157"/>
      <c r="T1378" s="158"/>
      <c r="AT1378" s="153" t="s">
        <v>167</v>
      </c>
      <c r="AU1378" s="153" t="s">
        <v>83</v>
      </c>
      <c r="AV1378" s="13" t="s">
        <v>83</v>
      </c>
      <c r="AW1378" s="13" t="s">
        <v>35</v>
      </c>
      <c r="AX1378" s="13" t="s">
        <v>73</v>
      </c>
      <c r="AY1378" s="153" t="s">
        <v>156</v>
      </c>
    </row>
    <row r="1379" spans="2:65" s="13" customFormat="1" ht="10.199999999999999">
      <c r="B1379" s="152"/>
      <c r="D1379" s="146" t="s">
        <v>167</v>
      </c>
      <c r="E1379" s="153" t="s">
        <v>19</v>
      </c>
      <c r="F1379" s="154" t="s">
        <v>1711</v>
      </c>
      <c r="H1379" s="155">
        <v>38.619999999999997</v>
      </c>
      <c r="I1379" s="156"/>
      <c r="L1379" s="152"/>
      <c r="M1379" s="157"/>
      <c r="T1379" s="158"/>
      <c r="AT1379" s="153" t="s">
        <v>167</v>
      </c>
      <c r="AU1379" s="153" t="s">
        <v>83</v>
      </c>
      <c r="AV1379" s="13" t="s">
        <v>83</v>
      </c>
      <c r="AW1379" s="13" t="s">
        <v>35</v>
      </c>
      <c r="AX1379" s="13" t="s">
        <v>73</v>
      </c>
      <c r="AY1379" s="153" t="s">
        <v>156</v>
      </c>
    </row>
    <row r="1380" spans="2:65" s="13" customFormat="1" ht="10.199999999999999">
      <c r="B1380" s="152"/>
      <c r="D1380" s="146" t="s">
        <v>167</v>
      </c>
      <c r="E1380" s="153" t="s">
        <v>19</v>
      </c>
      <c r="F1380" s="154" t="s">
        <v>1712</v>
      </c>
      <c r="H1380" s="155">
        <v>10.656000000000001</v>
      </c>
      <c r="I1380" s="156"/>
      <c r="L1380" s="152"/>
      <c r="M1380" s="157"/>
      <c r="T1380" s="158"/>
      <c r="AT1380" s="153" t="s">
        <v>167</v>
      </c>
      <c r="AU1380" s="153" t="s">
        <v>83</v>
      </c>
      <c r="AV1380" s="13" t="s">
        <v>83</v>
      </c>
      <c r="AW1380" s="13" t="s">
        <v>35</v>
      </c>
      <c r="AX1380" s="13" t="s">
        <v>73</v>
      </c>
      <c r="AY1380" s="153" t="s">
        <v>156</v>
      </c>
    </row>
    <row r="1381" spans="2:65" s="13" customFormat="1" ht="10.199999999999999">
      <c r="B1381" s="152"/>
      <c r="D1381" s="146" t="s">
        <v>167</v>
      </c>
      <c r="E1381" s="153" t="s">
        <v>19</v>
      </c>
      <c r="F1381" s="154" t="s">
        <v>1712</v>
      </c>
      <c r="H1381" s="155">
        <v>10.656000000000001</v>
      </c>
      <c r="I1381" s="156"/>
      <c r="L1381" s="152"/>
      <c r="M1381" s="157"/>
      <c r="T1381" s="158"/>
      <c r="AT1381" s="153" t="s">
        <v>167</v>
      </c>
      <c r="AU1381" s="153" t="s">
        <v>83</v>
      </c>
      <c r="AV1381" s="13" t="s">
        <v>83</v>
      </c>
      <c r="AW1381" s="13" t="s">
        <v>35</v>
      </c>
      <c r="AX1381" s="13" t="s">
        <v>73</v>
      </c>
      <c r="AY1381" s="153" t="s">
        <v>156</v>
      </c>
    </row>
    <row r="1382" spans="2:65" s="13" customFormat="1" ht="10.199999999999999">
      <c r="B1382" s="152"/>
      <c r="D1382" s="146" t="s">
        <v>167</v>
      </c>
      <c r="E1382" s="153" t="s">
        <v>19</v>
      </c>
      <c r="F1382" s="154" t="s">
        <v>1713</v>
      </c>
      <c r="H1382" s="155">
        <v>46.701999999999998</v>
      </c>
      <c r="I1382" s="156"/>
      <c r="L1382" s="152"/>
      <c r="M1382" s="157"/>
      <c r="T1382" s="158"/>
      <c r="AT1382" s="153" t="s">
        <v>167</v>
      </c>
      <c r="AU1382" s="153" t="s">
        <v>83</v>
      </c>
      <c r="AV1382" s="13" t="s">
        <v>83</v>
      </c>
      <c r="AW1382" s="13" t="s">
        <v>35</v>
      </c>
      <c r="AX1382" s="13" t="s">
        <v>73</v>
      </c>
      <c r="AY1382" s="153" t="s">
        <v>156</v>
      </c>
    </row>
    <row r="1383" spans="2:65" s="13" customFormat="1" ht="10.199999999999999">
      <c r="B1383" s="152"/>
      <c r="D1383" s="146" t="s">
        <v>167</v>
      </c>
      <c r="E1383" s="153" t="s">
        <v>19</v>
      </c>
      <c r="F1383" s="154" t="s">
        <v>1714</v>
      </c>
      <c r="H1383" s="155">
        <v>96.19</v>
      </c>
      <c r="I1383" s="156"/>
      <c r="L1383" s="152"/>
      <c r="M1383" s="157"/>
      <c r="T1383" s="158"/>
      <c r="AT1383" s="153" t="s">
        <v>167</v>
      </c>
      <c r="AU1383" s="153" t="s">
        <v>83</v>
      </c>
      <c r="AV1383" s="13" t="s">
        <v>83</v>
      </c>
      <c r="AW1383" s="13" t="s">
        <v>35</v>
      </c>
      <c r="AX1383" s="13" t="s">
        <v>73</v>
      </c>
      <c r="AY1383" s="153" t="s">
        <v>156</v>
      </c>
    </row>
    <row r="1384" spans="2:65" s="13" customFormat="1" ht="10.199999999999999">
      <c r="B1384" s="152"/>
      <c r="D1384" s="146" t="s">
        <v>167</v>
      </c>
      <c r="E1384" s="153" t="s">
        <v>19</v>
      </c>
      <c r="F1384" s="154" t="s">
        <v>1711</v>
      </c>
      <c r="H1384" s="155">
        <v>38.619999999999997</v>
      </c>
      <c r="I1384" s="156"/>
      <c r="L1384" s="152"/>
      <c r="M1384" s="157"/>
      <c r="T1384" s="158"/>
      <c r="AT1384" s="153" t="s">
        <v>167</v>
      </c>
      <c r="AU1384" s="153" t="s">
        <v>83</v>
      </c>
      <c r="AV1384" s="13" t="s">
        <v>83</v>
      </c>
      <c r="AW1384" s="13" t="s">
        <v>35</v>
      </c>
      <c r="AX1384" s="13" t="s">
        <v>73</v>
      </c>
      <c r="AY1384" s="153" t="s">
        <v>156</v>
      </c>
    </row>
    <row r="1385" spans="2:65" s="13" customFormat="1" ht="10.199999999999999">
      <c r="B1385" s="152"/>
      <c r="D1385" s="146" t="s">
        <v>167</v>
      </c>
      <c r="E1385" s="153" t="s">
        <v>19</v>
      </c>
      <c r="F1385" s="154" t="s">
        <v>1712</v>
      </c>
      <c r="H1385" s="155">
        <v>10.656000000000001</v>
      </c>
      <c r="I1385" s="156"/>
      <c r="L1385" s="152"/>
      <c r="M1385" s="157"/>
      <c r="T1385" s="158"/>
      <c r="AT1385" s="153" t="s">
        <v>167</v>
      </c>
      <c r="AU1385" s="153" t="s">
        <v>83</v>
      </c>
      <c r="AV1385" s="13" t="s">
        <v>83</v>
      </c>
      <c r="AW1385" s="13" t="s">
        <v>35</v>
      </c>
      <c r="AX1385" s="13" t="s">
        <v>73</v>
      </c>
      <c r="AY1385" s="153" t="s">
        <v>156</v>
      </c>
    </row>
    <row r="1386" spans="2:65" s="13" customFormat="1" ht="10.199999999999999">
      <c r="B1386" s="152"/>
      <c r="D1386" s="146" t="s">
        <v>167</v>
      </c>
      <c r="E1386" s="153" t="s">
        <v>19</v>
      </c>
      <c r="F1386" s="154" t="s">
        <v>1712</v>
      </c>
      <c r="H1386" s="155">
        <v>10.656000000000001</v>
      </c>
      <c r="I1386" s="156"/>
      <c r="L1386" s="152"/>
      <c r="M1386" s="157"/>
      <c r="T1386" s="158"/>
      <c r="AT1386" s="153" t="s">
        <v>167</v>
      </c>
      <c r="AU1386" s="153" t="s">
        <v>83</v>
      </c>
      <c r="AV1386" s="13" t="s">
        <v>83</v>
      </c>
      <c r="AW1386" s="13" t="s">
        <v>35</v>
      </c>
      <c r="AX1386" s="13" t="s">
        <v>73</v>
      </c>
      <c r="AY1386" s="153" t="s">
        <v>156</v>
      </c>
    </row>
    <row r="1387" spans="2:65" s="13" customFormat="1" ht="10.199999999999999">
      <c r="B1387" s="152"/>
      <c r="D1387" s="146" t="s">
        <v>167</v>
      </c>
      <c r="E1387" s="153" t="s">
        <v>19</v>
      </c>
      <c r="F1387" s="154" t="s">
        <v>1713</v>
      </c>
      <c r="H1387" s="155">
        <v>46.701999999999998</v>
      </c>
      <c r="I1387" s="156"/>
      <c r="L1387" s="152"/>
      <c r="M1387" s="157"/>
      <c r="T1387" s="158"/>
      <c r="AT1387" s="153" t="s">
        <v>167</v>
      </c>
      <c r="AU1387" s="153" t="s">
        <v>83</v>
      </c>
      <c r="AV1387" s="13" t="s">
        <v>83</v>
      </c>
      <c r="AW1387" s="13" t="s">
        <v>35</v>
      </c>
      <c r="AX1387" s="13" t="s">
        <v>73</v>
      </c>
      <c r="AY1387" s="153" t="s">
        <v>156</v>
      </c>
    </row>
    <row r="1388" spans="2:65" s="13" customFormat="1" ht="10.199999999999999">
      <c r="B1388" s="152"/>
      <c r="D1388" s="146" t="s">
        <v>167</v>
      </c>
      <c r="E1388" s="153" t="s">
        <v>19</v>
      </c>
      <c r="F1388" s="154" t="s">
        <v>1711</v>
      </c>
      <c r="H1388" s="155">
        <v>38.619999999999997</v>
      </c>
      <c r="I1388" s="156"/>
      <c r="L1388" s="152"/>
      <c r="M1388" s="157"/>
      <c r="T1388" s="158"/>
      <c r="AT1388" s="153" t="s">
        <v>167</v>
      </c>
      <c r="AU1388" s="153" t="s">
        <v>83</v>
      </c>
      <c r="AV1388" s="13" t="s">
        <v>83</v>
      </c>
      <c r="AW1388" s="13" t="s">
        <v>35</v>
      </c>
      <c r="AX1388" s="13" t="s">
        <v>73</v>
      </c>
      <c r="AY1388" s="153" t="s">
        <v>156</v>
      </c>
    </row>
    <row r="1389" spans="2:65" s="14" customFormat="1" ht="10.199999999999999">
      <c r="B1389" s="159"/>
      <c r="D1389" s="146" t="s">
        <v>167</v>
      </c>
      <c r="E1389" s="160" t="s">
        <v>19</v>
      </c>
      <c r="F1389" s="161" t="s">
        <v>174</v>
      </c>
      <c r="H1389" s="162">
        <v>824.49799999999982</v>
      </c>
      <c r="I1389" s="163"/>
      <c r="L1389" s="159"/>
      <c r="M1389" s="164"/>
      <c r="T1389" s="165"/>
      <c r="AT1389" s="160" t="s">
        <v>167</v>
      </c>
      <c r="AU1389" s="160" t="s">
        <v>83</v>
      </c>
      <c r="AV1389" s="14" t="s">
        <v>163</v>
      </c>
      <c r="AW1389" s="14" t="s">
        <v>35</v>
      </c>
      <c r="AX1389" s="14" t="s">
        <v>81</v>
      </c>
      <c r="AY1389" s="160" t="s">
        <v>156</v>
      </c>
    </row>
    <row r="1390" spans="2:65" s="1" customFormat="1" ht="24.15" customHeight="1">
      <c r="B1390" s="33"/>
      <c r="C1390" s="128" t="s">
        <v>1715</v>
      </c>
      <c r="D1390" s="128" t="s">
        <v>158</v>
      </c>
      <c r="E1390" s="129" t="s">
        <v>1716</v>
      </c>
      <c r="F1390" s="130" t="s">
        <v>1717</v>
      </c>
      <c r="G1390" s="131" t="s">
        <v>161</v>
      </c>
      <c r="H1390" s="132">
        <v>824.49800000000005</v>
      </c>
      <c r="I1390" s="133"/>
      <c r="J1390" s="134">
        <f>ROUND(I1390*H1390,2)</f>
        <v>0</v>
      </c>
      <c r="K1390" s="130" t="s">
        <v>162</v>
      </c>
      <c r="L1390" s="33"/>
      <c r="M1390" s="135" t="s">
        <v>19</v>
      </c>
      <c r="N1390" s="136" t="s">
        <v>44</v>
      </c>
      <c r="P1390" s="137">
        <f>O1390*H1390</f>
        <v>0</v>
      </c>
      <c r="Q1390" s="137">
        <v>2.9E-4</v>
      </c>
      <c r="R1390" s="137">
        <f>Q1390*H1390</f>
        <v>0.23910442000000001</v>
      </c>
      <c r="S1390" s="137">
        <v>0</v>
      </c>
      <c r="T1390" s="138">
        <f>S1390*H1390</f>
        <v>0</v>
      </c>
      <c r="AR1390" s="139" t="s">
        <v>278</v>
      </c>
      <c r="AT1390" s="139" t="s">
        <v>158</v>
      </c>
      <c r="AU1390" s="139" t="s">
        <v>83</v>
      </c>
      <c r="AY1390" s="18" t="s">
        <v>156</v>
      </c>
      <c r="BE1390" s="140">
        <f>IF(N1390="základní",J1390,0)</f>
        <v>0</v>
      </c>
      <c r="BF1390" s="140">
        <f>IF(N1390="snížená",J1390,0)</f>
        <v>0</v>
      </c>
      <c r="BG1390" s="140">
        <f>IF(N1390="zákl. přenesená",J1390,0)</f>
        <v>0</v>
      </c>
      <c r="BH1390" s="140">
        <f>IF(N1390="sníž. přenesená",J1390,0)</f>
        <v>0</v>
      </c>
      <c r="BI1390" s="140">
        <f>IF(N1390="nulová",J1390,0)</f>
        <v>0</v>
      </c>
      <c r="BJ1390" s="18" t="s">
        <v>81</v>
      </c>
      <c r="BK1390" s="140">
        <f>ROUND(I1390*H1390,2)</f>
        <v>0</v>
      </c>
      <c r="BL1390" s="18" t="s">
        <v>278</v>
      </c>
      <c r="BM1390" s="139" t="s">
        <v>1718</v>
      </c>
    </row>
    <row r="1391" spans="2:65" s="1" customFormat="1" ht="10.199999999999999">
      <c r="B1391" s="33"/>
      <c r="D1391" s="141" t="s">
        <v>165</v>
      </c>
      <c r="F1391" s="142" t="s">
        <v>1719</v>
      </c>
      <c r="I1391" s="143"/>
      <c r="L1391" s="33"/>
      <c r="M1391" s="144"/>
      <c r="T1391" s="54"/>
      <c r="AT1391" s="18" t="s">
        <v>165</v>
      </c>
      <c r="AU1391" s="18" t="s">
        <v>83</v>
      </c>
    </row>
    <row r="1392" spans="2:65" s="12" customFormat="1" ht="10.199999999999999">
      <c r="B1392" s="145"/>
      <c r="D1392" s="146" t="s">
        <v>167</v>
      </c>
      <c r="E1392" s="147" t="s">
        <v>19</v>
      </c>
      <c r="F1392" s="148" t="s">
        <v>1703</v>
      </c>
      <c r="H1392" s="147" t="s">
        <v>19</v>
      </c>
      <c r="I1392" s="149"/>
      <c r="L1392" s="145"/>
      <c r="M1392" s="150"/>
      <c r="T1392" s="151"/>
      <c r="AT1392" s="147" t="s">
        <v>167</v>
      </c>
      <c r="AU1392" s="147" t="s">
        <v>83</v>
      </c>
      <c r="AV1392" s="12" t="s">
        <v>81</v>
      </c>
      <c r="AW1392" s="12" t="s">
        <v>35</v>
      </c>
      <c r="AX1392" s="12" t="s">
        <v>73</v>
      </c>
      <c r="AY1392" s="147" t="s">
        <v>156</v>
      </c>
    </row>
    <row r="1393" spans="2:51" s="13" customFormat="1" ht="10.199999999999999">
      <c r="B1393" s="152"/>
      <c r="D1393" s="146" t="s">
        <v>167</v>
      </c>
      <c r="E1393" s="153" t="s">
        <v>19</v>
      </c>
      <c r="F1393" s="154" t="s">
        <v>1704</v>
      </c>
      <c r="H1393" s="155">
        <v>40.4</v>
      </c>
      <c r="I1393" s="156"/>
      <c r="L1393" s="152"/>
      <c r="M1393" s="157"/>
      <c r="T1393" s="158"/>
      <c r="AT1393" s="153" t="s">
        <v>167</v>
      </c>
      <c r="AU1393" s="153" t="s">
        <v>83</v>
      </c>
      <c r="AV1393" s="13" t="s">
        <v>83</v>
      </c>
      <c r="AW1393" s="13" t="s">
        <v>35</v>
      </c>
      <c r="AX1393" s="13" t="s">
        <v>73</v>
      </c>
      <c r="AY1393" s="153" t="s">
        <v>156</v>
      </c>
    </row>
    <row r="1394" spans="2:51" s="13" customFormat="1" ht="10.199999999999999">
      <c r="B1394" s="152"/>
      <c r="D1394" s="146" t="s">
        <v>167</v>
      </c>
      <c r="E1394" s="153" t="s">
        <v>19</v>
      </c>
      <c r="F1394" s="154" t="s">
        <v>1705</v>
      </c>
      <c r="H1394" s="155">
        <v>38.130000000000003</v>
      </c>
      <c r="I1394" s="156"/>
      <c r="L1394" s="152"/>
      <c r="M1394" s="157"/>
      <c r="T1394" s="158"/>
      <c r="AT1394" s="153" t="s">
        <v>167</v>
      </c>
      <c r="AU1394" s="153" t="s">
        <v>83</v>
      </c>
      <c r="AV1394" s="13" t="s">
        <v>83</v>
      </c>
      <c r="AW1394" s="13" t="s">
        <v>35</v>
      </c>
      <c r="AX1394" s="13" t="s">
        <v>73</v>
      </c>
      <c r="AY1394" s="153" t="s">
        <v>156</v>
      </c>
    </row>
    <row r="1395" spans="2:51" s="13" customFormat="1" ht="10.199999999999999">
      <c r="B1395" s="152"/>
      <c r="D1395" s="146" t="s">
        <v>167</v>
      </c>
      <c r="E1395" s="153" t="s">
        <v>19</v>
      </c>
      <c r="F1395" s="154" t="s">
        <v>1706</v>
      </c>
      <c r="H1395" s="155">
        <v>39.93</v>
      </c>
      <c r="I1395" s="156"/>
      <c r="L1395" s="152"/>
      <c r="M1395" s="157"/>
      <c r="T1395" s="158"/>
      <c r="AT1395" s="153" t="s">
        <v>167</v>
      </c>
      <c r="AU1395" s="153" t="s">
        <v>83</v>
      </c>
      <c r="AV1395" s="13" t="s">
        <v>83</v>
      </c>
      <c r="AW1395" s="13" t="s">
        <v>35</v>
      </c>
      <c r="AX1395" s="13" t="s">
        <v>73</v>
      </c>
      <c r="AY1395" s="153" t="s">
        <v>156</v>
      </c>
    </row>
    <row r="1396" spans="2:51" s="13" customFormat="1" ht="10.199999999999999">
      <c r="B1396" s="152"/>
      <c r="D1396" s="146" t="s">
        <v>167</v>
      </c>
      <c r="E1396" s="153" t="s">
        <v>19</v>
      </c>
      <c r="F1396" s="154" t="s">
        <v>1707</v>
      </c>
      <c r="H1396" s="155">
        <v>20.76</v>
      </c>
      <c r="I1396" s="156"/>
      <c r="L1396" s="152"/>
      <c r="M1396" s="157"/>
      <c r="T1396" s="158"/>
      <c r="AT1396" s="153" t="s">
        <v>167</v>
      </c>
      <c r="AU1396" s="153" t="s">
        <v>83</v>
      </c>
      <c r="AV1396" s="13" t="s">
        <v>83</v>
      </c>
      <c r="AW1396" s="13" t="s">
        <v>35</v>
      </c>
      <c r="AX1396" s="13" t="s">
        <v>73</v>
      </c>
      <c r="AY1396" s="153" t="s">
        <v>156</v>
      </c>
    </row>
    <row r="1397" spans="2:51" s="13" customFormat="1" ht="10.199999999999999">
      <c r="B1397" s="152"/>
      <c r="D1397" s="146" t="s">
        <v>167</v>
      </c>
      <c r="E1397" s="153" t="s">
        <v>19</v>
      </c>
      <c r="F1397" s="154" t="s">
        <v>1708</v>
      </c>
      <c r="H1397" s="155">
        <v>48.601999999999997</v>
      </c>
      <c r="I1397" s="156"/>
      <c r="L1397" s="152"/>
      <c r="M1397" s="157"/>
      <c r="T1397" s="158"/>
      <c r="AT1397" s="153" t="s">
        <v>167</v>
      </c>
      <c r="AU1397" s="153" t="s">
        <v>83</v>
      </c>
      <c r="AV1397" s="13" t="s">
        <v>83</v>
      </c>
      <c r="AW1397" s="13" t="s">
        <v>35</v>
      </c>
      <c r="AX1397" s="13" t="s">
        <v>73</v>
      </c>
      <c r="AY1397" s="153" t="s">
        <v>156</v>
      </c>
    </row>
    <row r="1398" spans="2:51" s="13" customFormat="1" ht="10.199999999999999">
      <c r="B1398" s="152"/>
      <c r="D1398" s="146" t="s">
        <v>167</v>
      </c>
      <c r="E1398" s="153" t="s">
        <v>19</v>
      </c>
      <c r="F1398" s="154" t="s">
        <v>1709</v>
      </c>
      <c r="H1398" s="155">
        <v>60.23</v>
      </c>
      <c r="I1398" s="156"/>
      <c r="L1398" s="152"/>
      <c r="M1398" s="157"/>
      <c r="T1398" s="158"/>
      <c r="AT1398" s="153" t="s">
        <v>167</v>
      </c>
      <c r="AU1398" s="153" t="s">
        <v>83</v>
      </c>
      <c r="AV1398" s="13" t="s">
        <v>83</v>
      </c>
      <c r="AW1398" s="13" t="s">
        <v>35</v>
      </c>
      <c r="AX1398" s="13" t="s">
        <v>73</v>
      </c>
      <c r="AY1398" s="153" t="s">
        <v>156</v>
      </c>
    </row>
    <row r="1399" spans="2:51" s="13" customFormat="1" ht="10.199999999999999">
      <c r="B1399" s="152"/>
      <c r="D1399" s="146" t="s">
        <v>167</v>
      </c>
      <c r="E1399" s="153" t="s">
        <v>19</v>
      </c>
      <c r="F1399" s="154" t="s">
        <v>1710</v>
      </c>
      <c r="H1399" s="155">
        <v>36.200000000000003</v>
      </c>
      <c r="I1399" s="156"/>
      <c r="L1399" s="152"/>
      <c r="M1399" s="157"/>
      <c r="T1399" s="158"/>
      <c r="AT1399" s="153" t="s">
        <v>167</v>
      </c>
      <c r="AU1399" s="153" t="s">
        <v>83</v>
      </c>
      <c r="AV1399" s="13" t="s">
        <v>83</v>
      </c>
      <c r="AW1399" s="13" t="s">
        <v>35</v>
      </c>
      <c r="AX1399" s="13" t="s">
        <v>73</v>
      </c>
      <c r="AY1399" s="153" t="s">
        <v>156</v>
      </c>
    </row>
    <row r="1400" spans="2:51" s="13" customFormat="1" ht="10.199999999999999">
      <c r="B1400" s="152"/>
      <c r="D1400" s="146" t="s">
        <v>167</v>
      </c>
      <c r="E1400" s="153" t="s">
        <v>19</v>
      </c>
      <c r="F1400" s="154" t="s">
        <v>1711</v>
      </c>
      <c r="H1400" s="155">
        <v>38.619999999999997</v>
      </c>
      <c r="I1400" s="156"/>
      <c r="L1400" s="152"/>
      <c r="M1400" s="157"/>
      <c r="T1400" s="158"/>
      <c r="AT1400" s="153" t="s">
        <v>167</v>
      </c>
      <c r="AU1400" s="153" t="s">
        <v>83</v>
      </c>
      <c r="AV1400" s="13" t="s">
        <v>83</v>
      </c>
      <c r="AW1400" s="13" t="s">
        <v>35</v>
      </c>
      <c r="AX1400" s="13" t="s">
        <v>73</v>
      </c>
      <c r="AY1400" s="153" t="s">
        <v>156</v>
      </c>
    </row>
    <row r="1401" spans="2:51" s="13" customFormat="1" ht="10.199999999999999">
      <c r="B1401" s="152"/>
      <c r="D1401" s="146" t="s">
        <v>167</v>
      </c>
      <c r="E1401" s="153" t="s">
        <v>19</v>
      </c>
      <c r="F1401" s="154" t="s">
        <v>1712</v>
      </c>
      <c r="H1401" s="155">
        <v>10.656000000000001</v>
      </c>
      <c r="I1401" s="156"/>
      <c r="L1401" s="152"/>
      <c r="M1401" s="157"/>
      <c r="T1401" s="158"/>
      <c r="AT1401" s="153" t="s">
        <v>167</v>
      </c>
      <c r="AU1401" s="153" t="s">
        <v>83</v>
      </c>
      <c r="AV1401" s="13" t="s">
        <v>83</v>
      </c>
      <c r="AW1401" s="13" t="s">
        <v>35</v>
      </c>
      <c r="AX1401" s="13" t="s">
        <v>73</v>
      </c>
      <c r="AY1401" s="153" t="s">
        <v>156</v>
      </c>
    </row>
    <row r="1402" spans="2:51" s="13" customFormat="1" ht="10.199999999999999">
      <c r="B1402" s="152"/>
      <c r="D1402" s="146" t="s">
        <v>167</v>
      </c>
      <c r="E1402" s="153" t="s">
        <v>19</v>
      </c>
      <c r="F1402" s="154" t="s">
        <v>1713</v>
      </c>
      <c r="H1402" s="155">
        <v>46.701999999999998</v>
      </c>
      <c r="I1402" s="156"/>
      <c r="L1402" s="152"/>
      <c r="M1402" s="157"/>
      <c r="T1402" s="158"/>
      <c r="AT1402" s="153" t="s">
        <v>167</v>
      </c>
      <c r="AU1402" s="153" t="s">
        <v>83</v>
      </c>
      <c r="AV1402" s="13" t="s">
        <v>83</v>
      </c>
      <c r="AW1402" s="13" t="s">
        <v>35</v>
      </c>
      <c r="AX1402" s="13" t="s">
        <v>73</v>
      </c>
      <c r="AY1402" s="153" t="s">
        <v>156</v>
      </c>
    </row>
    <row r="1403" spans="2:51" s="13" customFormat="1" ht="10.199999999999999">
      <c r="B1403" s="152"/>
      <c r="D1403" s="146" t="s">
        <v>167</v>
      </c>
      <c r="E1403" s="153" t="s">
        <v>19</v>
      </c>
      <c r="F1403" s="154" t="s">
        <v>1714</v>
      </c>
      <c r="H1403" s="155">
        <v>96.19</v>
      </c>
      <c r="I1403" s="156"/>
      <c r="L1403" s="152"/>
      <c r="M1403" s="157"/>
      <c r="T1403" s="158"/>
      <c r="AT1403" s="153" t="s">
        <v>167</v>
      </c>
      <c r="AU1403" s="153" t="s">
        <v>83</v>
      </c>
      <c r="AV1403" s="13" t="s">
        <v>83</v>
      </c>
      <c r="AW1403" s="13" t="s">
        <v>35</v>
      </c>
      <c r="AX1403" s="13" t="s">
        <v>73</v>
      </c>
      <c r="AY1403" s="153" t="s">
        <v>156</v>
      </c>
    </row>
    <row r="1404" spans="2:51" s="13" customFormat="1" ht="10.199999999999999">
      <c r="B1404" s="152"/>
      <c r="D1404" s="146" t="s">
        <v>167</v>
      </c>
      <c r="E1404" s="153" t="s">
        <v>19</v>
      </c>
      <c r="F1404" s="154" t="s">
        <v>1711</v>
      </c>
      <c r="H1404" s="155">
        <v>38.619999999999997</v>
      </c>
      <c r="I1404" s="156"/>
      <c r="L1404" s="152"/>
      <c r="M1404" s="157"/>
      <c r="T1404" s="158"/>
      <c r="AT1404" s="153" t="s">
        <v>167</v>
      </c>
      <c r="AU1404" s="153" t="s">
        <v>83</v>
      </c>
      <c r="AV1404" s="13" t="s">
        <v>83</v>
      </c>
      <c r="AW1404" s="13" t="s">
        <v>35</v>
      </c>
      <c r="AX1404" s="13" t="s">
        <v>73</v>
      </c>
      <c r="AY1404" s="153" t="s">
        <v>156</v>
      </c>
    </row>
    <row r="1405" spans="2:51" s="13" customFormat="1" ht="10.199999999999999">
      <c r="B1405" s="152"/>
      <c r="D1405" s="146" t="s">
        <v>167</v>
      </c>
      <c r="E1405" s="153" t="s">
        <v>19</v>
      </c>
      <c r="F1405" s="154" t="s">
        <v>1712</v>
      </c>
      <c r="H1405" s="155">
        <v>10.656000000000001</v>
      </c>
      <c r="I1405" s="156"/>
      <c r="L1405" s="152"/>
      <c r="M1405" s="157"/>
      <c r="T1405" s="158"/>
      <c r="AT1405" s="153" t="s">
        <v>167</v>
      </c>
      <c r="AU1405" s="153" t="s">
        <v>83</v>
      </c>
      <c r="AV1405" s="13" t="s">
        <v>83</v>
      </c>
      <c r="AW1405" s="13" t="s">
        <v>35</v>
      </c>
      <c r="AX1405" s="13" t="s">
        <v>73</v>
      </c>
      <c r="AY1405" s="153" t="s">
        <v>156</v>
      </c>
    </row>
    <row r="1406" spans="2:51" s="13" customFormat="1" ht="10.199999999999999">
      <c r="B1406" s="152"/>
      <c r="D1406" s="146" t="s">
        <v>167</v>
      </c>
      <c r="E1406" s="153" t="s">
        <v>19</v>
      </c>
      <c r="F1406" s="154" t="s">
        <v>1712</v>
      </c>
      <c r="H1406" s="155">
        <v>10.656000000000001</v>
      </c>
      <c r="I1406" s="156"/>
      <c r="L1406" s="152"/>
      <c r="M1406" s="157"/>
      <c r="T1406" s="158"/>
      <c r="AT1406" s="153" t="s">
        <v>167</v>
      </c>
      <c r="AU1406" s="153" t="s">
        <v>83</v>
      </c>
      <c r="AV1406" s="13" t="s">
        <v>83</v>
      </c>
      <c r="AW1406" s="13" t="s">
        <v>35</v>
      </c>
      <c r="AX1406" s="13" t="s">
        <v>73</v>
      </c>
      <c r="AY1406" s="153" t="s">
        <v>156</v>
      </c>
    </row>
    <row r="1407" spans="2:51" s="13" customFormat="1" ht="10.199999999999999">
      <c r="B1407" s="152"/>
      <c r="D1407" s="146" t="s">
        <v>167</v>
      </c>
      <c r="E1407" s="153" t="s">
        <v>19</v>
      </c>
      <c r="F1407" s="154" t="s">
        <v>1713</v>
      </c>
      <c r="H1407" s="155">
        <v>46.701999999999998</v>
      </c>
      <c r="I1407" s="156"/>
      <c r="L1407" s="152"/>
      <c r="M1407" s="157"/>
      <c r="T1407" s="158"/>
      <c r="AT1407" s="153" t="s">
        <v>167</v>
      </c>
      <c r="AU1407" s="153" t="s">
        <v>83</v>
      </c>
      <c r="AV1407" s="13" t="s">
        <v>83</v>
      </c>
      <c r="AW1407" s="13" t="s">
        <v>35</v>
      </c>
      <c r="AX1407" s="13" t="s">
        <v>73</v>
      </c>
      <c r="AY1407" s="153" t="s">
        <v>156</v>
      </c>
    </row>
    <row r="1408" spans="2:51" s="13" customFormat="1" ht="10.199999999999999">
      <c r="B1408" s="152"/>
      <c r="D1408" s="146" t="s">
        <v>167</v>
      </c>
      <c r="E1408" s="153" t="s">
        <v>19</v>
      </c>
      <c r="F1408" s="154" t="s">
        <v>1714</v>
      </c>
      <c r="H1408" s="155">
        <v>96.19</v>
      </c>
      <c r="I1408" s="156"/>
      <c r="L1408" s="152"/>
      <c r="M1408" s="157"/>
      <c r="T1408" s="158"/>
      <c r="AT1408" s="153" t="s">
        <v>167</v>
      </c>
      <c r="AU1408" s="153" t="s">
        <v>83</v>
      </c>
      <c r="AV1408" s="13" t="s">
        <v>83</v>
      </c>
      <c r="AW1408" s="13" t="s">
        <v>35</v>
      </c>
      <c r="AX1408" s="13" t="s">
        <v>73</v>
      </c>
      <c r="AY1408" s="153" t="s">
        <v>156</v>
      </c>
    </row>
    <row r="1409" spans="2:65" s="13" customFormat="1" ht="10.199999999999999">
      <c r="B1409" s="152"/>
      <c r="D1409" s="146" t="s">
        <v>167</v>
      </c>
      <c r="E1409" s="153" t="s">
        <v>19</v>
      </c>
      <c r="F1409" s="154" t="s">
        <v>1711</v>
      </c>
      <c r="H1409" s="155">
        <v>38.619999999999997</v>
      </c>
      <c r="I1409" s="156"/>
      <c r="L1409" s="152"/>
      <c r="M1409" s="157"/>
      <c r="T1409" s="158"/>
      <c r="AT1409" s="153" t="s">
        <v>167</v>
      </c>
      <c r="AU1409" s="153" t="s">
        <v>83</v>
      </c>
      <c r="AV1409" s="13" t="s">
        <v>83</v>
      </c>
      <c r="AW1409" s="13" t="s">
        <v>35</v>
      </c>
      <c r="AX1409" s="13" t="s">
        <v>73</v>
      </c>
      <c r="AY1409" s="153" t="s">
        <v>156</v>
      </c>
    </row>
    <row r="1410" spans="2:65" s="13" customFormat="1" ht="10.199999999999999">
      <c r="B1410" s="152"/>
      <c r="D1410" s="146" t="s">
        <v>167</v>
      </c>
      <c r="E1410" s="153" t="s">
        <v>19</v>
      </c>
      <c r="F1410" s="154" t="s">
        <v>1712</v>
      </c>
      <c r="H1410" s="155">
        <v>10.656000000000001</v>
      </c>
      <c r="I1410" s="156"/>
      <c r="L1410" s="152"/>
      <c r="M1410" s="157"/>
      <c r="T1410" s="158"/>
      <c r="AT1410" s="153" t="s">
        <v>167</v>
      </c>
      <c r="AU1410" s="153" t="s">
        <v>83</v>
      </c>
      <c r="AV1410" s="13" t="s">
        <v>83</v>
      </c>
      <c r="AW1410" s="13" t="s">
        <v>35</v>
      </c>
      <c r="AX1410" s="13" t="s">
        <v>73</v>
      </c>
      <c r="AY1410" s="153" t="s">
        <v>156</v>
      </c>
    </row>
    <row r="1411" spans="2:65" s="13" customFormat="1" ht="10.199999999999999">
      <c r="B1411" s="152"/>
      <c r="D1411" s="146" t="s">
        <v>167</v>
      </c>
      <c r="E1411" s="153" t="s">
        <v>19</v>
      </c>
      <c r="F1411" s="154" t="s">
        <v>1712</v>
      </c>
      <c r="H1411" s="155">
        <v>10.656000000000001</v>
      </c>
      <c r="I1411" s="156"/>
      <c r="L1411" s="152"/>
      <c r="M1411" s="157"/>
      <c r="T1411" s="158"/>
      <c r="AT1411" s="153" t="s">
        <v>167</v>
      </c>
      <c r="AU1411" s="153" t="s">
        <v>83</v>
      </c>
      <c r="AV1411" s="13" t="s">
        <v>83</v>
      </c>
      <c r="AW1411" s="13" t="s">
        <v>35</v>
      </c>
      <c r="AX1411" s="13" t="s">
        <v>73</v>
      </c>
      <c r="AY1411" s="153" t="s">
        <v>156</v>
      </c>
    </row>
    <row r="1412" spans="2:65" s="13" customFormat="1" ht="10.199999999999999">
      <c r="B1412" s="152"/>
      <c r="D1412" s="146" t="s">
        <v>167</v>
      </c>
      <c r="E1412" s="153" t="s">
        <v>19</v>
      </c>
      <c r="F1412" s="154" t="s">
        <v>1713</v>
      </c>
      <c r="H1412" s="155">
        <v>46.701999999999998</v>
      </c>
      <c r="I1412" s="156"/>
      <c r="L1412" s="152"/>
      <c r="M1412" s="157"/>
      <c r="T1412" s="158"/>
      <c r="AT1412" s="153" t="s">
        <v>167</v>
      </c>
      <c r="AU1412" s="153" t="s">
        <v>83</v>
      </c>
      <c r="AV1412" s="13" t="s">
        <v>83</v>
      </c>
      <c r="AW1412" s="13" t="s">
        <v>35</v>
      </c>
      <c r="AX1412" s="13" t="s">
        <v>73</v>
      </c>
      <c r="AY1412" s="153" t="s">
        <v>156</v>
      </c>
    </row>
    <row r="1413" spans="2:65" s="13" customFormat="1" ht="10.199999999999999">
      <c r="B1413" s="152"/>
      <c r="D1413" s="146" t="s">
        <v>167</v>
      </c>
      <c r="E1413" s="153" t="s">
        <v>19</v>
      </c>
      <c r="F1413" s="154" t="s">
        <v>1711</v>
      </c>
      <c r="H1413" s="155">
        <v>38.619999999999997</v>
      </c>
      <c r="I1413" s="156"/>
      <c r="L1413" s="152"/>
      <c r="M1413" s="157"/>
      <c r="T1413" s="158"/>
      <c r="AT1413" s="153" t="s">
        <v>167</v>
      </c>
      <c r="AU1413" s="153" t="s">
        <v>83</v>
      </c>
      <c r="AV1413" s="13" t="s">
        <v>83</v>
      </c>
      <c r="AW1413" s="13" t="s">
        <v>35</v>
      </c>
      <c r="AX1413" s="13" t="s">
        <v>73</v>
      </c>
      <c r="AY1413" s="153" t="s">
        <v>156</v>
      </c>
    </row>
    <row r="1414" spans="2:65" s="14" customFormat="1" ht="10.199999999999999">
      <c r="B1414" s="159"/>
      <c r="D1414" s="146" t="s">
        <v>167</v>
      </c>
      <c r="E1414" s="160" t="s">
        <v>19</v>
      </c>
      <c r="F1414" s="161" t="s">
        <v>174</v>
      </c>
      <c r="H1414" s="162">
        <v>824.49799999999982</v>
      </c>
      <c r="I1414" s="163"/>
      <c r="L1414" s="159"/>
      <c r="M1414" s="164"/>
      <c r="T1414" s="165"/>
      <c r="AT1414" s="160" t="s">
        <v>167</v>
      </c>
      <c r="AU1414" s="160" t="s">
        <v>83</v>
      </c>
      <c r="AV1414" s="14" t="s">
        <v>163</v>
      </c>
      <c r="AW1414" s="14" t="s">
        <v>35</v>
      </c>
      <c r="AX1414" s="14" t="s">
        <v>81</v>
      </c>
      <c r="AY1414" s="160" t="s">
        <v>156</v>
      </c>
    </row>
    <row r="1415" spans="2:65" s="11" customFormat="1" ht="22.8" customHeight="1">
      <c r="B1415" s="116"/>
      <c r="D1415" s="117" t="s">
        <v>72</v>
      </c>
      <c r="E1415" s="126" t="s">
        <v>1720</v>
      </c>
      <c r="F1415" s="126" t="s">
        <v>1721</v>
      </c>
      <c r="I1415" s="119"/>
      <c r="J1415" s="127">
        <f>BK1415</f>
        <v>0</v>
      </c>
      <c r="L1415" s="116"/>
      <c r="M1415" s="121"/>
      <c r="P1415" s="122">
        <f>SUM(P1416:P1439)</f>
        <v>0</v>
      </c>
      <c r="R1415" s="122">
        <f>SUM(R1416:R1439)</f>
        <v>0.32632752000000004</v>
      </c>
      <c r="T1415" s="123">
        <f>SUM(T1416:T1439)</f>
        <v>0</v>
      </c>
      <c r="AR1415" s="117" t="s">
        <v>83</v>
      </c>
      <c r="AT1415" s="124" t="s">
        <v>72</v>
      </c>
      <c r="AU1415" s="124" t="s">
        <v>81</v>
      </c>
      <c r="AY1415" s="117" t="s">
        <v>156</v>
      </c>
      <c r="BK1415" s="125">
        <f>SUM(BK1416:BK1439)</f>
        <v>0</v>
      </c>
    </row>
    <row r="1416" spans="2:65" s="1" customFormat="1" ht="16.5" customHeight="1">
      <c r="B1416" s="33"/>
      <c r="C1416" s="128" t="s">
        <v>1722</v>
      </c>
      <c r="D1416" s="128" t="s">
        <v>158</v>
      </c>
      <c r="E1416" s="129" t="s">
        <v>1723</v>
      </c>
      <c r="F1416" s="130" t="s">
        <v>1724</v>
      </c>
      <c r="G1416" s="131" t="s">
        <v>235</v>
      </c>
      <c r="H1416" s="132">
        <v>13</v>
      </c>
      <c r="I1416" s="133"/>
      <c r="J1416" s="134">
        <f>ROUND(I1416*H1416,2)</f>
        <v>0</v>
      </c>
      <c r="K1416" s="130" t="s">
        <v>162</v>
      </c>
      <c r="L1416" s="33"/>
      <c r="M1416" s="135" t="s">
        <v>19</v>
      </c>
      <c r="N1416" s="136" t="s">
        <v>44</v>
      </c>
      <c r="P1416" s="137">
        <f>O1416*H1416</f>
        <v>0</v>
      </c>
      <c r="Q1416" s="137">
        <v>0</v>
      </c>
      <c r="R1416" s="137">
        <f>Q1416*H1416</f>
        <v>0</v>
      </c>
      <c r="S1416" s="137">
        <v>0</v>
      </c>
      <c r="T1416" s="138">
        <f>S1416*H1416</f>
        <v>0</v>
      </c>
      <c r="AR1416" s="139" t="s">
        <v>278</v>
      </c>
      <c r="AT1416" s="139" t="s">
        <v>158</v>
      </c>
      <c r="AU1416" s="139" t="s">
        <v>83</v>
      </c>
      <c r="AY1416" s="18" t="s">
        <v>156</v>
      </c>
      <c r="BE1416" s="140">
        <f>IF(N1416="základní",J1416,0)</f>
        <v>0</v>
      </c>
      <c r="BF1416" s="140">
        <f>IF(N1416="snížená",J1416,0)</f>
        <v>0</v>
      </c>
      <c r="BG1416" s="140">
        <f>IF(N1416="zákl. přenesená",J1416,0)</f>
        <v>0</v>
      </c>
      <c r="BH1416" s="140">
        <f>IF(N1416="sníž. přenesená",J1416,0)</f>
        <v>0</v>
      </c>
      <c r="BI1416" s="140">
        <f>IF(N1416="nulová",J1416,0)</f>
        <v>0</v>
      </c>
      <c r="BJ1416" s="18" t="s">
        <v>81</v>
      </c>
      <c r="BK1416" s="140">
        <f>ROUND(I1416*H1416,2)</f>
        <v>0</v>
      </c>
      <c r="BL1416" s="18" t="s">
        <v>278</v>
      </c>
      <c r="BM1416" s="139" t="s">
        <v>1725</v>
      </c>
    </row>
    <row r="1417" spans="2:65" s="1" customFormat="1" ht="10.199999999999999">
      <c r="B1417" s="33"/>
      <c r="D1417" s="141" t="s">
        <v>165</v>
      </c>
      <c r="F1417" s="142" t="s">
        <v>1726</v>
      </c>
      <c r="I1417" s="143"/>
      <c r="L1417" s="33"/>
      <c r="M1417" s="144"/>
      <c r="T1417" s="54"/>
      <c r="AT1417" s="18" t="s">
        <v>165</v>
      </c>
      <c r="AU1417" s="18" t="s">
        <v>83</v>
      </c>
    </row>
    <row r="1418" spans="2:65" s="12" customFormat="1" ht="10.199999999999999">
      <c r="B1418" s="145"/>
      <c r="D1418" s="146" t="s">
        <v>167</v>
      </c>
      <c r="E1418" s="147" t="s">
        <v>19</v>
      </c>
      <c r="F1418" s="148" t="s">
        <v>1727</v>
      </c>
      <c r="H1418" s="147" t="s">
        <v>19</v>
      </c>
      <c r="I1418" s="149"/>
      <c r="L1418" s="145"/>
      <c r="M1418" s="150"/>
      <c r="T1418" s="151"/>
      <c r="AT1418" s="147" t="s">
        <v>167</v>
      </c>
      <c r="AU1418" s="147" t="s">
        <v>83</v>
      </c>
      <c r="AV1418" s="12" t="s">
        <v>81</v>
      </c>
      <c r="AW1418" s="12" t="s">
        <v>35</v>
      </c>
      <c r="AX1418" s="12" t="s">
        <v>73</v>
      </c>
      <c r="AY1418" s="147" t="s">
        <v>156</v>
      </c>
    </row>
    <row r="1419" spans="2:65" s="13" customFormat="1" ht="10.199999999999999">
      <c r="B1419" s="152"/>
      <c r="D1419" s="146" t="s">
        <v>167</v>
      </c>
      <c r="E1419" s="153" t="s">
        <v>19</v>
      </c>
      <c r="F1419" s="154" t="s">
        <v>83</v>
      </c>
      <c r="H1419" s="155">
        <v>2</v>
      </c>
      <c r="I1419" s="156"/>
      <c r="L1419" s="152"/>
      <c r="M1419" s="157"/>
      <c r="T1419" s="158"/>
      <c r="AT1419" s="153" t="s">
        <v>167</v>
      </c>
      <c r="AU1419" s="153" t="s">
        <v>83</v>
      </c>
      <c r="AV1419" s="13" t="s">
        <v>83</v>
      </c>
      <c r="AW1419" s="13" t="s">
        <v>35</v>
      </c>
      <c r="AX1419" s="13" t="s">
        <v>73</v>
      </c>
      <c r="AY1419" s="153" t="s">
        <v>156</v>
      </c>
    </row>
    <row r="1420" spans="2:65" s="12" customFormat="1" ht="10.199999999999999">
      <c r="B1420" s="145"/>
      <c r="D1420" s="146" t="s">
        <v>167</v>
      </c>
      <c r="E1420" s="147" t="s">
        <v>19</v>
      </c>
      <c r="F1420" s="148" t="s">
        <v>1728</v>
      </c>
      <c r="H1420" s="147" t="s">
        <v>19</v>
      </c>
      <c r="I1420" s="149"/>
      <c r="L1420" s="145"/>
      <c r="M1420" s="150"/>
      <c r="T1420" s="151"/>
      <c r="AT1420" s="147" t="s">
        <v>167</v>
      </c>
      <c r="AU1420" s="147" t="s">
        <v>83</v>
      </c>
      <c r="AV1420" s="12" t="s">
        <v>81</v>
      </c>
      <c r="AW1420" s="12" t="s">
        <v>35</v>
      </c>
      <c r="AX1420" s="12" t="s">
        <v>73</v>
      </c>
      <c r="AY1420" s="147" t="s">
        <v>156</v>
      </c>
    </row>
    <row r="1421" spans="2:65" s="13" customFormat="1" ht="10.199999999999999">
      <c r="B1421" s="152"/>
      <c r="D1421" s="146" t="s">
        <v>167</v>
      </c>
      <c r="E1421" s="153" t="s">
        <v>19</v>
      </c>
      <c r="F1421" s="154" t="s">
        <v>81</v>
      </c>
      <c r="H1421" s="155">
        <v>1</v>
      </c>
      <c r="I1421" s="156"/>
      <c r="L1421" s="152"/>
      <c r="M1421" s="157"/>
      <c r="T1421" s="158"/>
      <c r="AT1421" s="153" t="s">
        <v>167</v>
      </c>
      <c r="AU1421" s="153" t="s">
        <v>83</v>
      </c>
      <c r="AV1421" s="13" t="s">
        <v>83</v>
      </c>
      <c r="AW1421" s="13" t="s">
        <v>35</v>
      </c>
      <c r="AX1421" s="13" t="s">
        <v>73</v>
      </c>
      <c r="AY1421" s="153" t="s">
        <v>156</v>
      </c>
    </row>
    <row r="1422" spans="2:65" s="12" customFormat="1" ht="10.199999999999999">
      <c r="B1422" s="145"/>
      <c r="D1422" s="146" t="s">
        <v>167</v>
      </c>
      <c r="E1422" s="147" t="s">
        <v>19</v>
      </c>
      <c r="F1422" s="148" t="s">
        <v>1729</v>
      </c>
      <c r="H1422" s="147" t="s">
        <v>19</v>
      </c>
      <c r="I1422" s="149"/>
      <c r="L1422" s="145"/>
      <c r="M1422" s="150"/>
      <c r="T1422" s="151"/>
      <c r="AT1422" s="147" t="s">
        <v>167</v>
      </c>
      <c r="AU1422" s="147" t="s">
        <v>83</v>
      </c>
      <c r="AV1422" s="12" t="s">
        <v>81</v>
      </c>
      <c r="AW1422" s="12" t="s">
        <v>35</v>
      </c>
      <c r="AX1422" s="12" t="s">
        <v>73</v>
      </c>
      <c r="AY1422" s="147" t="s">
        <v>156</v>
      </c>
    </row>
    <row r="1423" spans="2:65" s="13" customFormat="1" ht="10.199999999999999">
      <c r="B1423" s="152"/>
      <c r="D1423" s="146" t="s">
        <v>167</v>
      </c>
      <c r="E1423" s="153" t="s">
        <v>19</v>
      </c>
      <c r="F1423" s="154" t="s">
        <v>202</v>
      </c>
      <c r="H1423" s="155">
        <v>6</v>
      </c>
      <c r="I1423" s="156"/>
      <c r="L1423" s="152"/>
      <c r="M1423" s="157"/>
      <c r="T1423" s="158"/>
      <c r="AT1423" s="153" t="s">
        <v>167</v>
      </c>
      <c r="AU1423" s="153" t="s">
        <v>83</v>
      </c>
      <c r="AV1423" s="13" t="s">
        <v>83</v>
      </c>
      <c r="AW1423" s="13" t="s">
        <v>35</v>
      </c>
      <c r="AX1423" s="13" t="s">
        <v>73</v>
      </c>
      <c r="AY1423" s="153" t="s">
        <v>156</v>
      </c>
    </row>
    <row r="1424" spans="2:65" s="12" customFormat="1" ht="10.199999999999999">
      <c r="B1424" s="145"/>
      <c r="D1424" s="146" t="s">
        <v>167</v>
      </c>
      <c r="E1424" s="147" t="s">
        <v>19</v>
      </c>
      <c r="F1424" s="148" t="s">
        <v>1730</v>
      </c>
      <c r="H1424" s="147" t="s">
        <v>19</v>
      </c>
      <c r="I1424" s="149"/>
      <c r="L1424" s="145"/>
      <c r="M1424" s="150"/>
      <c r="T1424" s="151"/>
      <c r="AT1424" s="147" t="s">
        <v>167</v>
      </c>
      <c r="AU1424" s="147" t="s">
        <v>83</v>
      </c>
      <c r="AV1424" s="12" t="s">
        <v>81</v>
      </c>
      <c r="AW1424" s="12" t="s">
        <v>35</v>
      </c>
      <c r="AX1424" s="12" t="s">
        <v>73</v>
      </c>
      <c r="AY1424" s="147" t="s">
        <v>156</v>
      </c>
    </row>
    <row r="1425" spans="2:65" s="13" customFormat="1" ht="10.199999999999999">
      <c r="B1425" s="152"/>
      <c r="D1425" s="146" t="s">
        <v>167</v>
      </c>
      <c r="E1425" s="153" t="s">
        <v>19</v>
      </c>
      <c r="F1425" s="154" t="s">
        <v>163</v>
      </c>
      <c r="H1425" s="155">
        <v>4</v>
      </c>
      <c r="I1425" s="156"/>
      <c r="L1425" s="152"/>
      <c r="M1425" s="157"/>
      <c r="T1425" s="158"/>
      <c r="AT1425" s="153" t="s">
        <v>167</v>
      </c>
      <c r="AU1425" s="153" t="s">
        <v>83</v>
      </c>
      <c r="AV1425" s="13" t="s">
        <v>83</v>
      </c>
      <c r="AW1425" s="13" t="s">
        <v>35</v>
      </c>
      <c r="AX1425" s="13" t="s">
        <v>73</v>
      </c>
      <c r="AY1425" s="153" t="s">
        <v>156</v>
      </c>
    </row>
    <row r="1426" spans="2:65" s="14" customFormat="1" ht="10.199999999999999">
      <c r="B1426" s="159"/>
      <c r="D1426" s="146" t="s">
        <v>167</v>
      </c>
      <c r="E1426" s="160" t="s">
        <v>19</v>
      </c>
      <c r="F1426" s="161" t="s">
        <v>174</v>
      </c>
      <c r="H1426" s="162">
        <v>13</v>
      </c>
      <c r="I1426" s="163"/>
      <c r="L1426" s="159"/>
      <c r="M1426" s="164"/>
      <c r="T1426" s="165"/>
      <c r="AT1426" s="160" t="s">
        <v>167</v>
      </c>
      <c r="AU1426" s="160" t="s">
        <v>83</v>
      </c>
      <c r="AV1426" s="14" t="s">
        <v>163</v>
      </c>
      <c r="AW1426" s="14" t="s">
        <v>35</v>
      </c>
      <c r="AX1426" s="14" t="s">
        <v>81</v>
      </c>
      <c r="AY1426" s="160" t="s">
        <v>156</v>
      </c>
    </row>
    <row r="1427" spans="2:65" s="1" customFormat="1" ht="21.75" customHeight="1">
      <c r="B1427" s="33"/>
      <c r="C1427" s="166" t="s">
        <v>1731</v>
      </c>
      <c r="D1427" s="166" t="s">
        <v>291</v>
      </c>
      <c r="E1427" s="167" t="s">
        <v>1732</v>
      </c>
      <c r="F1427" s="168" t="s">
        <v>1733</v>
      </c>
      <c r="G1427" s="169" t="s">
        <v>161</v>
      </c>
      <c r="H1427" s="170">
        <v>37.252000000000002</v>
      </c>
      <c r="I1427" s="171"/>
      <c r="J1427" s="172">
        <f>ROUND(I1427*H1427,2)</f>
        <v>0</v>
      </c>
      <c r="K1427" s="168" t="s">
        <v>162</v>
      </c>
      <c r="L1427" s="173"/>
      <c r="M1427" s="174" t="s">
        <v>19</v>
      </c>
      <c r="N1427" s="175" t="s">
        <v>44</v>
      </c>
      <c r="P1427" s="137">
        <f>O1427*H1427</f>
        <v>0</v>
      </c>
      <c r="Q1427" s="137">
        <v>8.7600000000000004E-3</v>
      </c>
      <c r="R1427" s="137">
        <f>Q1427*H1427</f>
        <v>0.32632752000000004</v>
      </c>
      <c r="S1427" s="137">
        <v>0</v>
      </c>
      <c r="T1427" s="138">
        <f>S1427*H1427</f>
        <v>0</v>
      </c>
      <c r="AR1427" s="139" t="s">
        <v>379</v>
      </c>
      <c r="AT1427" s="139" t="s">
        <v>291</v>
      </c>
      <c r="AU1427" s="139" t="s">
        <v>83</v>
      </c>
      <c r="AY1427" s="18" t="s">
        <v>156</v>
      </c>
      <c r="BE1427" s="140">
        <f>IF(N1427="základní",J1427,0)</f>
        <v>0</v>
      </c>
      <c r="BF1427" s="140">
        <f>IF(N1427="snížená",J1427,0)</f>
        <v>0</v>
      </c>
      <c r="BG1427" s="140">
        <f>IF(N1427="zákl. přenesená",J1427,0)</f>
        <v>0</v>
      </c>
      <c r="BH1427" s="140">
        <f>IF(N1427="sníž. přenesená",J1427,0)</f>
        <v>0</v>
      </c>
      <c r="BI1427" s="140">
        <f>IF(N1427="nulová",J1427,0)</f>
        <v>0</v>
      </c>
      <c r="BJ1427" s="18" t="s">
        <v>81</v>
      </c>
      <c r="BK1427" s="140">
        <f>ROUND(I1427*H1427,2)</f>
        <v>0</v>
      </c>
      <c r="BL1427" s="18" t="s">
        <v>278</v>
      </c>
      <c r="BM1427" s="139" t="s">
        <v>1734</v>
      </c>
    </row>
    <row r="1428" spans="2:65" s="12" customFormat="1" ht="10.199999999999999">
      <c r="B1428" s="145"/>
      <c r="D1428" s="146" t="s">
        <v>167</v>
      </c>
      <c r="E1428" s="147" t="s">
        <v>19</v>
      </c>
      <c r="F1428" s="148" t="s">
        <v>1727</v>
      </c>
      <c r="H1428" s="147" t="s">
        <v>19</v>
      </c>
      <c r="I1428" s="149"/>
      <c r="L1428" s="145"/>
      <c r="M1428" s="150"/>
      <c r="T1428" s="151"/>
      <c r="AT1428" s="147" t="s">
        <v>167</v>
      </c>
      <c r="AU1428" s="147" t="s">
        <v>83</v>
      </c>
      <c r="AV1428" s="12" t="s">
        <v>81</v>
      </c>
      <c r="AW1428" s="12" t="s">
        <v>35</v>
      </c>
      <c r="AX1428" s="12" t="s">
        <v>73</v>
      </c>
      <c r="AY1428" s="147" t="s">
        <v>156</v>
      </c>
    </row>
    <row r="1429" spans="2:65" s="13" customFormat="1" ht="10.199999999999999">
      <c r="B1429" s="152"/>
      <c r="D1429" s="146" t="s">
        <v>167</v>
      </c>
      <c r="E1429" s="153" t="s">
        <v>19</v>
      </c>
      <c r="F1429" s="154" t="s">
        <v>1735</v>
      </c>
      <c r="H1429" s="155">
        <v>3.1619999999999999</v>
      </c>
      <c r="I1429" s="156"/>
      <c r="L1429" s="152"/>
      <c r="M1429" s="157"/>
      <c r="T1429" s="158"/>
      <c r="AT1429" s="153" t="s">
        <v>167</v>
      </c>
      <c r="AU1429" s="153" t="s">
        <v>83</v>
      </c>
      <c r="AV1429" s="13" t="s">
        <v>83</v>
      </c>
      <c r="AW1429" s="13" t="s">
        <v>35</v>
      </c>
      <c r="AX1429" s="13" t="s">
        <v>73</v>
      </c>
      <c r="AY1429" s="153" t="s">
        <v>156</v>
      </c>
    </row>
    <row r="1430" spans="2:65" s="12" customFormat="1" ht="10.199999999999999">
      <c r="B1430" s="145"/>
      <c r="D1430" s="146" t="s">
        <v>167</v>
      </c>
      <c r="E1430" s="147" t="s">
        <v>19</v>
      </c>
      <c r="F1430" s="148" t="s">
        <v>1728</v>
      </c>
      <c r="H1430" s="147" t="s">
        <v>19</v>
      </c>
      <c r="I1430" s="149"/>
      <c r="L1430" s="145"/>
      <c r="M1430" s="150"/>
      <c r="T1430" s="151"/>
      <c r="AT1430" s="147" t="s">
        <v>167</v>
      </c>
      <c r="AU1430" s="147" t="s">
        <v>83</v>
      </c>
      <c r="AV1430" s="12" t="s">
        <v>81</v>
      </c>
      <c r="AW1430" s="12" t="s">
        <v>35</v>
      </c>
      <c r="AX1430" s="12" t="s">
        <v>73</v>
      </c>
      <c r="AY1430" s="147" t="s">
        <v>156</v>
      </c>
    </row>
    <row r="1431" spans="2:65" s="13" customFormat="1" ht="10.199999999999999">
      <c r="B1431" s="152"/>
      <c r="D1431" s="146" t="s">
        <v>167</v>
      </c>
      <c r="E1431" s="153" t="s">
        <v>19</v>
      </c>
      <c r="F1431" s="154" t="s">
        <v>1736</v>
      </c>
      <c r="H1431" s="155">
        <v>2.4140000000000001</v>
      </c>
      <c r="I1431" s="156"/>
      <c r="L1431" s="152"/>
      <c r="M1431" s="157"/>
      <c r="T1431" s="158"/>
      <c r="AT1431" s="153" t="s">
        <v>167</v>
      </c>
      <c r="AU1431" s="153" t="s">
        <v>83</v>
      </c>
      <c r="AV1431" s="13" t="s">
        <v>83</v>
      </c>
      <c r="AW1431" s="13" t="s">
        <v>35</v>
      </c>
      <c r="AX1431" s="13" t="s">
        <v>73</v>
      </c>
      <c r="AY1431" s="153" t="s">
        <v>156</v>
      </c>
    </row>
    <row r="1432" spans="2:65" s="12" customFormat="1" ht="10.199999999999999">
      <c r="B1432" s="145"/>
      <c r="D1432" s="146" t="s">
        <v>167</v>
      </c>
      <c r="E1432" s="147" t="s">
        <v>19</v>
      </c>
      <c r="F1432" s="148" t="s">
        <v>1729</v>
      </c>
      <c r="H1432" s="147" t="s">
        <v>19</v>
      </c>
      <c r="I1432" s="149"/>
      <c r="L1432" s="145"/>
      <c r="M1432" s="150"/>
      <c r="T1432" s="151"/>
      <c r="AT1432" s="147" t="s">
        <v>167</v>
      </c>
      <c r="AU1432" s="147" t="s">
        <v>83</v>
      </c>
      <c r="AV1432" s="12" t="s">
        <v>81</v>
      </c>
      <c r="AW1432" s="12" t="s">
        <v>35</v>
      </c>
      <c r="AX1432" s="12" t="s">
        <v>73</v>
      </c>
      <c r="AY1432" s="147" t="s">
        <v>156</v>
      </c>
    </row>
    <row r="1433" spans="2:65" s="13" customFormat="1" ht="10.199999999999999">
      <c r="B1433" s="152"/>
      <c r="D1433" s="146" t="s">
        <v>167</v>
      </c>
      <c r="E1433" s="153" t="s">
        <v>19</v>
      </c>
      <c r="F1433" s="154" t="s">
        <v>1737</v>
      </c>
      <c r="H1433" s="155">
        <v>11.16</v>
      </c>
      <c r="I1433" s="156"/>
      <c r="L1433" s="152"/>
      <c r="M1433" s="157"/>
      <c r="T1433" s="158"/>
      <c r="AT1433" s="153" t="s">
        <v>167</v>
      </c>
      <c r="AU1433" s="153" t="s">
        <v>83</v>
      </c>
      <c r="AV1433" s="13" t="s">
        <v>83</v>
      </c>
      <c r="AW1433" s="13" t="s">
        <v>35</v>
      </c>
      <c r="AX1433" s="13" t="s">
        <v>73</v>
      </c>
      <c r="AY1433" s="153" t="s">
        <v>156</v>
      </c>
    </row>
    <row r="1434" spans="2:65" s="12" customFormat="1" ht="10.199999999999999">
      <c r="B1434" s="145"/>
      <c r="D1434" s="146" t="s">
        <v>167</v>
      </c>
      <c r="E1434" s="147" t="s">
        <v>19</v>
      </c>
      <c r="F1434" s="148" t="s">
        <v>1730</v>
      </c>
      <c r="H1434" s="147" t="s">
        <v>19</v>
      </c>
      <c r="I1434" s="149"/>
      <c r="L1434" s="145"/>
      <c r="M1434" s="150"/>
      <c r="T1434" s="151"/>
      <c r="AT1434" s="147" t="s">
        <v>167</v>
      </c>
      <c r="AU1434" s="147" t="s">
        <v>83</v>
      </c>
      <c r="AV1434" s="12" t="s">
        <v>81</v>
      </c>
      <c r="AW1434" s="12" t="s">
        <v>35</v>
      </c>
      <c r="AX1434" s="12" t="s">
        <v>73</v>
      </c>
      <c r="AY1434" s="147" t="s">
        <v>156</v>
      </c>
    </row>
    <row r="1435" spans="2:65" s="13" customFormat="1" ht="10.199999999999999">
      <c r="B1435" s="152"/>
      <c r="D1435" s="146" t="s">
        <v>167</v>
      </c>
      <c r="E1435" s="153" t="s">
        <v>19</v>
      </c>
      <c r="F1435" s="154" t="s">
        <v>1738</v>
      </c>
      <c r="H1435" s="155">
        <v>1.89</v>
      </c>
      <c r="I1435" s="156"/>
      <c r="L1435" s="152"/>
      <c r="M1435" s="157"/>
      <c r="T1435" s="158"/>
      <c r="AT1435" s="153" t="s">
        <v>167</v>
      </c>
      <c r="AU1435" s="153" t="s">
        <v>83</v>
      </c>
      <c r="AV1435" s="13" t="s">
        <v>83</v>
      </c>
      <c r="AW1435" s="13" t="s">
        <v>35</v>
      </c>
      <c r="AX1435" s="13" t="s">
        <v>73</v>
      </c>
      <c r="AY1435" s="153" t="s">
        <v>156</v>
      </c>
    </row>
    <row r="1436" spans="2:65" s="14" customFormat="1" ht="10.199999999999999">
      <c r="B1436" s="159"/>
      <c r="D1436" s="146" t="s">
        <v>167</v>
      </c>
      <c r="E1436" s="160" t="s">
        <v>19</v>
      </c>
      <c r="F1436" s="161" t="s">
        <v>174</v>
      </c>
      <c r="H1436" s="162">
        <v>18.626000000000001</v>
      </c>
      <c r="I1436" s="163"/>
      <c r="L1436" s="159"/>
      <c r="M1436" s="164"/>
      <c r="T1436" s="165"/>
      <c r="AT1436" s="160" t="s">
        <v>167</v>
      </c>
      <c r="AU1436" s="160" t="s">
        <v>83</v>
      </c>
      <c r="AV1436" s="14" t="s">
        <v>163</v>
      </c>
      <c r="AW1436" s="14" t="s">
        <v>35</v>
      </c>
      <c r="AX1436" s="14" t="s">
        <v>73</v>
      </c>
      <c r="AY1436" s="160" t="s">
        <v>156</v>
      </c>
    </row>
    <row r="1437" spans="2:65" s="13" customFormat="1" ht="10.199999999999999">
      <c r="B1437" s="152"/>
      <c r="D1437" s="146" t="s">
        <v>167</v>
      </c>
      <c r="E1437" s="153" t="s">
        <v>19</v>
      </c>
      <c r="F1437" s="154" t="s">
        <v>1739</v>
      </c>
      <c r="H1437" s="155">
        <v>37.252000000000002</v>
      </c>
      <c r="I1437" s="156"/>
      <c r="L1437" s="152"/>
      <c r="M1437" s="157"/>
      <c r="T1437" s="158"/>
      <c r="AT1437" s="153" t="s">
        <v>167</v>
      </c>
      <c r="AU1437" s="153" t="s">
        <v>83</v>
      </c>
      <c r="AV1437" s="13" t="s">
        <v>83</v>
      </c>
      <c r="AW1437" s="13" t="s">
        <v>35</v>
      </c>
      <c r="AX1437" s="13" t="s">
        <v>81</v>
      </c>
      <c r="AY1437" s="153" t="s">
        <v>156</v>
      </c>
    </row>
    <row r="1438" spans="2:65" s="1" customFormat="1" ht="33" customHeight="1">
      <c r="B1438" s="33"/>
      <c r="C1438" s="128" t="s">
        <v>1740</v>
      </c>
      <c r="D1438" s="128" t="s">
        <v>158</v>
      </c>
      <c r="E1438" s="129" t="s">
        <v>1741</v>
      </c>
      <c r="F1438" s="130" t="s">
        <v>1742</v>
      </c>
      <c r="G1438" s="131" t="s">
        <v>185</v>
      </c>
      <c r="H1438" s="132">
        <v>0.32600000000000001</v>
      </c>
      <c r="I1438" s="133"/>
      <c r="J1438" s="134">
        <f>ROUND(I1438*H1438,2)</f>
        <v>0</v>
      </c>
      <c r="K1438" s="130" t="s">
        <v>162</v>
      </c>
      <c r="L1438" s="33"/>
      <c r="M1438" s="135" t="s">
        <v>19</v>
      </c>
      <c r="N1438" s="136" t="s">
        <v>44</v>
      </c>
      <c r="P1438" s="137">
        <f>O1438*H1438</f>
        <v>0</v>
      </c>
      <c r="Q1438" s="137">
        <v>0</v>
      </c>
      <c r="R1438" s="137">
        <f>Q1438*H1438</f>
        <v>0</v>
      </c>
      <c r="S1438" s="137">
        <v>0</v>
      </c>
      <c r="T1438" s="138">
        <f>S1438*H1438</f>
        <v>0</v>
      </c>
      <c r="AR1438" s="139" t="s">
        <v>278</v>
      </c>
      <c r="AT1438" s="139" t="s">
        <v>158</v>
      </c>
      <c r="AU1438" s="139" t="s">
        <v>83</v>
      </c>
      <c r="AY1438" s="18" t="s">
        <v>156</v>
      </c>
      <c r="BE1438" s="140">
        <f>IF(N1438="základní",J1438,0)</f>
        <v>0</v>
      </c>
      <c r="BF1438" s="140">
        <f>IF(N1438="snížená",J1438,0)</f>
        <v>0</v>
      </c>
      <c r="BG1438" s="140">
        <f>IF(N1438="zákl. přenesená",J1438,0)</f>
        <v>0</v>
      </c>
      <c r="BH1438" s="140">
        <f>IF(N1438="sníž. přenesená",J1438,0)</f>
        <v>0</v>
      </c>
      <c r="BI1438" s="140">
        <f>IF(N1438="nulová",J1438,0)</f>
        <v>0</v>
      </c>
      <c r="BJ1438" s="18" t="s">
        <v>81</v>
      </c>
      <c r="BK1438" s="140">
        <f>ROUND(I1438*H1438,2)</f>
        <v>0</v>
      </c>
      <c r="BL1438" s="18" t="s">
        <v>278</v>
      </c>
      <c r="BM1438" s="139" t="s">
        <v>1743</v>
      </c>
    </row>
    <row r="1439" spans="2:65" s="1" customFormat="1" ht="10.199999999999999">
      <c r="B1439" s="33"/>
      <c r="D1439" s="141" t="s">
        <v>165</v>
      </c>
      <c r="F1439" s="142" t="s">
        <v>1744</v>
      </c>
      <c r="I1439" s="143"/>
      <c r="L1439" s="33"/>
      <c r="M1439" s="183"/>
      <c r="N1439" s="184"/>
      <c r="O1439" s="184"/>
      <c r="P1439" s="184"/>
      <c r="Q1439" s="184"/>
      <c r="R1439" s="184"/>
      <c r="S1439" s="184"/>
      <c r="T1439" s="185"/>
      <c r="AT1439" s="18" t="s">
        <v>165</v>
      </c>
      <c r="AU1439" s="18" t="s">
        <v>83</v>
      </c>
    </row>
    <row r="1440" spans="2:65" s="1" customFormat="1" ht="6.9" customHeight="1">
      <c r="B1440" s="42"/>
      <c r="C1440" s="43"/>
      <c r="D1440" s="43"/>
      <c r="E1440" s="43"/>
      <c r="F1440" s="43"/>
      <c r="G1440" s="43"/>
      <c r="H1440" s="43"/>
      <c r="I1440" s="43"/>
      <c r="J1440" s="43"/>
      <c r="K1440" s="43"/>
      <c r="L1440" s="33"/>
    </row>
  </sheetData>
  <sheetProtection algorithmName="SHA-512" hashValue="Ake1jt+pD8w7KomSWekn427q+Fn86ivmnLsDLH4+4xplyA73SSrdeMN+4he4teWYJzyrq44AHXA5LLewRWRnYg==" saltValue="TyHed0vQgkIETz96blKWQT2c2B0Tx6Cb435cxWQ2R28TQWEOba0GMBnOgzaoMYpHOxtK4Kc6ARrvhBgVj4eZXg==" spinCount="100000" sheet="1" objects="1" scenarios="1" formatColumns="0" formatRows="0" autoFilter="0"/>
  <autoFilter ref="C108:K1439" xr:uid="{00000000-0009-0000-0000-000001000000}"/>
  <mergeCells count="9">
    <mergeCell ref="E50:H50"/>
    <mergeCell ref="E99:H99"/>
    <mergeCell ref="E101:H101"/>
    <mergeCell ref="L2:V2"/>
    <mergeCell ref="E7:H7"/>
    <mergeCell ref="E9:H9"/>
    <mergeCell ref="E18:H18"/>
    <mergeCell ref="E27:H27"/>
    <mergeCell ref="E48:H48"/>
  </mergeCells>
  <hyperlinks>
    <hyperlink ref="F113" r:id="rId1" xr:uid="{00000000-0004-0000-0100-000000000000}"/>
    <hyperlink ref="F123" r:id="rId2" xr:uid="{00000000-0004-0000-0100-000001000000}"/>
    <hyperlink ref="F127" r:id="rId3" xr:uid="{00000000-0004-0000-0100-000002000000}"/>
    <hyperlink ref="F132" r:id="rId4" xr:uid="{00000000-0004-0000-0100-000003000000}"/>
    <hyperlink ref="F136" r:id="rId5" xr:uid="{00000000-0004-0000-0100-000004000000}"/>
    <hyperlink ref="F141" r:id="rId6" xr:uid="{00000000-0004-0000-0100-000005000000}"/>
    <hyperlink ref="F146" r:id="rId7" xr:uid="{00000000-0004-0000-0100-000006000000}"/>
    <hyperlink ref="F151" r:id="rId8" xr:uid="{00000000-0004-0000-0100-000007000000}"/>
    <hyperlink ref="F156" r:id="rId9" xr:uid="{00000000-0004-0000-0100-000008000000}"/>
    <hyperlink ref="F163" r:id="rId10" xr:uid="{00000000-0004-0000-0100-000009000000}"/>
    <hyperlink ref="F167" r:id="rId11" xr:uid="{00000000-0004-0000-0100-00000A000000}"/>
    <hyperlink ref="F172" r:id="rId12" xr:uid="{00000000-0004-0000-0100-00000B000000}"/>
    <hyperlink ref="F181" r:id="rId13" xr:uid="{00000000-0004-0000-0100-00000C000000}"/>
    <hyperlink ref="F190" r:id="rId14" xr:uid="{00000000-0004-0000-0100-00000D000000}"/>
    <hyperlink ref="F199" r:id="rId15" xr:uid="{00000000-0004-0000-0100-00000E000000}"/>
    <hyperlink ref="F209" r:id="rId16" xr:uid="{00000000-0004-0000-0100-00000F000000}"/>
    <hyperlink ref="F214" r:id="rId17" xr:uid="{00000000-0004-0000-0100-000010000000}"/>
    <hyperlink ref="F219" r:id="rId18" xr:uid="{00000000-0004-0000-0100-000011000000}"/>
    <hyperlink ref="F227" r:id="rId19" xr:uid="{00000000-0004-0000-0100-000012000000}"/>
    <hyperlink ref="F244" r:id="rId20" xr:uid="{00000000-0004-0000-0100-000013000000}"/>
    <hyperlink ref="F246" r:id="rId21" xr:uid="{00000000-0004-0000-0100-000014000000}"/>
    <hyperlink ref="F251" r:id="rId22" xr:uid="{00000000-0004-0000-0100-000015000000}"/>
    <hyperlink ref="F268" r:id="rId23" xr:uid="{00000000-0004-0000-0100-000016000000}"/>
    <hyperlink ref="F270" r:id="rId24" xr:uid="{00000000-0004-0000-0100-000017000000}"/>
    <hyperlink ref="F273" r:id="rId25" xr:uid="{00000000-0004-0000-0100-000018000000}"/>
    <hyperlink ref="F277" r:id="rId26" xr:uid="{00000000-0004-0000-0100-000019000000}"/>
    <hyperlink ref="F282" r:id="rId27" xr:uid="{00000000-0004-0000-0100-00001A000000}"/>
    <hyperlink ref="F287" r:id="rId28" xr:uid="{00000000-0004-0000-0100-00001B000000}"/>
    <hyperlink ref="F292" r:id="rId29" xr:uid="{00000000-0004-0000-0100-00001C000000}"/>
    <hyperlink ref="F297" r:id="rId30" xr:uid="{00000000-0004-0000-0100-00001D000000}"/>
    <hyperlink ref="F301" r:id="rId31" xr:uid="{00000000-0004-0000-0100-00001E000000}"/>
    <hyperlink ref="F305" r:id="rId32" xr:uid="{00000000-0004-0000-0100-00001F000000}"/>
    <hyperlink ref="F316" r:id="rId33" xr:uid="{00000000-0004-0000-0100-000020000000}"/>
    <hyperlink ref="F318" r:id="rId34" xr:uid="{00000000-0004-0000-0100-000021000000}"/>
    <hyperlink ref="F328" r:id="rId35" xr:uid="{00000000-0004-0000-0100-000022000000}"/>
    <hyperlink ref="F332" r:id="rId36" xr:uid="{00000000-0004-0000-0100-000023000000}"/>
    <hyperlink ref="F341" r:id="rId37" xr:uid="{00000000-0004-0000-0100-000024000000}"/>
    <hyperlink ref="F344" r:id="rId38" xr:uid="{00000000-0004-0000-0100-000025000000}"/>
    <hyperlink ref="F346" r:id="rId39" xr:uid="{00000000-0004-0000-0100-000026000000}"/>
    <hyperlink ref="F348" r:id="rId40" xr:uid="{00000000-0004-0000-0100-000027000000}"/>
    <hyperlink ref="F351" r:id="rId41" xr:uid="{00000000-0004-0000-0100-000028000000}"/>
    <hyperlink ref="F353" r:id="rId42" xr:uid="{00000000-0004-0000-0100-000029000000}"/>
    <hyperlink ref="F355" r:id="rId43" xr:uid="{00000000-0004-0000-0100-00002A000000}"/>
    <hyperlink ref="F369" r:id="rId44" xr:uid="{00000000-0004-0000-0100-00002B000000}"/>
    <hyperlink ref="F374" r:id="rId45" xr:uid="{00000000-0004-0000-0100-00002C000000}"/>
    <hyperlink ref="F387" r:id="rId46" xr:uid="{00000000-0004-0000-0100-00002D000000}"/>
    <hyperlink ref="F392" r:id="rId47" xr:uid="{00000000-0004-0000-0100-00002E000000}"/>
    <hyperlink ref="F397" r:id="rId48" xr:uid="{00000000-0004-0000-0100-00002F000000}"/>
    <hyperlink ref="F402" r:id="rId49" xr:uid="{00000000-0004-0000-0100-000030000000}"/>
    <hyperlink ref="F423" r:id="rId50" xr:uid="{00000000-0004-0000-0100-000031000000}"/>
    <hyperlink ref="F427" r:id="rId51" xr:uid="{00000000-0004-0000-0100-000032000000}"/>
    <hyperlink ref="F446" r:id="rId52" xr:uid="{00000000-0004-0000-0100-000033000000}"/>
    <hyperlink ref="F482" r:id="rId53" xr:uid="{00000000-0004-0000-0100-000034000000}"/>
    <hyperlink ref="F486" r:id="rId54" xr:uid="{00000000-0004-0000-0100-000035000000}"/>
    <hyperlink ref="F491" r:id="rId55" xr:uid="{00000000-0004-0000-0100-000036000000}"/>
    <hyperlink ref="F496" r:id="rId56" xr:uid="{00000000-0004-0000-0100-000037000000}"/>
    <hyperlink ref="F500" r:id="rId57" xr:uid="{00000000-0004-0000-0100-000038000000}"/>
    <hyperlink ref="F516" r:id="rId58" xr:uid="{00000000-0004-0000-0100-000039000000}"/>
    <hyperlink ref="F521" r:id="rId59" xr:uid="{00000000-0004-0000-0100-00003A000000}"/>
    <hyperlink ref="F523" r:id="rId60" xr:uid="{00000000-0004-0000-0100-00003B000000}"/>
    <hyperlink ref="F525" r:id="rId61" xr:uid="{00000000-0004-0000-0100-00003C000000}"/>
    <hyperlink ref="F528" r:id="rId62" xr:uid="{00000000-0004-0000-0100-00003D000000}"/>
    <hyperlink ref="F531" r:id="rId63" xr:uid="{00000000-0004-0000-0100-00003E000000}"/>
    <hyperlink ref="F535" r:id="rId64" xr:uid="{00000000-0004-0000-0100-00003F000000}"/>
    <hyperlink ref="F541" r:id="rId65" xr:uid="{00000000-0004-0000-0100-000040000000}"/>
    <hyperlink ref="F548" r:id="rId66" xr:uid="{00000000-0004-0000-0100-000041000000}"/>
    <hyperlink ref="F552" r:id="rId67" xr:uid="{00000000-0004-0000-0100-000042000000}"/>
    <hyperlink ref="F557" r:id="rId68" xr:uid="{00000000-0004-0000-0100-000043000000}"/>
    <hyperlink ref="F561" r:id="rId69" xr:uid="{00000000-0004-0000-0100-000044000000}"/>
    <hyperlink ref="F564" r:id="rId70" xr:uid="{00000000-0004-0000-0100-000045000000}"/>
    <hyperlink ref="F571" r:id="rId71" xr:uid="{00000000-0004-0000-0100-000046000000}"/>
    <hyperlink ref="F574" r:id="rId72" xr:uid="{00000000-0004-0000-0100-000047000000}"/>
    <hyperlink ref="F581" r:id="rId73" xr:uid="{00000000-0004-0000-0100-000048000000}"/>
    <hyperlink ref="F586" r:id="rId74" xr:uid="{00000000-0004-0000-0100-000049000000}"/>
    <hyperlink ref="F591" r:id="rId75" xr:uid="{00000000-0004-0000-0100-00004A000000}"/>
    <hyperlink ref="F598" r:id="rId76" xr:uid="{00000000-0004-0000-0100-00004B000000}"/>
    <hyperlink ref="F607" r:id="rId77" xr:uid="{00000000-0004-0000-0100-00004C000000}"/>
    <hyperlink ref="F613" r:id="rId78" xr:uid="{00000000-0004-0000-0100-00004D000000}"/>
    <hyperlink ref="F620" r:id="rId79" xr:uid="{00000000-0004-0000-0100-00004E000000}"/>
    <hyperlink ref="F623" r:id="rId80" xr:uid="{00000000-0004-0000-0100-00004F000000}"/>
    <hyperlink ref="F630" r:id="rId81" xr:uid="{00000000-0004-0000-0100-000050000000}"/>
    <hyperlink ref="F641" r:id="rId82" xr:uid="{00000000-0004-0000-0100-000051000000}"/>
    <hyperlink ref="F648" r:id="rId83" xr:uid="{00000000-0004-0000-0100-000052000000}"/>
    <hyperlink ref="F650" r:id="rId84" xr:uid="{00000000-0004-0000-0100-000053000000}"/>
    <hyperlink ref="F653" r:id="rId85" xr:uid="{00000000-0004-0000-0100-000054000000}"/>
    <hyperlink ref="F657" r:id="rId86" xr:uid="{00000000-0004-0000-0100-000055000000}"/>
    <hyperlink ref="F661" r:id="rId87" xr:uid="{00000000-0004-0000-0100-000056000000}"/>
    <hyperlink ref="F672" r:id="rId88" xr:uid="{00000000-0004-0000-0100-000057000000}"/>
    <hyperlink ref="F676" r:id="rId89" xr:uid="{00000000-0004-0000-0100-000058000000}"/>
    <hyperlink ref="F678" r:id="rId90" xr:uid="{00000000-0004-0000-0100-000059000000}"/>
    <hyperlink ref="F680" r:id="rId91" xr:uid="{00000000-0004-0000-0100-00005A000000}"/>
    <hyperlink ref="F687" r:id="rId92" xr:uid="{00000000-0004-0000-0100-00005B000000}"/>
    <hyperlink ref="F694" r:id="rId93" xr:uid="{00000000-0004-0000-0100-00005C000000}"/>
    <hyperlink ref="F716" r:id="rId94" xr:uid="{00000000-0004-0000-0100-00005D000000}"/>
    <hyperlink ref="F719" r:id="rId95" xr:uid="{00000000-0004-0000-0100-00005E000000}"/>
    <hyperlink ref="F725" r:id="rId96" xr:uid="{00000000-0004-0000-0100-00005F000000}"/>
    <hyperlink ref="F738" r:id="rId97" xr:uid="{00000000-0004-0000-0100-000060000000}"/>
    <hyperlink ref="F747" r:id="rId98" xr:uid="{00000000-0004-0000-0100-000061000000}"/>
    <hyperlink ref="F755" r:id="rId99" xr:uid="{00000000-0004-0000-0100-000062000000}"/>
    <hyperlink ref="F764" r:id="rId100" xr:uid="{00000000-0004-0000-0100-000063000000}"/>
    <hyperlink ref="F768" r:id="rId101" xr:uid="{00000000-0004-0000-0100-000064000000}"/>
    <hyperlink ref="F770" r:id="rId102" xr:uid="{00000000-0004-0000-0100-000065000000}"/>
    <hyperlink ref="F772" r:id="rId103" xr:uid="{00000000-0004-0000-0100-000066000000}"/>
    <hyperlink ref="F774" r:id="rId104" xr:uid="{00000000-0004-0000-0100-000067000000}"/>
    <hyperlink ref="F785" r:id="rId105" xr:uid="{00000000-0004-0000-0100-000068000000}"/>
    <hyperlink ref="F807" r:id="rId106" xr:uid="{00000000-0004-0000-0100-000069000000}"/>
    <hyperlink ref="F810" r:id="rId107" xr:uid="{00000000-0004-0000-0100-00006A000000}"/>
    <hyperlink ref="F812" r:id="rId108" xr:uid="{00000000-0004-0000-0100-00006B000000}"/>
    <hyperlink ref="F814" r:id="rId109" xr:uid="{00000000-0004-0000-0100-00006C000000}"/>
    <hyperlink ref="F818" r:id="rId110" xr:uid="{00000000-0004-0000-0100-00006D000000}"/>
    <hyperlink ref="F822" r:id="rId111" xr:uid="{00000000-0004-0000-0100-00006E000000}"/>
    <hyperlink ref="F826" r:id="rId112" xr:uid="{00000000-0004-0000-0100-00006F000000}"/>
    <hyperlink ref="F831" r:id="rId113" xr:uid="{00000000-0004-0000-0100-000070000000}"/>
    <hyperlink ref="F835" r:id="rId114" xr:uid="{00000000-0004-0000-0100-000071000000}"/>
    <hyperlink ref="F844" r:id="rId115" xr:uid="{00000000-0004-0000-0100-000072000000}"/>
    <hyperlink ref="F849" r:id="rId116" xr:uid="{00000000-0004-0000-0100-000073000000}"/>
    <hyperlink ref="F854" r:id="rId117" xr:uid="{00000000-0004-0000-0100-000074000000}"/>
    <hyperlink ref="F861" r:id="rId118" xr:uid="{00000000-0004-0000-0100-000075000000}"/>
    <hyperlink ref="F866" r:id="rId119" xr:uid="{00000000-0004-0000-0100-000076000000}"/>
    <hyperlink ref="F875" r:id="rId120" xr:uid="{00000000-0004-0000-0100-000077000000}"/>
    <hyperlink ref="F884" r:id="rId121" xr:uid="{00000000-0004-0000-0100-000078000000}"/>
    <hyperlink ref="F889" r:id="rId122" xr:uid="{00000000-0004-0000-0100-000079000000}"/>
    <hyperlink ref="F902" r:id="rId123" xr:uid="{00000000-0004-0000-0100-00007A000000}"/>
    <hyperlink ref="F909" r:id="rId124" xr:uid="{00000000-0004-0000-0100-00007B000000}"/>
    <hyperlink ref="F913" r:id="rId125" xr:uid="{00000000-0004-0000-0100-00007C000000}"/>
    <hyperlink ref="F926" r:id="rId126" xr:uid="{00000000-0004-0000-0100-00007D000000}"/>
    <hyperlink ref="F929" r:id="rId127" xr:uid="{00000000-0004-0000-0100-00007E000000}"/>
    <hyperlink ref="F933" r:id="rId128" xr:uid="{00000000-0004-0000-0100-00007F000000}"/>
    <hyperlink ref="F940" r:id="rId129" xr:uid="{00000000-0004-0000-0100-000080000000}"/>
    <hyperlink ref="F944" r:id="rId130" xr:uid="{00000000-0004-0000-0100-000081000000}"/>
    <hyperlink ref="F955" r:id="rId131" xr:uid="{00000000-0004-0000-0100-000082000000}"/>
    <hyperlink ref="F1034" r:id="rId132" xr:uid="{00000000-0004-0000-0100-000083000000}"/>
    <hyperlink ref="F1044" r:id="rId133" xr:uid="{00000000-0004-0000-0100-000084000000}"/>
    <hyperlink ref="F1047" r:id="rId134" xr:uid="{00000000-0004-0000-0100-000085000000}"/>
    <hyperlink ref="F1076" r:id="rId135" xr:uid="{00000000-0004-0000-0100-000086000000}"/>
    <hyperlink ref="F1082" r:id="rId136" xr:uid="{00000000-0004-0000-0100-000087000000}"/>
    <hyperlink ref="F1122" r:id="rId137" xr:uid="{00000000-0004-0000-0100-000088000000}"/>
    <hyperlink ref="F1130" r:id="rId138" xr:uid="{00000000-0004-0000-0100-000089000000}"/>
    <hyperlink ref="F1144" r:id="rId139" xr:uid="{00000000-0004-0000-0100-00008A000000}"/>
    <hyperlink ref="F1149" r:id="rId140" xr:uid="{00000000-0004-0000-0100-00008B000000}"/>
    <hyperlink ref="F1160" r:id="rId141" xr:uid="{00000000-0004-0000-0100-00008C000000}"/>
    <hyperlink ref="F1170" r:id="rId142" xr:uid="{00000000-0004-0000-0100-00008D000000}"/>
    <hyperlink ref="F1180" r:id="rId143" xr:uid="{00000000-0004-0000-0100-00008E000000}"/>
    <hyperlink ref="F1210" r:id="rId144" xr:uid="{00000000-0004-0000-0100-00008F000000}"/>
    <hyperlink ref="F1213" r:id="rId145" xr:uid="{00000000-0004-0000-0100-000090000000}"/>
    <hyperlink ref="F1216" r:id="rId146" xr:uid="{00000000-0004-0000-0100-000091000000}"/>
    <hyperlink ref="F1219" r:id="rId147" xr:uid="{00000000-0004-0000-0100-000092000000}"/>
    <hyperlink ref="F1229" r:id="rId148" xr:uid="{00000000-0004-0000-0100-000093000000}"/>
    <hyperlink ref="F1232" r:id="rId149" xr:uid="{00000000-0004-0000-0100-000094000000}"/>
    <hyperlink ref="F1243" r:id="rId150" xr:uid="{00000000-0004-0000-0100-000095000000}"/>
    <hyperlink ref="F1261" r:id="rId151" xr:uid="{00000000-0004-0000-0100-000096000000}"/>
    <hyperlink ref="F1283" r:id="rId152" xr:uid="{00000000-0004-0000-0100-000097000000}"/>
    <hyperlink ref="F1287" r:id="rId153" xr:uid="{00000000-0004-0000-0100-000098000000}"/>
    <hyperlink ref="F1290" r:id="rId154" xr:uid="{00000000-0004-0000-0100-000099000000}"/>
    <hyperlink ref="F1297" r:id="rId155" xr:uid="{00000000-0004-0000-0100-00009A000000}"/>
    <hyperlink ref="F1304" r:id="rId156" xr:uid="{00000000-0004-0000-0100-00009B000000}"/>
    <hyperlink ref="F1311" r:id="rId157" xr:uid="{00000000-0004-0000-0100-00009C000000}"/>
    <hyperlink ref="F1314" r:id="rId158" xr:uid="{00000000-0004-0000-0100-00009D000000}"/>
    <hyperlink ref="F1324" r:id="rId159" xr:uid="{00000000-0004-0000-0100-00009E000000}"/>
    <hyperlink ref="F1331" r:id="rId160" xr:uid="{00000000-0004-0000-0100-00009F000000}"/>
    <hyperlink ref="F1350" r:id="rId161" xr:uid="{00000000-0004-0000-0100-0000A0000000}"/>
    <hyperlink ref="F1353" r:id="rId162" xr:uid="{00000000-0004-0000-0100-0000A1000000}"/>
    <hyperlink ref="F1359" r:id="rId163" xr:uid="{00000000-0004-0000-0100-0000A2000000}"/>
    <hyperlink ref="F1362" r:id="rId164" xr:uid="{00000000-0004-0000-0100-0000A3000000}"/>
    <hyperlink ref="F1366" r:id="rId165" xr:uid="{00000000-0004-0000-0100-0000A4000000}"/>
    <hyperlink ref="F1391" r:id="rId166" xr:uid="{00000000-0004-0000-0100-0000A5000000}"/>
    <hyperlink ref="F1417" r:id="rId167" xr:uid="{00000000-0004-0000-0100-0000A6000000}"/>
    <hyperlink ref="F1439" r:id="rId168" xr:uid="{00000000-0004-0000-0100-0000A7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6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37"/>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9"/>
      <c r="M2" s="299"/>
      <c r="N2" s="299"/>
      <c r="O2" s="299"/>
      <c r="P2" s="299"/>
      <c r="Q2" s="299"/>
      <c r="R2" s="299"/>
      <c r="S2" s="299"/>
      <c r="T2" s="299"/>
      <c r="U2" s="299"/>
      <c r="V2" s="299"/>
      <c r="AT2" s="18" t="s">
        <v>86</v>
      </c>
    </row>
    <row r="3" spans="2:46" ht="6.9" customHeight="1">
      <c r="B3" s="19"/>
      <c r="C3" s="20"/>
      <c r="D3" s="20"/>
      <c r="E3" s="20"/>
      <c r="F3" s="20"/>
      <c r="G3" s="20"/>
      <c r="H3" s="20"/>
      <c r="I3" s="20"/>
      <c r="J3" s="20"/>
      <c r="K3" s="20"/>
      <c r="L3" s="21"/>
      <c r="AT3" s="18" t="s">
        <v>83</v>
      </c>
    </row>
    <row r="4" spans="2:46" ht="24.9" customHeight="1">
      <c r="B4" s="21"/>
      <c r="D4" s="22" t="s">
        <v>104</v>
      </c>
      <c r="L4" s="21"/>
      <c r="M4" s="86" t="s">
        <v>10</v>
      </c>
      <c r="AT4" s="18" t="s">
        <v>4</v>
      </c>
    </row>
    <row r="5" spans="2:46" ht="6.9" customHeight="1">
      <c r="B5" s="21"/>
      <c r="L5" s="21"/>
    </row>
    <row r="6" spans="2:46" ht="12" customHeight="1">
      <c r="B6" s="21"/>
      <c r="D6" s="28" t="s">
        <v>16</v>
      </c>
      <c r="L6" s="21"/>
    </row>
    <row r="7" spans="2:46" ht="16.5" customHeight="1">
      <c r="B7" s="21"/>
      <c r="E7" s="314" t="str">
        <f>'Rekapitulace stavby'!K6</f>
        <v>DN11_rozpocet</v>
      </c>
      <c r="F7" s="315"/>
      <c r="G7" s="315"/>
      <c r="H7" s="315"/>
      <c r="L7" s="21"/>
    </row>
    <row r="8" spans="2:46" s="1" customFormat="1" ht="12" customHeight="1">
      <c r="B8" s="33"/>
      <c r="D8" s="28" t="s">
        <v>105</v>
      </c>
      <c r="L8" s="33"/>
    </row>
    <row r="9" spans="2:46" s="1" customFormat="1" ht="16.5" customHeight="1">
      <c r="B9" s="33"/>
      <c r="E9" s="277" t="s">
        <v>1745</v>
      </c>
      <c r="F9" s="316"/>
      <c r="G9" s="316"/>
      <c r="H9" s="316"/>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28. 10. 2024</v>
      </c>
      <c r="L12" s="33"/>
    </row>
    <row r="13" spans="2:46" s="1" customFormat="1" ht="10.8" customHeight="1">
      <c r="B13" s="33"/>
      <c r="L13" s="33"/>
    </row>
    <row r="14" spans="2:46" s="1" customFormat="1" ht="12" customHeight="1">
      <c r="B14" s="33"/>
      <c r="D14" s="28" t="s">
        <v>25</v>
      </c>
      <c r="I14" s="28" t="s">
        <v>26</v>
      </c>
      <c r="J14" s="26" t="s">
        <v>27</v>
      </c>
      <c r="L14" s="33"/>
    </row>
    <row r="15" spans="2:46" s="1" customFormat="1" ht="18" customHeight="1">
      <c r="B15" s="33"/>
      <c r="E15" s="26" t="s">
        <v>28</v>
      </c>
      <c r="I15" s="28" t="s">
        <v>29</v>
      </c>
      <c r="J15" s="26" t="s">
        <v>19</v>
      </c>
      <c r="L15" s="33"/>
    </row>
    <row r="16" spans="2:46" s="1" customFormat="1" ht="6.9" customHeight="1">
      <c r="B16" s="33"/>
      <c r="L16" s="33"/>
    </row>
    <row r="17" spans="2:12" s="1" customFormat="1" ht="12" customHeight="1">
      <c r="B17" s="33"/>
      <c r="D17" s="28" t="s">
        <v>30</v>
      </c>
      <c r="I17" s="28" t="s">
        <v>26</v>
      </c>
      <c r="J17" s="29" t="str">
        <f>'Rekapitulace stavby'!AN13</f>
        <v>Vyplň údaj</v>
      </c>
      <c r="L17" s="33"/>
    </row>
    <row r="18" spans="2:12" s="1" customFormat="1" ht="18" customHeight="1">
      <c r="B18" s="33"/>
      <c r="E18" s="317" t="str">
        <f>'Rekapitulace stavby'!E14</f>
        <v>Vyplň údaj</v>
      </c>
      <c r="F18" s="298"/>
      <c r="G18" s="298"/>
      <c r="H18" s="298"/>
      <c r="I18" s="28" t="s">
        <v>29</v>
      </c>
      <c r="J18" s="29" t="str">
        <f>'Rekapitulace stavby'!AN14</f>
        <v>Vyplň údaj</v>
      </c>
      <c r="L18" s="33"/>
    </row>
    <row r="19" spans="2:12" s="1" customFormat="1" ht="6.9" customHeight="1">
      <c r="B19" s="33"/>
      <c r="L19" s="33"/>
    </row>
    <row r="20" spans="2:12" s="1" customFormat="1" ht="12" customHeight="1">
      <c r="B20" s="33"/>
      <c r="D20" s="28" t="s">
        <v>32</v>
      </c>
      <c r="I20" s="28" t="s">
        <v>26</v>
      </c>
      <c r="J20" s="26" t="s">
        <v>33</v>
      </c>
      <c r="L20" s="33"/>
    </row>
    <row r="21" spans="2:12" s="1" customFormat="1" ht="18" customHeight="1">
      <c r="B21" s="33"/>
      <c r="E21" s="26" t="s">
        <v>34</v>
      </c>
      <c r="I21" s="28" t="s">
        <v>29</v>
      </c>
      <c r="J21" s="26" t="s">
        <v>19</v>
      </c>
      <c r="L21" s="33"/>
    </row>
    <row r="22" spans="2:12" s="1" customFormat="1" ht="6.9" customHeight="1">
      <c r="B22" s="33"/>
      <c r="L22" s="33"/>
    </row>
    <row r="23" spans="2:12" s="1" customFormat="1" ht="12" customHeight="1">
      <c r="B23" s="33"/>
      <c r="D23" s="28" t="s">
        <v>36</v>
      </c>
      <c r="I23" s="28" t="s">
        <v>26</v>
      </c>
      <c r="J23" s="26" t="s">
        <v>33</v>
      </c>
      <c r="L23" s="33"/>
    </row>
    <row r="24" spans="2:12" s="1" customFormat="1" ht="18" customHeight="1">
      <c r="B24" s="33"/>
      <c r="E24" s="26" t="s">
        <v>34</v>
      </c>
      <c r="I24" s="28" t="s">
        <v>29</v>
      </c>
      <c r="J24" s="26" t="s">
        <v>19</v>
      </c>
      <c r="L24" s="33"/>
    </row>
    <row r="25" spans="2:12" s="1" customFormat="1" ht="6.9" customHeight="1">
      <c r="B25" s="33"/>
      <c r="L25" s="33"/>
    </row>
    <row r="26" spans="2:12" s="1" customFormat="1" ht="12" customHeight="1">
      <c r="B26" s="33"/>
      <c r="D26" s="28" t="s">
        <v>37</v>
      </c>
      <c r="L26" s="33"/>
    </row>
    <row r="27" spans="2:12" s="7" customFormat="1" ht="16.5" customHeight="1">
      <c r="B27" s="87"/>
      <c r="E27" s="303" t="s">
        <v>19</v>
      </c>
      <c r="F27" s="303"/>
      <c r="G27" s="303"/>
      <c r="H27" s="303"/>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39</v>
      </c>
      <c r="J30" s="64">
        <f>ROUND(J87, 2)</f>
        <v>0</v>
      </c>
      <c r="L30" s="33"/>
    </row>
    <row r="31" spans="2:12" s="1" customFormat="1" ht="6.9" customHeight="1">
      <c r="B31" s="33"/>
      <c r="D31" s="51"/>
      <c r="E31" s="51"/>
      <c r="F31" s="51"/>
      <c r="G31" s="51"/>
      <c r="H31" s="51"/>
      <c r="I31" s="51"/>
      <c r="J31" s="51"/>
      <c r="K31" s="51"/>
      <c r="L31" s="33"/>
    </row>
    <row r="32" spans="2:12" s="1" customFormat="1" ht="14.4" customHeight="1">
      <c r="B32" s="33"/>
      <c r="F32" s="36" t="s">
        <v>41</v>
      </c>
      <c r="I32" s="36" t="s">
        <v>40</v>
      </c>
      <c r="J32" s="36" t="s">
        <v>42</v>
      </c>
      <c r="L32" s="33"/>
    </row>
    <row r="33" spans="2:12" s="1" customFormat="1" ht="14.4" customHeight="1">
      <c r="B33" s="33"/>
      <c r="D33" s="53" t="s">
        <v>43</v>
      </c>
      <c r="E33" s="28" t="s">
        <v>44</v>
      </c>
      <c r="F33" s="89">
        <f>ROUND((SUM(BE87:BE236)),  2)</f>
        <v>0</v>
      </c>
      <c r="I33" s="90">
        <v>0.21</v>
      </c>
      <c r="J33" s="89">
        <f>ROUND(((SUM(BE87:BE236))*I33),  2)</f>
        <v>0</v>
      </c>
      <c r="L33" s="33"/>
    </row>
    <row r="34" spans="2:12" s="1" customFormat="1" ht="14.4" customHeight="1">
      <c r="B34" s="33"/>
      <c r="E34" s="28" t="s">
        <v>45</v>
      </c>
      <c r="F34" s="89">
        <f>ROUND((SUM(BF87:BF236)),  2)</f>
        <v>0</v>
      </c>
      <c r="I34" s="90">
        <v>0.12</v>
      </c>
      <c r="J34" s="89">
        <f>ROUND(((SUM(BF87:BF236))*I34),  2)</f>
        <v>0</v>
      </c>
      <c r="L34" s="33"/>
    </row>
    <row r="35" spans="2:12" s="1" customFormat="1" ht="14.4" hidden="1" customHeight="1">
      <c r="B35" s="33"/>
      <c r="E35" s="28" t="s">
        <v>46</v>
      </c>
      <c r="F35" s="89">
        <f>ROUND((SUM(BG87:BG236)),  2)</f>
        <v>0</v>
      </c>
      <c r="I35" s="90">
        <v>0.21</v>
      </c>
      <c r="J35" s="89">
        <f>0</f>
        <v>0</v>
      </c>
      <c r="L35" s="33"/>
    </row>
    <row r="36" spans="2:12" s="1" customFormat="1" ht="14.4" hidden="1" customHeight="1">
      <c r="B36" s="33"/>
      <c r="E36" s="28" t="s">
        <v>47</v>
      </c>
      <c r="F36" s="89">
        <f>ROUND((SUM(BH87:BH236)),  2)</f>
        <v>0</v>
      </c>
      <c r="I36" s="90">
        <v>0.12</v>
      </c>
      <c r="J36" s="89">
        <f>0</f>
        <v>0</v>
      </c>
      <c r="L36" s="33"/>
    </row>
    <row r="37" spans="2:12" s="1" customFormat="1" ht="14.4" hidden="1" customHeight="1">
      <c r="B37" s="33"/>
      <c r="E37" s="28" t="s">
        <v>48</v>
      </c>
      <c r="F37" s="89">
        <f>ROUND((SUM(BI87:BI236)),  2)</f>
        <v>0</v>
      </c>
      <c r="I37" s="90">
        <v>0</v>
      </c>
      <c r="J37" s="89">
        <f>0</f>
        <v>0</v>
      </c>
      <c r="L37" s="33"/>
    </row>
    <row r="38" spans="2:12" s="1" customFormat="1" ht="6.9" customHeight="1">
      <c r="B38" s="33"/>
      <c r="L38" s="33"/>
    </row>
    <row r="39" spans="2:12" s="1" customFormat="1" ht="25.35" customHeight="1">
      <c r="B39" s="33"/>
      <c r="C39" s="91"/>
      <c r="D39" s="92" t="s">
        <v>49</v>
      </c>
      <c r="E39" s="55"/>
      <c r="F39" s="55"/>
      <c r="G39" s="93" t="s">
        <v>50</v>
      </c>
      <c r="H39" s="94" t="s">
        <v>51</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107</v>
      </c>
      <c r="L45" s="33"/>
    </row>
    <row r="46" spans="2:12" s="1" customFormat="1" ht="6.9" customHeight="1">
      <c r="B46" s="33"/>
      <c r="L46" s="33"/>
    </row>
    <row r="47" spans="2:12" s="1" customFormat="1" ht="12" customHeight="1">
      <c r="B47" s="33"/>
      <c r="C47" s="28" t="s">
        <v>16</v>
      </c>
      <c r="L47" s="33"/>
    </row>
    <row r="48" spans="2:12" s="1" customFormat="1" ht="16.5" customHeight="1">
      <c r="B48" s="33"/>
      <c r="E48" s="314" t="str">
        <f>E7</f>
        <v>DN11_rozpocet</v>
      </c>
      <c r="F48" s="315"/>
      <c r="G48" s="315"/>
      <c r="H48" s="315"/>
      <c r="L48" s="33"/>
    </row>
    <row r="49" spans="2:47" s="1" customFormat="1" ht="12" customHeight="1">
      <c r="B49" s="33"/>
      <c r="C49" s="28" t="s">
        <v>105</v>
      </c>
      <c r="L49" s="33"/>
    </row>
    <row r="50" spans="2:47" s="1" customFormat="1" ht="16.5" customHeight="1">
      <c r="B50" s="33"/>
      <c r="E50" s="277" t="str">
        <f>E9</f>
        <v>SO02 - Zdravotechnické instalace</v>
      </c>
      <c r="F50" s="316"/>
      <c r="G50" s="316"/>
      <c r="H50" s="316"/>
      <c r="L50" s="33"/>
    </row>
    <row r="51" spans="2:47" s="1" customFormat="1" ht="6.9" customHeight="1">
      <c r="B51" s="33"/>
      <c r="L51" s="33"/>
    </row>
    <row r="52" spans="2:47" s="1" customFormat="1" ht="12" customHeight="1">
      <c r="B52" s="33"/>
      <c r="C52" s="28" t="s">
        <v>21</v>
      </c>
      <c r="F52" s="26" t="str">
        <f>F12</f>
        <v>Dominikánské nám. 195/11</v>
      </c>
      <c r="I52" s="28" t="s">
        <v>23</v>
      </c>
      <c r="J52" s="50" t="str">
        <f>IF(J12="","",J12)</f>
        <v>28. 10. 2024</v>
      </c>
      <c r="L52" s="33"/>
    </row>
    <row r="53" spans="2:47" s="1" customFormat="1" ht="6.9" customHeight="1">
      <c r="B53" s="33"/>
      <c r="L53" s="33"/>
    </row>
    <row r="54" spans="2:47" s="1" customFormat="1" ht="25.65" customHeight="1">
      <c r="B54" s="33"/>
      <c r="C54" s="28" t="s">
        <v>25</v>
      </c>
      <c r="F54" s="26" t="str">
        <f>E15</f>
        <v>Statutární město Brno, ÚMČ Brno Střed</v>
      </c>
      <c r="I54" s="28" t="s">
        <v>32</v>
      </c>
      <c r="J54" s="31" t="str">
        <f>E21</f>
        <v>Múčka Veselý architekti s.r.o.</v>
      </c>
      <c r="L54" s="33"/>
    </row>
    <row r="55" spans="2:47" s="1" customFormat="1" ht="25.65" customHeight="1">
      <c r="B55" s="33"/>
      <c r="C55" s="28" t="s">
        <v>30</v>
      </c>
      <c r="F55" s="26" t="str">
        <f>IF(E18="","",E18)</f>
        <v>Vyplň údaj</v>
      </c>
      <c r="I55" s="28" t="s">
        <v>36</v>
      </c>
      <c r="J55" s="31" t="str">
        <f>E24</f>
        <v>Múčka Veselý architekti s.r.o.</v>
      </c>
      <c r="L55" s="33"/>
    </row>
    <row r="56" spans="2:47" s="1" customFormat="1" ht="10.35" customHeight="1">
      <c r="B56" s="33"/>
      <c r="L56" s="33"/>
    </row>
    <row r="57" spans="2:47" s="1" customFormat="1" ht="29.25" customHeight="1">
      <c r="B57" s="33"/>
      <c r="C57" s="97" t="s">
        <v>108</v>
      </c>
      <c r="D57" s="91"/>
      <c r="E57" s="91"/>
      <c r="F57" s="91"/>
      <c r="G57" s="91"/>
      <c r="H57" s="91"/>
      <c r="I57" s="91"/>
      <c r="J57" s="98" t="s">
        <v>109</v>
      </c>
      <c r="K57" s="91"/>
      <c r="L57" s="33"/>
    </row>
    <row r="58" spans="2:47" s="1" customFormat="1" ht="10.35" customHeight="1">
      <c r="B58" s="33"/>
      <c r="L58" s="33"/>
    </row>
    <row r="59" spans="2:47" s="1" customFormat="1" ht="22.8" customHeight="1">
      <c r="B59" s="33"/>
      <c r="C59" s="99" t="s">
        <v>71</v>
      </c>
      <c r="J59" s="64">
        <f>J87</f>
        <v>0</v>
      </c>
      <c r="L59" s="33"/>
      <c r="AU59" s="18" t="s">
        <v>110</v>
      </c>
    </row>
    <row r="60" spans="2:47" s="8" customFormat="1" ht="24.9" customHeight="1">
      <c r="B60" s="100"/>
      <c r="D60" s="101" t="s">
        <v>111</v>
      </c>
      <c r="E60" s="102"/>
      <c r="F60" s="102"/>
      <c r="G60" s="102"/>
      <c r="H60" s="102"/>
      <c r="I60" s="102"/>
      <c r="J60" s="103">
        <f>J88</f>
        <v>0</v>
      </c>
      <c r="L60" s="100"/>
    </row>
    <row r="61" spans="2:47" s="9" customFormat="1" ht="19.95" customHeight="1">
      <c r="B61" s="104"/>
      <c r="D61" s="105" t="s">
        <v>1746</v>
      </c>
      <c r="E61" s="106"/>
      <c r="F61" s="106"/>
      <c r="G61" s="106"/>
      <c r="H61" s="106"/>
      <c r="I61" s="106"/>
      <c r="J61" s="107">
        <f>J107</f>
        <v>0</v>
      </c>
      <c r="L61" s="104"/>
    </row>
    <row r="62" spans="2:47" s="9" customFormat="1" ht="19.95" customHeight="1">
      <c r="B62" s="104"/>
      <c r="D62" s="105" t="s">
        <v>118</v>
      </c>
      <c r="E62" s="106"/>
      <c r="F62" s="106"/>
      <c r="G62" s="106"/>
      <c r="H62" s="106"/>
      <c r="I62" s="106"/>
      <c r="J62" s="107">
        <f>J114</f>
        <v>0</v>
      </c>
      <c r="L62" s="104"/>
    </row>
    <row r="63" spans="2:47" s="8" customFormat="1" ht="24.9" customHeight="1">
      <c r="B63" s="100"/>
      <c r="D63" s="101" t="s">
        <v>121</v>
      </c>
      <c r="E63" s="102"/>
      <c r="F63" s="102"/>
      <c r="G63" s="102"/>
      <c r="H63" s="102"/>
      <c r="I63" s="102"/>
      <c r="J63" s="103">
        <f>J122</f>
        <v>0</v>
      </c>
      <c r="L63" s="100"/>
    </row>
    <row r="64" spans="2:47" s="9" customFormat="1" ht="19.95" customHeight="1">
      <c r="B64" s="104"/>
      <c r="D64" s="105" t="s">
        <v>1747</v>
      </c>
      <c r="E64" s="106"/>
      <c r="F64" s="106"/>
      <c r="G64" s="106"/>
      <c r="H64" s="106"/>
      <c r="I64" s="106"/>
      <c r="J64" s="107">
        <f>J123</f>
        <v>0</v>
      </c>
      <c r="L64" s="104"/>
    </row>
    <row r="65" spans="2:12" s="9" customFormat="1" ht="19.95" customHeight="1">
      <c r="B65" s="104"/>
      <c r="D65" s="105" t="s">
        <v>1748</v>
      </c>
      <c r="E65" s="106"/>
      <c r="F65" s="106"/>
      <c r="G65" s="106"/>
      <c r="H65" s="106"/>
      <c r="I65" s="106"/>
      <c r="J65" s="107">
        <f>J170</f>
        <v>0</v>
      </c>
      <c r="L65" s="104"/>
    </row>
    <row r="66" spans="2:12" s="9" customFormat="1" ht="19.95" customHeight="1">
      <c r="B66" s="104"/>
      <c r="D66" s="105" t="s">
        <v>1749</v>
      </c>
      <c r="E66" s="106"/>
      <c r="F66" s="106"/>
      <c r="G66" s="106"/>
      <c r="H66" s="106"/>
      <c r="I66" s="106"/>
      <c r="J66" s="107">
        <f>J217</f>
        <v>0</v>
      </c>
      <c r="L66" s="104"/>
    </row>
    <row r="67" spans="2:12" s="9" customFormat="1" ht="19.95" customHeight="1">
      <c r="B67" s="104"/>
      <c r="D67" s="105" t="s">
        <v>125</v>
      </c>
      <c r="E67" s="106"/>
      <c r="F67" s="106"/>
      <c r="G67" s="106"/>
      <c r="H67" s="106"/>
      <c r="I67" s="106"/>
      <c r="J67" s="107">
        <f>J230</f>
        <v>0</v>
      </c>
      <c r="L67" s="104"/>
    </row>
    <row r="68" spans="2:12" s="1" customFormat="1" ht="21.75" customHeight="1">
      <c r="B68" s="33"/>
      <c r="L68" s="33"/>
    </row>
    <row r="69" spans="2:12" s="1" customFormat="1" ht="6.9" customHeight="1">
      <c r="B69" s="42"/>
      <c r="C69" s="43"/>
      <c r="D69" s="43"/>
      <c r="E69" s="43"/>
      <c r="F69" s="43"/>
      <c r="G69" s="43"/>
      <c r="H69" s="43"/>
      <c r="I69" s="43"/>
      <c r="J69" s="43"/>
      <c r="K69" s="43"/>
      <c r="L69" s="33"/>
    </row>
    <row r="73" spans="2:12" s="1" customFormat="1" ht="6.9" customHeight="1">
      <c r="B73" s="44"/>
      <c r="C73" s="45"/>
      <c r="D73" s="45"/>
      <c r="E73" s="45"/>
      <c r="F73" s="45"/>
      <c r="G73" s="45"/>
      <c r="H73" s="45"/>
      <c r="I73" s="45"/>
      <c r="J73" s="45"/>
      <c r="K73" s="45"/>
      <c r="L73" s="33"/>
    </row>
    <row r="74" spans="2:12" s="1" customFormat="1" ht="24.9" customHeight="1">
      <c r="B74" s="33"/>
      <c r="C74" s="22" t="s">
        <v>141</v>
      </c>
      <c r="L74" s="33"/>
    </row>
    <row r="75" spans="2:12" s="1" customFormat="1" ht="6.9" customHeight="1">
      <c r="B75" s="33"/>
      <c r="L75" s="33"/>
    </row>
    <row r="76" spans="2:12" s="1" customFormat="1" ht="12" customHeight="1">
      <c r="B76" s="33"/>
      <c r="C76" s="28" t="s">
        <v>16</v>
      </c>
      <c r="L76" s="33"/>
    </row>
    <row r="77" spans="2:12" s="1" customFormat="1" ht="16.5" customHeight="1">
      <c r="B77" s="33"/>
      <c r="E77" s="314" t="str">
        <f>E7</f>
        <v>DN11_rozpocet</v>
      </c>
      <c r="F77" s="315"/>
      <c r="G77" s="315"/>
      <c r="H77" s="315"/>
      <c r="L77" s="33"/>
    </row>
    <row r="78" spans="2:12" s="1" customFormat="1" ht="12" customHeight="1">
      <c r="B78" s="33"/>
      <c r="C78" s="28" t="s">
        <v>105</v>
      </c>
      <c r="L78" s="33"/>
    </row>
    <row r="79" spans="2:12" s="1" customFormat="1" ht="16.5" customHeight="1">
      <c r="B79" s="33"/>
      <c r="E79" s="277" t="str">
        <f>E9</f>
        <v>SO02 - Zdravotechnické instalace</v>
      </c>
      <c r="F79" s="316"/>
      <c r="G79" s="316"/>
      <c r="H79" s="316"/>
      <c r="L79" s="33"/>
    </row>
    <row r="80" spans="2:12" s="1" customFormat="1" ht="6.9" customHeight="1">
      <c r="B80" s="33"/>
      <c r="L80" s="33"/>
    </row>
    <row r="81" spans="2:65" s="1" customFormat="1" ht="12" customHeight="1">
      <c r="B81" s="33"/>
      <c r="C81" s="28" t="s">
        <v>21</v>
      </c>
      <c r="F81" s="26" t="str">
        <f>F12</f>
        <v>Dominikánské nám. 195/11</v>
      </c>
      <c r="I81" s="28" t="s">
        <v>23</v>
      </c>
      <c r="J81" s="50" t="str">
        <f>IF(J12="","",J12)</f>
        <v>28. 10. 2024</v>
      </c>
      <c r="L81" s="33"/>
    </row>
    <row r="82" spans="2:65" s="1" customFormat="1" ht="6.9" customHeight="1">
      <c r="B82" s="33"/>
      <c r="L82" s="33"/>
    </row>
    <row r="83" spans="2:65" s="1" customFormat="1" ht="25.65" customHeight="1">
      <c r="B83" s="33"/>
      <c r="C83" s="28" t="s">
        <v>25</v>
      </c>
      <c r="F83" s="26" t="str">
        <f>E15</f>
        <v>Statutární město Brno, ÚMČ Brno Střed</v>
      </c>
      <c r="I83" s="28" t="s">
        <v>32</v>
      </c>
      <c r="J83" s="31" t="str">
        <f>E21</f>
        <v>Múčka Veselý architekti s.r.o.</v>
      </c>
      <c r="L83" s="33"/>
    </row>
    <row r="84" spans="2:65" s="1" customFormat="1" ht="25.65" customHeight="1">
      <c r="B84" s="33"/>
      <c r="C84" s="28" t="s">
        <v>30</v>
      </c>
      <c r="F84" s="26" t="str">
        <f>IF(E18="","",E18)</f>
        <v>Vyplň údaj</v>
      </c>
      <c r="I84" s="28" t="s">
        <v>36</v>
      </c>
      <c r="J84" s="31" t="str">
        <f>E24</f>
        <v>Múčka Veselý architekti s.r.o.</v>
      </c>
      <c r="L84" s="33"/>
    </row>
    <row r="85" spans="2:65" s="1" customFormat="1" ht="10.35" customHeight="1">
      <c r="B85" s="33"/>
      <c r="L85" s="33"/>
    </row>
    <row r="86" spans="2:65" s="10" customFormat="1" ht="29.25" customHeight="1">
      <c r="B86" s="108"/>
      <c r="C86" s="109" t="s">
        <v>142</v>
      </c>
      <c r="D86" s="110" t="s">
        <v>58</v>
      </c>
      <c r="E86" s="110" t="s">
        <v>54</v>
      </c>
      <c r="F86" s="110" t="s">
        <v>55</v>
      </c>
      <c r="G86" s="110" t="s">
        <v>143</v>
      </c>
      <c r="H86" s="110" t="s">
        <v>144</v>
      </c>
      <c r="I86" s="110" t="s">
        <v>145</v>
      </c>
      <c r="J86" s="110" t="s">
        <v>109</v>
      </c>
      <c r="K86" s="111" t="s">
        <v>146</v>
      </c>
      <c r="L86" s="108"/>
      <c r="M86" s="57" t="s">
        <v>19</v>
      </c>
      <c r="N86" s="58" t="s">
        <v>43</v>
      </c>
      <c r="O86" s="58" t="s">
        <v>147</v>
      </c>
      <c r="P86" s="58" t="s">
        <v>148</v>
      </c>
      <c r="Q86" s="58" t="s">
        <v>149</v>
      </c>
      <c r="R86" s="58" t="s">
        <v>150</v>
      </c>
      <c r="S86" s="58" t="s">
        <v>151</v>
      </c>
      <c r="T86" s="59" t="s">
        <v>152</v>
      </c>
    </row>
    <row r="87" spans="2:65" s="1" customFormat="1" ht="22.8" customHeight="1">
      <c r="B87" s="33"/>
      <c r="C87" s="62" t="s">
        <v>153</v>
      </c>
      <c r="J87" s="112">
        <f>BK87</f>
        <v>0</v>
      </c>
      <c r="L87" s="33"/>
      <c r="M87" s="60"/>
      <c r="N87" s="51"/>
      <c r="O87" s="51"/>
      <c r="P87" s="113">
        <f>P88+P122</f>
        <v>0</v>
      </c>
      <c r="Q87" s="51"/>
      <c r="R87" s="113">
        <f>R88+R122</f>
        <v>9.8187869499999998</v>
      </c>
      <c r="S87" s="51"/>
      <c r="T87" s="114">
        <f>T88+T122</f>
        <v>3.7069999999999999</v>
      </c>
      <c r="AT87" s="18" t="s">
        <v>72</v>
      </c>
      <c r="AU87" s="18" t="s">
        <v>110</v>
      </c>
      <c r="BK87" s="115">
        <f>BK88+BK122</f>
        <v>0</v>
      </c>
    </row>
    <row r="88" spans="2:65" s="11" customFormat="1" ht="25.95" customHeight="1">
      <c r="B88" s="116"/>
      <c r="D88" s="117" t="s">
        <v>72</v>
      </c>
      <c r="E88" s="118" t="s">
        <v>154</v>
      </c>
      <c r="F88" s="118" t="s">
        <v>155</v>
      </c>
      <c r="I88" s="119"/>
      <c r="J88" s="120">
        <f>BK88</f>
        <v>0</v>
      </c>
      <c r="L88" s="116"/>
      <c r="M88" s="121"/>
      <c r="P88" s="122">
        <f>P89+SUM(P90:P107)+P114</f>
        <v>0</v>
      </c>
      <c r="R88" s="122">
        <f>R89+SUM(R90:R107)+R114</f>
        <v>8.9951069500000003</v>
      </c>
      <c r="T88" s="123">
        <f>T89+SUM(T90:T107)+T114</f>
        <v>3.7069999999999999</v>
      </c>
      <c r="AR88" s="117" t="s">
        <v>81</v>
      </c>
      <c r="AT88" s="124" t="s">
        <v>72</v>
      </c>
      <c r="AU88" s="124" t="s">
        <v>73</v>
      </c>
      <c r="AY88" s="117" t="s">
        <v>156</v>
      </c>
      <c r="BK88" s="125">
        <f>BK89+SUM(BK90:BK107)+BK114</f>
        <v>0</v>
      </c>
    </row>
    <row r="89" spans="2:65" s="1" customFormat="1" ht="24.15" customHeight="1">
      <c r="B89" s="33"/>
      <c r="C89" s="128" t="s">
        <v>81</v>
      </c>
      <c r="D89" s="128" t="s">
        <v>158</v>
      </c>
      <c r="E89" s="129" t="s">
        <v>1750</v>
      </c>
      <c r="F89" s="130" t="s">
        <v>1751</v>
      </c>
      <c r="G89" s="131" t="s">
        <v>178</v>
      </c>
      <c r="H89" s="132">
        <v>13.5</v>
      </c>
      <c r="I89" s="133"/>
      <c r="J89" s="134">
        <f>ROUND(I89*H89,2)</f>
        <v>0</v>
      </c>
      <c r="K89" s="130" t="s">
        <v>162</v>
      </c>
      <c r="L89" s="33"/>
      <c r="M89" s="135" t="s">
        <v>19</v>
      </c>
      <c r="N89" s="136" t="s">
        <v>44</v>
      </c>
      <c r="P89" s="137">
        <f>O89*H89</f>
        <v>0</v>
      </c>
      <c r="Q89" s="137">
        <v>0</v>
      </c>
      <c r="R89" s="137">
        <f>Q89*H89</f>
        <v>0</v>
      </c>
      <c r="S89" s="137">
        <v>0</v>
      </c>
      <c r="T89" s="138">
        <f>S89*H89</f>
        <v>0</v>
      </c>
      <c r="AR89" s="139" t="s">
        <v>163</v>
      </c>
      <c r="AT89" s="139" t="s">
        <v>158</v>
      </c>
      <c r="AU89" s="139" t="s">
        <v>81</v>
      </c>
      <c r="AY89" s="18" t="s">
        <v>156</v>
      </c>
      <c r="BE89" s="140">
        <f>IF(N89="základní",J89,0)</f>
        <v>0</v>
      </c>
      <c r="BF89" s="140">
        <f>IF(N89="snížená",J89,0)</f>
        <v>0</v>
      </c>
      <c r="BG89" s="140">
        <f>IF(N89="zákl. přenesená",J89,0)</f>
        <v>0</v>
      </c>
      <c r="BH89" s="140">
        <f>IF(N89="sníž. přenesená",J89,0)</f>
        <v>0</v>
      </c>
      <c r="BI89" s="140">
        <f>IF(N89="nulová",J89,0)</f>
        <v>0</v>
      </c>
      <c r="BJ89" s="18" t="s">
        <v>81</v>
      </c>
      <c r="BK89" s="140">
        <f>ROUND(I89*H89,2)</f>
        <v>0</v>
      </c>
      <c r="BL89" s="18" t="s">
        <v>163</v>
      </c>
      <c r="BM89" s="139" t="s">
        <v>1752</v>
      </c>
    </row>
    <row r="90" spans="2:65" s="1" customFormat="1" ht="10.199999999999999">
      <c r="B90" s="33"/>
      <c r="D90" s="141" t="s">
        <v>165</v>
      </c>
      <c r="F90" s="142" t="s">
        <v>1753</v>
      </c>
      <c r="I90" s="143"/>
      <c r="L90" s="33"/>
      <c r="M90" s="144"/>
      <c r="T90" s="54"/>
      <c r="AT90" s="18" t="s">
        <v>165</v>
      </c>
      <c r="AU90" s="18" t="s">
        <v>81</v>
      </c>
    </row>
    <row r="91" spans="2:65" s="13" customFormat="1" ht="10.199999999999999">
      <c r="B91" s="152"/>
      <c r="D91" s="146" t="s">
        <v>167</v>
      </c>
      <c r="E91" s="153" t="s">
        <v>19</v>
      </c>
      <c r="F91" s="154" t="s">
        <v>1754</v>
      </c>
      <c r="H91" s="155">
        <v>13.5</v>
      </c>
      <c r="I91" s="156"/>
      <c r="L91" s="152"/>
      <c r="M91" s="157"/>
      <c r="T91" s="158"/>
      <c r="AT91" s="153" t="s">
        <v>167</v>
      </c>
      <c r="AU91" s="153" t="s">
        <v>81</v>
      </c>
      <c r="AV91" s="13" t="s">
        <v>83</v>
      </c>
      <c r="AW91" s="13" t="s">
        <v>35</v>
      </c>
      <c r="AX91" s="13" t="s">
        <v>73</v>
      </c>
      <c r="AY91" s="153" t="s">
        <v>156</v>
      </c>
    </row>
    <row r="92" spans="2:65" s="14" customFormat="1" ht="10.199999999999999">
      <c r="B92" s="159"/>
      <c r="D92" s="146" t="s">
        <v>167</v>
      </c>
      <c r="E92" s="160" t="s">
        <v>19</v>
      </c>
      <c r="F92" s="161" t="s">
        <v>174</v>
      </c>
      <c r="H92" s="162">
        <v>13.5</v>
      </c>
      <c r="I92" s="163"/>
      <c r="L92" s="159"/>
      <c r="M92" s="164"/>
      <c r="T92" s="165"/>
      <c r="AT92" s="160" t="s">
        <v>167</v>
      </c>
      <c r="AU92" s="160" t="s">
        <v>81</v>
      </c>
      <c r="AV92" s="14" t="s">
        <v>163</v>
      </c>
      <c r="AW92" s="14" t="s">
        <v>35</v>
      </c>
      <c r="AX92" s="14" t="s">
        <v>81</v>
      </c>
      <c r="AY92" s="160" t="s">
        <v>156</v>
      </c>
    </row>
    <row r="93" spans="2:65" s="1" customFormat="1" ht="37.799999999999997" customHeight="1">
      <c r="B93" s="33"/>
      <c r="C93" s="128" t="s">
        <v>83</v>
      </c>
      <c r="D93" s="128" t="s">
        <v>158</v>
      </c>
      <c r="E93" s="129" t="s">
        <v>1755</v>
      </c>
      <c r="F93" s="130" t="s">
        <v>1756</v>
      </c>
      <c r="G93" s="131" t="s">
        <v>178</v>
      </c>
      <c r="H93" s="132">
        <v>12.15</v>
      </c>
      <c r="I93" s="133"/>
      <c r="J93" s="134">
        <f>ROUND(I93*H93,2)</f>
        <v>0</v>
      </c>
      <c r="K93" s="130" t="s">
        <v>162</v>
      </c>
      <c r="L93" s="33"/>
      <c r="M93" s="135" t="s">
        <v>19</v>
      </c>
      <c r="N93" s="136" t="s">
        <v>44</v>
      </c>
      <c r="P93" s="137">
        <f>O93*H93</f>
        <v>0</v>
      </c>
      <c r="Q93" s="137">
        <v>0</v>
      </c>
      <c r="R93" s="137">
        <f>Q93*H93</f>
        <v>0</v>
      </c>
      <c r="S93" s="137">
        <v>0</v>
      </c>
      <c r="T93" s="138">
        <f>S93*H93</f>
        <v>0</v>
      </c>
      <c r="AR93" s="139" t="s">
        <v>163</v>
      </c>
      <c r="AT93" s="139" t="s">
        <v>158</v>
      </c>
      <c r="AU93" s="139" t="s">
        <v>81</v>
      </c>
      <c r="AY93" s="18" t="s">
        <v>156</v>
      </c>
      <c r="BE93" s="140">
        <f>IF(N93="základní",J93,0)</f>
        <v>0</v>
      </c>
      <c r="BF93" s="140">
        <f>IF(N93="snížená",J93,0)</f>
        <v>0</v>
      </c>
      <c r="BG93" s="140">
        <f>IF(N93="zákl. přenesená",J93,0)</f>
        <v>0</v>
      </c>
      <c r="BH93" s="140">
        <f>IF(N93="sníž. přenesená",J93,0)</f>
        <v>0</v>
      </c>
      <c r="BI93" s="140">
        <f>IF(N93="nulová",J93,0)</f>
        <v>0</v>
      </c>
      <c r="BJ93" s="18" t="s">
        <v>81</v>
      </c>
      <c r="BK93" s="140">
        <f>ROUND(I93*H93,2)</f>
        <v>0</v>
      </c>
      <c r="BL93" s="18" t="s">
        <v>163</v>
      </c>
      <c r="BM93" s="139" t="s">
        <v>1757</v>
      </c>
    </row>
    <row r="94" spans="2:65" s="1" customFormat="1" ht="10.199999999999999">
      <c r="B94" s="33"/>
      <c r="D94" s="141" t="s">
        <v>165</v>
      </c>
      <c r="F94" s="142" t="s">
        <v>1758</v>
      </c>
      <c r="I94" s="143"/>
      <c r="L94" s="33"/>
      <c r="M94" s="144"/>
      <c r="T94" s="54"/>
      <c r="AT94" s="18" t="s">
        <v>165</v>
      </c>
      <c r="AU94" s="18" t="s">
        <v>81</v>
      </c>
    </row>
    <row r="95" spans="2:65" s="12" customFormat="1" ht="10.199999999999999">
      <c r="B95" s="145"/>
      <c r="D95" s="146" t="s">
        <v>167</v>
      </c>
      <c r="E95" s="147" t="s">
        <v>19</v>
      </c>
      <c r="F95" s="148" t="s">
        <v>1759</v>
      </c>
      <c r="H95" s="147" t="s">
        <v>19</v>
      </c>
      <c r="I95" s="149"/>
      <c r="L95" s="145"/>
      <c r="M95" s="150"/>
      <c r="T95" s="151"/>
      <c r="AT95" s="147" t="s">
        <v>167</v>
      </c>
      <c r="AU95" s="147" t="s">
        <v>81</v>
      </c>
      <c r="AV95" s="12" t="s">
        <v>81</v>
      </c>
      <c r="AW95" s="12" t="s">
        <v>35</v>
      </c>
      <c r="AX95" s="12" t="s">
        <v>73</v>
      </c>
      <c r="AY95" s="147" t="s">
        <v>156</v>
      </c>
    </row>
    <row r="96" spans="2:65" s="13" customFormat="1" ht="10.199999999999999">
      <c r="B96" s="152"/>
      <c r="D96" s="146" t="s">
        <v>167</v>
      </c>
      <c r="E96" s="153" t="s">
        <v>19</v>
      </c>
      <c r="F96" s="154" t="s">
        <v>1760</v>
      </c>
      <c r="H96" s="155">
        <v>4.7249999999999996</v>
      </c>
      <c r="I96" s="156"/>
      <c r="L96" s="152"/>
      <c r="M96" s="157"/>
      <c r="T96" s="158"/>
      <c r="AT96" s="153" t="s">
        <v>167</v>
      </c>
      <c r="AU96" s="153" t="s">
        <v>81</v>
      </c>
      <c r="AV96" s="13" t="s">
        <v>83</v>
      </c>
      <c r="AW96" s="13" t="s">
        <v>35</v>
      </c>
      <c r="AX96" s="13" t="s">
        <v>73</v>
      </c>
      <c r="AY96" s="153" t="s">
        <v>156</v>
      </c>
    </row>
    <row r="97" spans="2:65" s="12" customFormat="1" ht="10.199999999999999">
      <c r="B97" s="145"/>
      <c r="D97" s="146" t="s">
        <v>167</v>
      </c>
      <c r="E97" s="147" t="s">
        <v>19</v>
      </c>
      <c r="F97" s="148" t="s">
        <v>1761</v>
      </c>
      <c r="H97" s="147" t="s">
        <v>19</v>
      </c>
      <c r="I97" s="149"/>
      <c r="L97" s="145"/>
      <c r="M97" s="150"/>
      <c r="T97" s="151"/>
      <c r="AT97" s="147" t="s">
        <v>167</v>
      </c>
      <c r="AU97" s="147" t="s">
        <v>81</v>
      </c>
      <c r="AV97" s="12" t="s">
        <v>81</v>
      </c>
      <c r="AW97" s="12" t="s">
        <v>35</v>
      </c>
      <c r="AX97" s="12" t="s">
        <v>73</v>
      </c>
      <c r="AY97" s="147" t="s">
        <v>156</v>
      </c>
    </row>
    <row r="98" spans="2:65" s="13" customFormat="1" ht="10.199999999999999">
      <c r="B98" s="152"/>
      <c r="D98" s="146" t="s">
        <v>167</v>
      </c>
      <c r="E98" s="153" t="s">
        <v>19</v>
      </c>
      <c r="F98" s="154" t="s">
        <v>1762</v>
      </c>
      <c r="H98" s="155">
        <v>7.4249999999999998</v>
      </c>
      <c r="I98" s="156"/>
      <c r="L98" s="152"/>
      <c r="M98" s="157"/>
      <c r="T98" s="158"/>
      <c r="AT98" s="153" t="s">
        <v>167</v>
      </c>
      <c r="AU98" s="153" t="s">
        <v>81</v>
      </c>
      <c r="AV98" s="13" t="s">
        <v>83</v>
      </c>
      <c r="AW98" s="13" t="s">
        <v>35</v>
      </c>
      <c r="AX98" s="13" t="s">
        <v>73</v>
      </c>
      <c r="AY98" s="153" t="s">
        <v>156</v>
      </c>
    </row>
    <row r="99" spans="2:65" s="14" customFormat="1" ht="10.199999999999999">
      <c r="B99" s="159"/>
      <c r="D99" s="146" t="s">
        <v>167</v>
      </c>
      <c r="E99" s="160" t="s">
        <v>19</v>
      </c>
      <c r="F99" s="161" t="s">
        <v>174</v>
      </c>
      <c r="H99" s="162">
        <v>12.149999999999999</v>
      </c>
      <c r="I99" s="163"/>
      <c r="L99" s="159"/>
      <c r="M99" s="164"/>
      <c r="T99" s="165"/>
      <c r="AT99" s="160" t="s">
        <v>167</v>
      </c>
      <c r="AU99" s="160" t="s">
        <v>81</v>
      </c>
      <c r="AV99" s="14" t="s">
        <v>163</v>
      </c>
      <c r="AW99" s="14" t="s">
        <v>35</v>
      </c>
      <c r="AX99" s="14" t="s">
        <v>81</v>
      </c>
      <c r="AY99" s="160" t="s">
        <v>156</v>
      </c>
    </row>
    <row r="100" spans="2:65" s="1" customFormat="1" ht="16.5" customHeight="1">
      <c r="B100" s="33"/>
      <c r="C100" s="166" t="s">
        <v>182</v>
      </c>
      <c r="D100" s="166" t="s">
        <v>291</v>
      </c>
      <c r="E100" s="167" t="s">
        <v>1763</v>
      </c>
      <c r="F100" s="168" t="s">
        <v>1764</v>
      </c>
      <c r="G100" s="169" t="s">
        <v>185</v>
      </c>
      <c r="H100" s="170">
        <v>7.0880000000000001</v>
      </c>
      <c r="I100" s="171"/>
      <c r="J100" s="172">
        <f>ROUND(I100*H100,2)</f>
        <v>0</v>
      </c>
      <c r="K100" s="168" t="s">
        <v>19</v>
      </c>
      <c r="L100" s="173"/>
      <c r="M100" s="174" t="s">
        <v>19</v>
      </c>
      <c r="N100" s="175" t="s">
        <v>44</v>
      </c>
      <c r="P100" s="137">
        <f>O100*H100</f>
        <v>0</v>
      </c>
      <c r="Q100" s="137">
        <v>1</v>
      </c>
      <c r="R100" s="137">
        <f>Q100*H100</f>
        <v>7.0880000000000001</v>
      </c>
      <c r="S100" s="137">
        <v>0</v>
      </c>
      <c r="T100" s="138">
        <f>S100*H100</f>
        <v>0</v>
      </c>
      <c r="AR100" s="139" t="s">
        <v>216</v>
      </c>
      <c r="AT100" s="139" t="s">
        <v>291</v>
      </c>
      <c r="AU100" s="139" t="s">
        <v>81</v>
      </c>
      <c r="AY100" s="18" t="s">
        <v>156</v>
      </c>
      <c r="BE100" s="140">
        <f>IF(N100="základní",J100,0)</f>
        <v>0</v>
      </c>
      <c r="BF100" s="140">
        <f>IF(N100="snížená",J100,0)</f>
        <v>0</v>
      </c>
      <c r="BG100" s="140">
        <f>IF(N100="zákl. přenesená",J100,0)</f>
        <v>0</v>
      </c>
      <c r="BH100" s="140">
        <f>IF(N100="sníž. přenesená",J100,0)</f>
        <v>0</v>
      </c>
      <c r="BI100" s="140">
        <f>IF(N100="nulová",J100,0)</f>
        <v>0</v>
      </c>
      <c r="BJ100" s="18" t="s">
        <v>81</v>
      </c>
      <c r="BK100" s="140">
        <f>ROUND(I100*H100,2)</f>
        <v>0</v>
      </c>
      <c r="BL100" s="18" t="s">
        <v>163</v>
      </c>
      <c r="BM100" s="139" t="s">
        <v>1765</v>
      </c>
    </row>
    <row r="101" spans="2:65" s="13" customFormat="1" ht="10.199999999999999">
      <c r="B101" s="152"/>
      <c r="D101" s="146" t="s">
        <v>167</v>
      </c>
      <c r="E101" s="153" t="s">
        <v>19</v>
      </c>
      <c r="F101" s="154" t="s">
        <v>1766</v>
      </c>
      <c r="H101" s="155">
        <v>7.0880000000000001</v>
      </c>
      <c r="I101" s="156"/>
      <c r="L101" s="152"/>
      <c r="M101" s="157"/>
      <c r="T101" s="158"/>
      <c r="AT101" s="153" t="s">
        <v>167</v>
      </c>
      <c r="AU101" s="153" t="s">
        <v>81</v>
      </c>
      <c r="AV101" s="13" t="s">
        <v>83</v>
      </c>
      <c r="AW101" s="13" t="s">
        <v>35</v>
      </c>
      <c r="AX101" s="13" t="s">
        <v>81</v>
      </c>
      <c r="AY101" s="153" t="s">
        <v>156</v>
      </c>
    </row>
    <row r="102" spans="2:65" s="14" customFormat="1" ht="10.199999999999999">
      <c r="B102" s="159"/>
      <c r="D102" s="146" t="s">
        <v>167</v>
      </c>
      <c r="E102" s="160" t="s">
        <v>19</v>
      </c>
      <c r="F102" s="161" t="s">
        <v>174</v>
      </c>
      <c r="H102" s="162">
        <v>7.0880000000000001</v>
      </c>
      <c r="I102" s="163"/>
      <c r="L102" s="159"/>
      <c r="M102" s="164"/>
      <c r="T102" s="165"/>
      <c r="AT102" s="160" t="s">
        <v>167</v>
      </c>
      <c r="AU102" s="160" t="s">
        <v>81</v>
      </c>
      <c r="AV102" s="14" t="s">
        <v>163</v>
      </c>
      <c r="AW102" s="14" t="s">
        <v>35</v>
      </c>
      <c r="AX102" s="14" t="s">
        <v>73</v>
      </c>
      <c r="AY102" s="160" t="s">
        <v>156</v>
      </c>
    </row>
    <row r="103" spans="2:65" s="1" customFormat="1" ht="21.75" customHeight="1">
      <c r="B103" s="33"/>
      <c r="C103" s="128" t="s">
        <v>163</v>
      </c>
      <c r="D103" s="128" t="s">
        <v>158</v>
      </c>
      <c r="E103" s="129" t="s">
        <v>1767</v>
      </c>
      <c r="F103" s="130" t="s">
        <v>1768</v>
      </c>
      <c r="G103" s="131" t="s">
        <v>178</v>
      </c>
      <c r="H103" s="132">
        <v>1.35</v>
      </c>
      <c r="I103" s="133"/>
      <c r="J103" s="134">
        <f>ROUND(I103*H103,2)</f>
        <v>0</v>
      </c>
      <c r="K103" s="130" t="s">
        <v>162</v>
      </c>
      <c r="L103" s="33"/>
      <c r="M103" s="135" t="s">
        <v>19</v>
      </c>
      <c r="N103" s="136" t="s">
        <v>44</v>
      </c>
      <c r="P103" s="137">
        <f>O103*H103</f>
        <v>0</v>
      </c>
      <c r="Q103" s="137">
        <v>0</v>
      </c>
      <c r="R103" s="137">
        <f>Q103*H103</f>
        <v>0</v>
      </c>
      <c r="S103" s="137">
        <v>0</v>
      </c>
      <c r="T103" s="138">
        <f>S103*H103</f>
        <v>0</v>
      </c>
      <c r="AR103" s="139" t="s">
        <v>163</v>
      </c>
      <c r="AT103" s="139" t="s">
        <v>158</v>
      </c>
      <c r="AU103" s="139" t="s">
        <v>81</v>
      </c>
      <c r="AY103" s="18" t="s">
        <v>156</v>
      </c>
      <c r="BE103" s="140">
        <f>IF(N103="základní",J103,0)</f>
        <v>0</v>
      </c>
      <c r="BF103" s="140">
        <f>IF(N103="snížená",J103,0)</f>
        <v>0</v>
      </c>
      <c r="BG103" s="140">
        <f>IF(N103="zákl. přenesená",J103,0)</f>
        <v>0</v>
      </c>
      <c r="BH103" s="140">
        <f>IF(N103="sníž. přenesená",J103,0)</f>
        <v>0</v>
      </c>
      <c r="BI103" s="140">
        <f>IF(N103="nulová",J103,0)</f>
        <v>0</v>
      </c>
      <c r="BJ103" s="18" t="s">
        <v>81</v>
      </c>
      <c r="BK103" s="140">
        <f>ROUND(I103*H103,2)</f>
        <v>0</v>
      </c>
      <c r="BL103" s="18" t="s">
        <v>163</v>
      </c>
      <c r="BM103" s="139" t="s">
        <v>1769</v>
      </c>
    </row>
    <row r="104" spans="2:65" s="1" customFormat="1" ht="10.199999999999999">
      <c r="B104" s="33"/>
      <c r="D104" s="141" t="s">
        <v>165</v>
      </c>
      <c r="F104" s="142" t="s">
        <v>1770</v>
      </c>
      <c r="I104" s="143"/>
      <c r="L104" s="33"/>
      <c r="M104" s="144"/>
      <c r="T104" s="54"/>
      <c r="AT104" s="18" t="s">
        <v>165</v>
      </c>
      <c r="AU104" s="18" t="s">
        <v>81</v>
      </c>
    </row>
    <row r="105" spans="2:65" s="13" customFormat="1" ht="10.199999999999999">
      <c r="B105" s="152"/>
      <c r="D105" s="146" t="s">
        <v>167</v>
      </c>
      <c r="E105" s="153" t="s">
        <v>19</v>
      </c>
      <c r="F105" s="154" t="s">
        <v>1771</v>
      </c>
      <c r="H105" s="155">
        <v>1.35</v>
      </c>
      <c r="I105" s="156"/>
      <c r="L105" s="152"/>
      <c r="M105" s="157"/>
      <c r="T105" s="158"/>
      <c r="AT105" s="153" t="s">
        <v>167</v>
      </c>
      <c r="AU105" s="153" t="s">
        <v>81</v>
      </c>
      <c r="AV105" s="13" t="s">
        <v>83</v>
      </c>
      <c r="AW105" s="13" t="s">
        <v>35</v>
      </c>
      <c r="AX105" s="13" t="s">
        <v>73</v>
      </c>
      <c r="AY105" s="153" t="s">
        <v>156</v>
      </c>
    </row>
    <row r="106" spans="2:65" s="14" customFormat="1" ht="10.199999999999999">
      <c r="B106" s="159"/>
      <c r="D106" s="146" t="s">
        <v>167</v>
      </c>
      <c r="E106" s="160" t="s">
        <v>19</v>
      </c>
      <c r="F106" s="161" t="s">
        <v>174</v>
      </c>
      <c r="H106" s="162">
        <v>1.35</v>
      </c>
      <c r="I106" s="163"/>
      <c r="L106" s="159"/>
      <c r="M106" s="164"/>
      <c r="T106" s="165"/>
      <c r="AT106" s="160" t="s">
        <v>167</v>
      </c>
      <c r="AU106" s="160" t="s">
        <v>81</v>
      </c>
      <c r="AV106" s="14" t="s">
        <v>163</v>
      </c>
      <c r="AW106" s="14" t="s">
        <v>35</v>
      </c>
      <c r="AX106" s="14" t="s">
        <v>81</v>
      </c>
      <c r="AY106" s="160" t="s">
        <v>156</v>
      </c>
    </row>
    <row r="107" spans="2:65" s="11" customFormat="1" ht="22.8" customHeight="1">
      <c r="B107" s="116"/>
      <c r="D107" s="117" t="s">
        <v>72</v>
      </c>
      <c r="E107" s="126" t="s">
        <v>216</v>
      </c>
      <c r="F107" s="126" t="s">
        <v>1772</v>
      </c>
      <c r="I107" s="119"/>
      <c r="J107" s="127">
        <f>BK107</f>
        <v>0</v>
      </c>
      <c r="L107" s="116"/>
      <c r="M107" s="121"/>
      <c r="P107" s="122">
        <f>SUM(P108:P113)</f>
        <v>0</v>
      </c>
      <c r="R107" s="122">
        <f>SUM(R108:R113)</f>
        <v>4.7906949999999997E-2</v>
      </c>
      <c r="T107" s="123">
        <f>SUM(T108:T113)</f>
        <v>0</v>
      </c>
      <c r="AR107" s="117" t="s">
        <v>81</v>
      </c>
      <c r="AT107" s="124" t="s">
        <v>72</v>
      </c>
      <c r="AU107" s="124" t="s">
        <v>81</v>
      </c>
      <c r="AY107" s="117" t="s">
        <v>156</v>
      </c>
      <c r="BK107" s="125">
        <f>SUM(BK108:BK113)</f>
        <v>0</v>
      </c>
    </row>
    <row r="108" spans="2:65" s="1" customFormat="1" ht="24.15" customHeight="1">
      <c r="B108" s="33"/>
      <c r="C108" s="128" t="s">
        <v>195</v>
      </c>
      <c r="D108" s="128" t="s">
        <v>158</v>
      </c>
      <c r="E108" s="129" t="s">
        <v>1773</v>
      </c>
      <c r="F108" s="130" t="s">
        <v>1774</v>
      </c>
      <c r="G108" s="131" t="s">
        <v>422</v>
      </c>
      <c r="H108" s="132">
        <v>91</v>
      </c>
      <c r="I108" s="133"/>
      <c r="J108" s="134">
        <f>ROUND(I108*H108,2)</f>
        <v>0</v>
      </c>
      <c r="K108" s="130" t="s">
        <v>162</v>
      </c>
      <c r="L108" s="33"/>
      <c r="M108" s="135" t="s">
        <v>19</v>
      </c>
      <c r="N108" s="136" t="s">
        <v>44</v>
      </c>
      <c r="P108" s="137">
        <f>O108*H108</f>
        <v>0</v>
      </c>
      <c r="Q108" s="137">
        <v>0</v>
      </c>
      <c r="R108" s="137">
        <f>Q108*H108</f>
        <v>0</v>
      </c>
      <c r="S108" s="137">
        <v>0</v>
      </c>
      <c r="T108" s="138">
        <f>S108*H108</f>
        <v>0</v>
      </c>
      <c r="AR108" s="139" t="s">
        <v>163</v>
      </c>
      <c r="AT108" s="139" t="s">
        <v>158</v>
      </c>
      <c r="AU108" s="139" t="s">
        <v>83</v>
      </c>
      <c r="AY108" s="18" t="s">
        <v>156</v>
      </c>
      <c r="BE108" s="140">
        <f>IF(N108="základní",J108,0)</f>
        <v>0</v>
      </c>
      <c r="BF108" s="140">
        <f>IF(N108="snížená",J108,0)</f>
        <v>0</v>
      </c>
      <c r="BG108" s="140">
        <f>IF(N108="zákl. přenesená",J108,0)</f>
        <v>0</v>
      </c>
      <c r="BH108" s="140">
        <f>IF(N108="sníž. přenesená",J108,0)</f>
        <v>0</v>
      </c>
      <c r="BI108" s="140">
        <f>IF(N108="nulová",J108,0)</f>
        <v>0</v>
      </c>
      <c r="BJ108" s="18" t="s">
        <v>81</v>
      </c>
      <c r="BK108" s="140">
        <f>ROUND(I108*H108,2)</f>
        <v>0</v>
      </c>
      <c r="BL108" s="18" t="s">
        <v>163</v>
      </c>
      <c r="BM108" s="139" t="s">
        <v>1775</v>
      </c>
    </row>
    <row r="109" spans="2:65" s="1" customFormat="1" ht="10.199999999999999">
      <c r="B109" s="33"/>
      <c r="D109" s="141" t="s">
        <v>165</v>
      </c>
      <c r="F109" s="142" t="s">
        <v>1776</v>
      </c>
      <c r="I109" s="143"/>
      <c r="L109" s="33"/>
      <c r="M109" s="144"/>
      <c r="T109" s="54"/>
      <c r="AT109" s="18" t="s">
        <v>165</v>
      </c>
      <c r="AU109" s="18" t="s">
        <v>83</v>
      </c>
    </row>
    <row r="110" spans="2:65" s="1" customFormat="1" ht="16.5" customHeight="1">
      <c r="B110" s="33"/>
      <c r="C110" s="166" t="s">
        <v>202</v>
      </c>
      <c r="D110" s="166" t="s">
        <v>291</v>
      </c>
      <c r="E110" s="167" t="s">
        <v>1777</v>
      </c>
      <c r="F110" s="168" t="s">
        <v>1778</v>
      </c>
      <c r="G110" s="169" t="s">
        <v>422</v>
      </c>
      <c r="H110" s="170">
        <v>92.364999999999995</v>
      </c>
      <c r="I110" s="171"/>
      <c r="J110" s="172">
        <f>ROUND(I110*H110,2)</f>
        <v>0</v>
      </c>
      <c r="K110" s="168" t="s">
        <v>162</v>
      </c>
      <c r="L110" s="173"/>
      <c r="M110" s="174" t="s">
        <v>19</v>
      </c>
      <c r="N110" s="175" t="s">
        <v>44</v>
      </c>
      <c r="P110" s="137">
        <f>O110*H110</f>
        <v>0</v>
      </c>
      <c r="Q110" s="137">
        <v>4.2999999999999999E-4</v>
      </c>
      <c r="R110" s="137">
        <f>Q110*H110</f>
        <v>3.9716949999999994E-2</v>
      </c>
      <c r="S110" s="137">
        <v>0</v>
      </c>
      <c r="T110" s="138">
        <f>S110*H110</f>
        <v>0</v>
      </c>
      <c r="AR110" s="139" t="s">
        <v>216</v>
      </c>
      <c r="AT110" s="139" t="s">
        <v>291</v>
      </c>
      <c r="AU110" s="139" t="s">
        <v>83</v>
      </c>
      <c r="AY110" s="18" t="s">
        <v>156</v>
      </c>
      <c r="BE110" s="140">
        <f>IF(N110="základní",J110,0)</f>
        <v>0</v>
      </c>
      <c r="BF110" s="140">
        <f>IF(N110="snížená",J110,0)</f>
        <v>0</v>
      </c>
      <c r="BG110" s="140">
        <f>IF(N110="zákl. přenesená",J110,0)</f>
        <v>0</v>
      </c>
      <c r="BH110" s="140">
        <f>IF(N110="sníž. přenesená",J110,0)</f>
        <v>0</v>
      </c>
      <c r="BI110" s="140">
        <f>IF(N110="nulová",J110,0)</f>
        <v>0</v>
      </c>
      <c r="BJ110" s="18" t="s">
        <v>81</v>
      </c>
      <c r="BK110" s="140">
        <f>ROUND(I110*H110,2)</f>
        <v>0</v>
      </c>
      <c r="BL110" s="18" t="s">
        <v>163</v>
      </c>
      <c r="BM110" s="139" t="s">
        <v>1779</v>
      </c>
    </row>
    <row r="111" spans="2:65" s="13" customFormat="1" ht="10.199999999999999">
      <c r="B111" s="152"/>
      <c r="D111" s="146" t="s">
        <v>167</v>
      </c>
      <c r="E111" s="153" t="s">
        <v>19</v>
      </c>
      <c r="F111" s="154" t="s">
        <v>1780</v>
      </c>
      <c r="H111" s="155">
        <v>92.364999999999995</v>
      </c>
      <c r="I111" s="156"/>
      <c r="L111" s="152"/>
      <c r="M111" s="157"/>
      <c r="T111" s="158"/>
      <c r="AT111" s="153" t="s">
        <v>167</v>
      </c>
      <c r="AU111" s="153" t="s">
        <v>83</v>
      </c>
      <c r="AV111" s="13" t="s">
        <v>83</v>
      </c>
      <c r="AW111" s="13" t="s">
        <v>35</v>
      </c>
      <c r="AX111" s="13" t="s">
        <v>81</v>
      </c>
      <c r="AY111" s="153" t="s">
        <v>156</v>
      </c>
    </row>
    <row r="112" spans="2:65" s="1" customFormat="1" ht="16.5" customHeight="1">
      <c r="B112" s="33"/>
      <c r="C112" s="128" t="s">
        <v>209</v>
      </c>
      <c r="D112" s="128" t="s">
        <v>158</v>
      </c>
      <c r="E112" s="129" t="s">
        <v>1781</v>
      </c>
      <c r="F112" s="130" t="s">
        <v>1782</v>
      </c>
      <c r="G112" s="131" t="s">
        <v>422</v>
      </c>
      <c r="H112" s="132">
        <v>91</v>
      </c>
      <c r="I112" s="133"/>
      <c r="J112" s="134">
        <f>ROUND(I112*H112,2)</f>
        <v>0</v>
      </c>
      <c r="K112" s="130" t="s">
        <v>162</v>
      </c>
      <c r="L112" s="33"/>
      <c r="M112" s="135" t="s">
        <v>19</v>
      </c>
      <c r="N112" s="136" t="s">
        <v>44</v>
      </c>
      <c r="P112" s="137">
        <f>O112*H112</f>
        <v>0</v>
      </c>
      <c r="Q112" s="137">
        <v>9.0000000000000006E-5</v>
      </c>
      <c r="R112" s="137">
        <f>Q112*H112</f>
        <v>8.1900000000000011E-3</v>
      </c>
      <c r="S112" s="137">
        <v>0</v>
      </c>
      <c r="T112" s="138">
        <f>S112*H112</f>
        <v>0</v>
      </c>
      <c r="AR112" s="139" t="s">
        <v>163</v>
      </c>
      <c r="AT112" s="139" t="s">
        <v>158</v>
      </c>
      <c r="AU112" s="139" t="s">
        <v>83</v>
      </c>
      <c r="AY112" s="18" t="s">
        <v>156</v>
      </c>
      <c r="BE112" s="140">
        <f>IF(N112="základní",J112,0)</f>
        <v>0</v>
      </c>
      <c r="BF112" s="140">
        <f>IF(N112="snížená",J112,0)</f>
        <v>0</v>
      </c>
      <c r="BG112" s="140">
        <f>IF(N112="zákl. přenesená",J112,0)</f>
        <v>0</v>
      </c>
      <c r="BH112" s="140">
        <f>IF(N112="sníž. přenesená",J112,0)</f>
        <v>0</v>
      </c>
      <c r="BI112" s="140">
        <f>IF(N112="nulová",J112,0)</f>
        <v>0</v>
      </c>
      <c r="BJ112" s="18" t="s">
        <v>81</v>
      </c>
      <c r="BK112" s="140">
        <f>ROUND(I112*H112,2)</f>
        <v>0</v>
      </c>
      <c r="BL112" s="18" t="s">
        <v>163</v>
      </c>
      <c r="BM112" s="139" t="s">
        <v>1783</v>
      </c>
    </row>
    <row r="113" spans="2:65" s="1" customFormat="1" ht="10.199999999999999">
      <c r="B113" s="33"/>
      <c r="D113" s="141" t="s">
        <v>165</v>
      </c>
      <c r="F113" s="142" t="s">
        <v>1784</v>
      </c>
      <c r="I113" s="143"/>
      <c r="L113" s="33"/>
      <c r="M113" s="144"/>
      <c r="T113" s="54"/>
      <c r="AT113" s="18" t="s">
        <v>165</v>
      </c>
      <c r="AU113" s="18" t="s">
        <v>83</v>
      </c>
    </row>
    <row r="114" spans="2:65" s="11" customFormat="1" ht="22.8" customHeight="1">
      <c r="B114" s="116"/>
      <c r="D114" s="117" t="s">
        <v>72</v>
      </c>
      <c r="E114" s="126" t="s">
        <v>223</v>
      </c>
      <c r="F114" s="126" t="s">
        <v>418</v>
      </c>
      <c r="I114" s="119"/>
      <c r="J114" s="127">
        <f>BK114</f>
        <v>0</v>
      </c>
      <c r="L114" s="116"/>
      <c r="M114" s="121"/>
      <c r="P114" s="122">
        <f>SUM(P115:P121)</f>
        <v>0</v>
      </c>
      <c r="R114" s="122">
        <f>SUM(R115:R121)</f>
        <v>1.8592000000000002</v>
      </c>
      <c r="T114" s="123">
        <f>SUM(T115:T121)</f>
        <v>3.7069999999999999</v>
      </c>
      <c r="AR114" s="117" t="s">
        <v>81</v>
      </c>
      <c r="AT114" s="124" t="s">
        <v>72</v>
      </c>
      <c r="AU114" s="124" t="s">
        <v>81</v>
      </c>
      <c r="AY114" s="117" t="s">
        <v>156</v>
      </c>
      <c r="BK114" s="125">
        <f>SUM(BK115:BK121)</f>
        <v>0</v>
      </c>
    </row>
    <row r="115" spans="2:65" s="1" customFormat="1" ht="16.5" customHeight="1">
      <c r="B115" s="33"/>
      <c r="C115" s="128" t="s">
        <v>216</v>
      </c>
      <c r="D115" s="128" t="s">
        <v>158</v>
      </c>
      <c r="E115" s="129" t="s">
        <v>1785</v>
      </c>
      <c r="F115" s="130" t="s">
        <v>1786</v>
      </c>
      <c r="G115" s="131" t="s">
        <v>161</v>
      </c>
      <c r="H115" s="132">
        <v>33.200000000000003</v>
      </c>
      <c r="I115" s="133"/>
      <c r="J115" s="134">
        <f>ROUND(I115*H115,2)</f>
        <v>0</v>
      </c>
      <c r="K115" s="130" t="s">
        <v>162</v>
      </c>
      <c r="L115" s="33"/>
      <c r="M115" s="135" t="s">
        <v>19</v>
      </c>
      <c r="N115" s="136" t="s">
        <v>44</v>
      </c>
      <c r="P115" s="137">
        <f>O115*H115</f>
        <v>0</v>
      </c>
      <c r="Q115" s="137">
        <v>5.6000000000000001E-2</v>
      </c>
      <c r="R115" s="137">
        <f>Q115*H115</f>
        <v>1.8592000000000002</v>
      </c>
      <c r="S115" s="137">
        <v>0</v>
      </c>
      <c r="T115" s="138">
        <f>S115*H115</f>
        <v>0</v>
      </c>
      <c r="AR115" s="139" t="s">
        <v>163</v>
      </c>
      <c r="AT115" s="139" t="s">
        <v>158</v>
      </c>
      <c r="AU115" s="139" t="s">
        <v>83</v>
      </c>
      <c r="AY115" s="18" t="s">
        <v>156</v>
      </c>
      <c r="BE115" s="140">
        <f>IF(N115="základní",J115,0)</f>
        <v>0</v>
      </c>
      <c r="BF115" s="140">
        <f>IF(N115="snížená",J115,0)</f>
        <v>0</v>
      </c>
      <c r="BG115" s="140">
        <f>IF(N115="zákl. přenesená",J115,0)</f>
        <v>0</v>
      </c>
      <c r="BH115" s="140">
        <f>IF(N115="sníž. přenesená",J115,0)</f>
        <v>0</v>
      </c>
      <c r="BI115" s="140">
        <f>IF(N115="nulová",J115,0)</f>
        <v>0</v>
      </c>
      <c r="BJ115" s="18" t="s">
        <v>81</v>
      </c>
      <c r="BK115" s="140">
        <f>ROUND(I115*H115,2)</f>
        <v>0</v>
      </c>
      <c r="BL115" s="18" t="s">
        <v>163</v>
      </c>
      <c r="BM115" s="139" t="s">
        <v>1787</v>
      </c>
    </row>
    <row r="116" spans="2:65" s="1" customFormat="1" ht="10.199999999999999">
      <c r="B116" s="33"/>
      <c r="D116" s="141" t="s">
        <v>165</v>
      </c>
      <c r="F116" s="142" t="s">
        <v>1788</v>
      </c>
      <c r="I116" s="143"/>
      <c r="L116" s="33"/>
      <c r="M116" s="144"/>
      <c r="T116" s="54"/>
      <c r="AT116" s="18" t="s">
        <v>165</v>
      </c>
      <c r="AU116" s="18" t="s">
        <v>83</v>
      </c>
    </row>
    <row r="117" spans="2:65" s="13" customFormat="1" ht="10.199999999999999">
      <c r="B117" s="152"/>
      <c r="D117" s="146" t="s">
        <v>167</v>
      </c>
      <c r="E117" s="153" t="s">
        <v>19</v>
      </c>
      <c r="F117" s="154" t="s">
        <v>1789</v>
      </c>
      <c r="H117" s="155">
        <v>33.200000000000003</v>
      </c>
      <c r="I117" s="156"/>
      <c r="L117" s="152"/>
      <c r="M117" s="157"/>
      <c r="T117" s="158"/>
      <c r="AT117" s="153" t="s">
        <v>167</v>
      </c>
      <c r="AU117" s="153" t="s">
        <v>83</v>
      </c>
      <c r="AV117" s="13" t="s">
        <v>83</v>
      </c>
      <c r="AW117" s="13" t="s">
        <v>35</v>
      </c>
      <c r="AX117" s="13" t="s">
        <v>73</v>
      </c>
      <c r="AY117" s="153" t="s">
        <v>156</v>
      </c>
    </row>
    <row r="118" spans="2:65" s="14" customFormat="1" ht="10.199999999999999">
      <c r="B118" s="159"/>
      <c r="D118" s="146" t="s">
        <v>167</v>
      </c>
      <c r="E118" s="160" t="s">
        <v>19</v>
      </c>
      <c r="F118" s="161" t="s">
        <v>174</v>
      </c>
      <c r="H118" s="162">
        <v>33.200000000000003</v>
      </c>
      <c r="I118" s="163"/>
      <c r="L118" s="159"/>
      <c r="M118" s="164"/>
      <c r="T118" s="165"/>
      <c r="AT118" s="160" t="s">
        <v>167</v>
      </c>
      <c r="AU118" s="160" t="s">
        <v>83</v>
      </c>
      <c r="AV118" s="14" t="s">
        <v>163</v>
      </c>
      <c r="AW118" s="14" t="s">
        <v>35</v>
      </c>
      <c r="AX118" s="14" t="s">
        <v>81</v>
      </c>
      <c r="AY118" s="160" t="s">
        <v>156</v>
      </c>
    </row>
    <row r="119" spans="2:65" s="1" customFormat="1" ht="16.5" customHeight="1">
      <c r="B119" s="33"/>
      <c r="C119" s="128" t="s">
        <v>223</v>
      </c>
      <c r="D119" s="128" t="s">
        <v>158</v>
      </c>
      <c r="E119" s="129" t="s">
        <v>1790</v>
      </c>
      <c r="F119" s="130" t="s">
        <v>1791</v>
      </c>
      <c r="G119" s="131" t="s">
        <v>422</v>
      </c>
      <c r="H119" s="132">
        <v>336</v>
      </c>
      <c r="I119" s="133"/>
      <c r="J119" s="134">
        <f>ROUND(I119*H119,2)</f>
        <v>0</v>
      </c>
      <c r="K119" s="130" t="s">
        <v>162</v>
      </c>
      <c r="L119" s="33"/>
      <c r="M119" s="135" t="s">
        <v>19</v>
      </c>
      <c r="N119" s="136" t="s">
        <v>44</v>
      </c>
      <c r="P119" s="137">
        <f>O119*H119</f>
        <v>0</v>
      </c>
      <c r="Q119" s="137">
        <v>0</v>
      </c>
      <c r="R119" s="137">
        <f>Q119*H119</f>
        <v>0</v>
      </c>
      <c r="S119" s="137">
        <v>1.0999999999999999E-2</v>
      </c>
      <c r="T119" s="138">
        <f>S119*H119</f>
        <v>3.6959999999999997</v>
      </c>
      <c r="AR119" s="139" t="s">
        <v>163</v>
      </c>
      <c r="AT119" s="139" t="s">
        <v>158</v>
      </c>
      <c r="AU119" s="139" t="s">
        <v>83</v>
      </c>
      <c r="AY119" s="18" t="s">
        <v>156</v>
      </c>
      <c r="BE119" s="140">
        <f>IF(N119="základní",J119,0)</f>
        <v>0</v>
      </c>
      <c r="BF119" s="140">
        <f>IF(N119="snížená",J119,0)</f>
        <v>0</v>
      </c>
      <c r="BG119" s="140">
        <f>IF(N119="zákl. přenesená",J119,0)</f>
        <v>0</v>
      </c>
      <c r="BH119" s="140">
        <f>IF(N119="sníž. přenesená",J119,0)</f>
        <v>0</v>
      </c>
      <c r="BI119" s="140">
        <f>IF(N119="nulová",J119,0)</f>
        <v>0</v>
      </c>
      <c r="BJ119" s="18" t="s">
        <v>81</v>
      </c>
      <c r="BK119" s="140">
        <f>ROUND(I119*H119,2)</f>
        <v>0</v>
      </c>
      <c r="BL119" s="18" t="s">
        <v>163</v>
      </c>
      <c r="BM119" s="139" t="s">
        <v>1792</v>
      </c>
    </row>
    <row r="120" spans="2:65" s="1" customFormat="1" ht="10.199999999999999">
      <c r="B120" s="33"/>
      <c r="D120" s="141" t="s">
        <v>165</v>
      </c>
      <c r="F120" s="142" t="s">
        <v>1793</v>
      </c>
      <c r="I120" s="143"/>
      <c r="L120" s="33"/>
      <c r="M120" s="144"/>
      <c r="T120" s="54"/>
      <c r="AT120" s="18" t="s">
        <v>165</v>
      </c>
      <c r="AU120" s="18" t="s">
        <v>83</v>
      </c>
    </row>
    <row r="121" spans="2:65" s="1" customFormat="1" ht="16.5" customHeight="1">
      <c r="B121" s="33"/>
      <c r="C121" s="128" t="s">
        <v>232</v>
      </c>
      <c r="D121" s="128" t="s">
        <v>158</v>
      </c>
      <c r="E121" s="129" t="s">
        <v>1794</v>
      </c>
      <c r="F121" s="130" t="s">
        <v>1795</v>
      </c>
      <c r="G121" s="131" t="s">
        <v>916</v>
      </c>
      <c r="H121" s="132">
        <v>1</v>
      </c>
      <c r="I121" s="133"/>
      <c r="J121" s="134">
        <f>ROUND(I121*H121,2)</f>
        <v>0</v>
      </c>
      <c r="K121" s="130" t="s">
        <v>19</v>
      </c>
      <c r="L121" s="33"/>
      <c r="M121" s="135" t="s">
        <v>19</v>
      </c>
      <c r="N121" s="136" t="s">
        <v>44</v>
      </c>
      <c r="P121" s="137">
        <f>O121*H121</f>
        <v>0</v>
      </c>
      <c r="Q121" s="137">
        <v>0</v>
      </c>
      <c r="R121" s="137">
        <f>Q121*H121</f>
        <v>0</v>
      </c>
      <c r="S121" s="137">
        <v>1.0999999999999999E-2</v>
      </c>
      <c r="T121" s="138">
        <f>S121*H121</f>
        <v>1.0999999999999999E-2</v>
      </c>
      <c r="AR121" s="139" t="s">
        <v>163</v>
      </c>
      <c r="AT121" s="139" t="s">
        <v>158</v>
      </c>
      <c r="AU121" s="139" t="s">
        <v>83</v>
      </c>
      <c r="AY121" s="18" t="s">
        <v>156</v>
      </c>
      <c r="BE121" s="140">
        <f>IF(N121="základní",J121,0)</f>
        <v>0</v>
      </c>
      <c r="BF121" s="140">
        <f>IF(N121="snížená",J121,0)</f>
        <v>0</v>
      </c>
      <c r="BG121" s="140">
        <f>IF(N121="zákl. přenesená",J121,0)</f>
        <v>0</v>
      </c>
      <c r="BH121" s="140">
        <f>IF(N121="sníž. přenesená",J121,0)</f>
        <v>0</v>
      </c>
      <c r="BI121" s="140">
        <f>IF(N121="nulová",J121,0)</f>
        <v>0</v>
      </c>
      <c r="BJ121" s="18" t="s">
        <v>81</v>
      </c>
      <c r="BK121" s="140">
        <f>ROUND(I121*H121,2)</f>
        <v>0</v>
      </c>
      <c r="BL121" s="18" t="s">
        <v>163</v>
      </c>
      <c r="BM121" s="139" t="s">
        <v>1796</v>
      </c>
    </row>
    <row r="122" spans="2:65" s="11" customFormat="1" ht="25.95" customHeight="1">
      <c r="B122" s="116"/>
      <c r="D122" s="117" t="s">
        <v>72</v>
      </c>
      <c r="E122" s="118" t="s">
        <v>663</v>
      </c>
      <c r="F122" s="118" t="s">
        <v>664</v>
      </c>
      <c r="I122" s="119"/>
      <c r="J122" s="120">
        <f>BK122</f>
        <v>0</v>
      </c>
      <c r="L122" s="116"/>
      <c r="M122" s="121"/>
      <c r="P122" s="122">
        <f>P123+P170+P217+P230</f>
        <v>0</v>
      </c>
      <c r="R122" s="122">
        <f>R123+R170+R217+R230</f>
        <v>0.82368000000000008</v>
      </c>
      <c r="T122" s="123">
        <f>T123+T170+T217+T230</f>
        <v>0</v>
      </c>
      <c r="AR122" s="117" t="s">
        <v>83</v>
      </c>
      <c r="AT122" s="124" t="s">
        <v>72</v>
      </c>
      <c r="AU122" s="124" t="s">
        <v>73</v>
      </c>
      <c r="AY122" s="117" t="s">
        <v>156</v>
      </c>
      <c r="BK122" s="125">
        <f>BK123+BK170+BK217+BK230</f>
        <v>0</v>
      </c>
    </row>
    <row r="123" spans="2:65" s="11" customFormat="1" ht="22.8" customHeight="1">
      <c r="B123" s="116"/>
      <c r="D123" s="117" t="s">
        <v>72</v>
      </c>
      <c r="E123" s="126" t="s">
        <v>1797</v>
      </c>
      <c r="F123" s="126" t="s">
        <v>1798</v>
      </c>
      <c r="I123" s="119"/>
      <c r="J123" s="127">
        <f>BK123</f>
        <v>0</v>
      </c>
      <c r="L123" s="116"/>
      <c r="M123" s="121"/>
      <c r="P123" s="122">
        <f>SUM(P124:P169)</f>
        <v>0</v>
      </c>
      <c r="R123" s="122">
        <f>SUM(R124:R169)</f>
        <v>0.43886000000000003</v>
      </c>
      <c r="T123" s="123">
        <f>SUM(T124:T169)</f>
        <v>0</v>
      </c>
      <c r="AR123" s="117" t="s">
        <v>83</v>
      </c>
      <c r="AT123" s="124" t="s">
        <v>72</v>
      </c>
      <c r="AU123" s="124" t="s">
        <v>81</v>
      </c>
      <c r="AY123" s="117" t="s">
        <v>156</v>
      </c>
      <c r="BK123" s="125">
        <f>SUM(BK124:BK169)</f>
        <v>0</v>
      </c>
    </row>
    <row r="124" spans="2:65" s="1" customFormat="1" ht="16.5" customHeight="1">
      <c r="B124" s="33"/>
      <c r="C124" s="128" t="s">
        <v>239</v>
      </c>
      <c r="D124" s="128" t="s">
        <v>158</v>
      </c>
      <c r="E124" s="129" t="s">
        <v>1799</v>
      </c>
      <c r="F124" s="130" t="s">
        <v>1800</v>
      </c>
      <c r="G124" s="131" t="s">
        <v>587</v>
      </c>
      <c r="H124" s="132">
        <v>3</v>
      </c>
      <c r="I124" s="133"/>
      <c r="J124" s="134">
        <f>ROUND(I124*H124,2)</f>
        <v>0</v>
      </c>
      <c r="K124" s="130" t="s">
        <v>19</v>
      </c>
      <c r="L124" s="33"/>
      <c r="M124" s="135" t="s">
        <v>19</v>
      </c>
      <c r="N124" s="136" t="s">
        <v>44</v>
      </c>
      <c r="P124" s="137">
        <f>O124*H124</f>
        <v>0</v>
      </c>
      <c r="Q124" s="137">
        <v>0</v>
      </c>
      <c r="R124" s="137">
        <f>Q124*H124</f>
        <v>0</v>
      </c>
      <c r="S124" s="137">
        <v>0</v>
      </c>
      <c r="T124" s="138">
        <f>S124*H124</f>
        <v>0</v>
      </c>
      <c r="AR124" s="139" t="s">
        <v>278</v>
      </c>
      <c r="AT124" s="139" t="s">
        <v>158</v>
      </c>
      <c r="AU124" s="139" t="s">
        <v>83</v>
      </c>
      <c r="AY124" s="18" t="s">
        <v>156</v>
      </c>
      <c r="BE124" s="140">
        <f>IF(N124="základní",J124,0)</f>
        <v>0</v>
      </c>
      <c r="BF124" s="140">
        <f>IF(N124="snížená",J124,0)</f>
        <v>0</v>
      </c>
      <c r="BG124" s="140">
        <f>IF(N124="zákl. přenesená",J124,0)</f>
        <v>0</v>
      </c>
      <c r="BH124" s="140">
        <f>IF(N124="sníž. přenesená",J124,0)</f>
        <v>0</v>
      </c>
      <c r="BI124" s="140">
        <f>IF(N124="nulová",J124,0)</f>
        <v>0</v>
      </c>
      <c r="BJ124" s="18" t="s">
        <v>81</v>
      </c>
      <c r="BK124" s="140">
        <f>ROUND(I124*H124,2)</f>
        <v>0</v>
      </c>
      <c r="BL124" s="18" t="s">
        <v>278</v>
      </c>
      <c r="BM124" s="139" t="s">
        <v>1801</v>
      </c>
    </row>
    <row r="125" spans="2:65" s="1" customFormat="1" ht="16.5" customHeight="1">
      <c r="B125" s="33"/>
      <c r="C125" s="128" t="s">
        <v>8</v>
      </c>
      <c r="D125" s="128" t="s">
        <v>158</v>
      </c>
      <c r="E125" s="129" t="s">
        <v>1802</v>
      </c>
      <c r="F125" s="130" t="s">
        <v>1803</v>
      </c>
      <c r="G125" s="131" t="s">
        <v>587</v>
      </c>
      <c r="H125" s="132">
        <v>1</v>
      </c>
      <c r="I125" s="133"/>
      <c r="J125" s="134">
        <f>ROUND(I125*H125,2)</f>
        <v>0</v>
      </c>
      <c r="K125" s="130" t="s">
        <v>19</v>
      </c>
      <c r="L125" s="33"/>
      <c r="M125" s="135" t="s">
        <v>19</v>
      </c>
      <c r="N125" s="136" t="s">
        <v>44</v>
      </c>
      <c r="P125" s="137">
        <f>O125*H125</f>
        <v>0</v>
      </c>
      <c r="Q125" s="137">
        <v>0</v>
      </c>
      <c r="R125" s="137">
        <f>Q125*H125</f>
        <v>0</v>
      </c>
      <c r="S125" s="137">
        <v>0</v>
      </c>
      <c r="T125" s="138">
        <f>S125*H125</f>
        <v>0</v>
      </c>
      <c r="AR125" s="139" t="s">
        <v>278</v>
      </c>
      <c r="AT125" s="139" t="s">
        <v>158</v>
      </c>
      <c r="AU125" s="139" t="s">
        <v>83</v>
      </c>
      <c r="AY125" s="18" t="s">
        <v>156</v>
      </c>
      <c r="BE125" s="140">
        <f>IF(N125="základní",J125,0)</f>
        <v>0</v>
      </c>
      <c r="BF125" s="140">
        <f>IF(N125="snížená",J125,0)</f>
        <v>0</v>
      </c>
      <c r="BG125" s="140">
        <f>IF(N125="zákl. přenesená",J125,0)</f>
        <v>0</v>
      </c>
      <c r="BH125" s="140">
        <f>IF(N125="sníž. přenesená",J125,0)</f>
        <v>0</v>
      </c>
      <c r="BI125" s="140">
        <f>IF(N125="nulová",J125,0)</f>
        <v>0</v>
      </c>
      <c r="BJ125" s="18" t="s">
        <v>81</v>
      </c>
      <c r="BK125" s="140">
        <f>ROUND(I125*H125,2)</f>
        <v>0</v>
      </c>
      <c r="BL125" s="18" t="s">
        <v>278</v>
      </c>
      <c r="BM125" s="139" t="s">
        <v>1804</v>
      </c>
    </row>
    <row r="126" spans="2:65" s="1" customFormat="1" ht="16.5" customHeight="1">
      <c r="B126" s="33"/>
      <c r="C126" s="128" t="s">
        <v>256</v>
      </c>
      <c r="D126" s="128" t="s">
        <v>158</v>
      </c>
      <c r="E126" s="129" t="s">
        <v>1805</v>
      </c>
      <c r="F126" s="130" t="s">
        <v>1806</v>
      </c>
      <c r="G126" s="131" t="s">
        <v>916</v>
      </c>
      <c r="H126" s="132">
        <v>1</v>
      </c>
      <c r="I126" s="133"/>
      <c r="J126" s="134">
        <f>ROUND(I126*H126,2)</f>
        <v>0</v>
      </c>
      <c r="K126" s="130" t="s">
        <v>19</v>
      </c>
      <c r="L126" s="33"/>
      <c r="M126" s="135" t="s">
        <v>19</v>
      </c>
      <c r="N126" s="136" t="s">
        <v>44</v>
      </c>
      <c r="P126" s="137">
        <f>O126*H126</f>
        <v>0</v>
      </c>
      <c r="Q126" s="137">
        <v>0</v>
      </c>
      <c r="R126" s="137">
        <f>Q126*H126</f>
        <v>0</v>
      </c>
      <c r="S126" s="137">
        <v>0</v>
      </c>
      <c r="T126" s="138">
        <f>S126*H126</f>
        <v>0</v>
      </c>
      <c r="AR126" s="139" t="s">
        <v>278</v>
      </c>
      <c r="AT126" s="139" t="s">
        <v>158</v>
      </c>
      <c r="AU126" s="139" t="s">
        <v>83</v>
      </c>
      <c r="AY126" s="18" t="s">
        <v>156</v>
      </c>
      <c r="BE126" s="140">
        <f>IF(N126="základní",J126,0)</f>
        <v>0</v>
      </c>
      <c r="BF126" s="140">
        <f>IF(N126="snížená",J126,0)</f>
        <v>0</v>
      </c>
      <c r="BG126" s="140">
        <f>IF(N126="zákl. přenesená",J126,0)</f>
        <v>0</v>
      </c>
      <c r="BH126" s="140">
        <f>IF(N126="sníž. přenesená",J126,0)</f>
        <v>0</v>
      </c>
      <c r="BI126" s="140">
        <f>IF(N126="nulová",J126,0)</f>
        <v>0</v>
      </c>
      <c r="BJ126" s="18" t="s">
        <v>81</v>
      </c>
      <c r="BK126" s="140">
        <f>ROUND(I126*H126,2)</f>
        <v>0</v>
      </c>
      <c r="BL126" s="18" t="s">
        <v>278</v>
      </c>
      <c r="BM126" s="139" t="s">
        <v>1807</v>
      </c>
    </row>
    <row r="127" spans="2:65" s="1" customFormat="1" ht="76.349999999999994" customHeight="1">
      <c r="B127" s="33"/>
      <c r="C127" s="128" t="s">
        <v>264</v>
      </c>
      <c r="D127" s="128" t="s">
        <v>158</v>
      </c>
      <c r="E127" s="129" t="s">
        <v>1808</v>
      </c>
      <c r="F127" s="130" t="s">
        <v>1809</v>
      </c>
      <c r="G127" s="131" t="s">
        <v>587</v>
      </c>
      <c r="H127" s="132">
        <v>1</v>
      </c>
      <c r="I127" s="133"/>
      <c r="J127" s="134">
        <f>ROUND(I127*H127,2)</f>
        <v>0</v>
      </c>
      <c r="K127" s="130" t="s">
        <v>19</v>
      </c>
      <c r="L127" s="33"/>
      <c r="M127" s="135" t="s">
        <v>19</v>
      </c>
      <c r="N127" s="136" t="s">
        <v>44</v>
      </c>
      <c r="P127" s="137">
        <f>O127*H127</f>
        <v>0</v>
      </c>
      <c r="Q127" s="137">
        <v>0</v>
      </c>
      <c r="R127" s="137">
        <f>Q127*H127</f>
        <v>0</v>
      </c>
      <c r="S127" s="137">
        <v>0</v>
      </c>
      <c r="T127" s="138">
        <f>S127*H127</f>
        <v>0</v>
      </c>
      <c r="AR127" s="139" t="s">
        <v>278</v>
      </c>
      <c r="AT127" s="139" t="s">
        <v>158</v>
      </c>
      <c r="AU127" s="139" t="s">
        <v>83</v>
      </c>
      <c r="AY127" s="18" t="s">
        <v>156</v>
      </c>
      <c r="BE127" s="140">
        <f>IF(N127="základní",J127,0)</f>
        <v>0</v>
      </c>
      <c r="BF127" s="140">
        <f>IF(N127="snížená",J127,0)</f>
        <v>0</v>
      </c>
      <c r="BG127" s="140">
        <f>IF(N127="zákl. přenesená",J127,0)</f>
        <v>0</v>
      </c>
      <c r="BH127" s="140">
        <f>IF(N127="sníž. přenesená",J127,0)</f>
        <v>0</v>
      </c>
      <c r="BI127" s="140">
        <f>IF(N127="nulová",J127,0)</f>
        <v>0</v>
      </c>
      <c r="BJ127" s="18" t="s">
        <v>81</v>
      </c>
      <c r="BK127" s="140">
        <f>ROUND(I127*H127,2)</f>
        <v>0</v>
      </c>
      <c r="BL127" s="18" t="s">
        <v>278</v>
      </c>
      <c r="BM127" s="139" t="s">
        <v>1810</v>
      </c>
    </row>
    <row r="128" spans="2:65" s="1" customFormat="1" ht="16.5" customHeight="1">
      <c r="B128" s="33"/>
      <c r="C128" s="128" t="s">
        <v>269</v>
      </c>
      <c r="D128" s="128" t="s">
        <v>158</v>
      </c>
      <c r="E128" s="129" t="s">
        <v>1811</v>
      </c>
      <c r="F128" s="130" t="s">
        <v>1812</v>
      </c>
      <c r="G128" s="131" t="s">
        <v>422</v>
      </c>
      <c r="H128" s="132">
        <v>38</v>
      </c>
      <c r="I128" s="133"/>
      <c r="J128" s="134">
        <f>ROUND(I128*H128,2)</f>
        <v>0</v>
      </c>
      <c r="K128" s="130" t="s">
        <v>162</v>
      </c>
      <c r="L128" s="33"/>
      <c r="M128" s="135" t="s">
        <v>19</v>
      </c>
      <c r="N128" s="136" t="s">
        <v>44</v>
      </c>
      <c r="P128" s="137">
        <f>O128*H128</f>
        <v>0</v>
      </c>
      <c r="Q128" s="137">
        <v>1.42E-3</v>
      </c>
      <c r="R128" s="137">
        <f>Q128*H128</f>
        <v>5.3960000000000001E-2</v>
      </c>
      <c r="S128" s="137">
        <v>0</v>
      </c>
      <c r="T128" s="138">
        <f>S128*H128</f>
        <v>0</v>
      </c>
      <c r="AR128" s="139" t="s">
        <v>278</v>
      </c>
      <c r="AT128" s="139" t="s">
        <v>158</v>
      </c>
      <c r="AU128" s="139" t="s">
        <v>83</v>
      </c>
      <c r="AY128" s="18" t="s">
        <v>156</v>
      </c>
      <c r="BE128" s="140">
        <f>IF(N128="základní",J128,0)</f>
        <v>0</v>
      </c>
      <c r="BF128" s="140">
        <f>IF(N128="snížená",J128,0)</f>
        <v>0</v>
      </c>
      <c r="BG128" s="140">
        <f>IF(N128="zákl. přenesená",J128,0)</f>
        <v>0</v>
      </c>
      <c r="BH128" s="140">
        <f>IF(N128="sníž. přenesená",J128,0)</f>
        <v>0</v>
      </c>
      <c r="BI128" s="140">
        <f>IF(N128="nulová",J128,0)</f>
        <v>0</v>
      </c>
      <c r="BJ128" s="18" t="s">
        <v>81</v>
      </c>
      <c r="BK128" s="140">
        <f>ROUND(I128*H128,2)</f>
        <v>0</v>
      </c>
      <c r="BL128" s="18" t="s">
        <v>278</v>
      </c>
      <c r="BM128" s="139" t="s">
        <v>1813</v>
      </c>
    </row>
    <row r="129" spans="2:65" s="1" customFormat="1" ht="10.199999999999999">
      <c r="B129" s="33"/>
      <c r="D129" s="141" t="s">
        <v>165</v>
      </c>
      <c r="F129" s="142" t="s">
        <v>1814</v>
      </c>
      <c r="I129" s="143"/>
      <c r="L129" s="33"/>
      <c r="M129" s="144"/>
      <c r="T129" s="54"/>
      <c r="AT129" s="18" t="s">
        <v>165</v>
      </c>
      <c r="AU129" s="18" t="s">
        <v>83</v>
      </c>
    </row>
    <row r="130" spans="2:65" s="1" customFormat="1" ht="16.5" customHeight="1">
      <c r="B130" s="33"/>
      <c r="C130" s="166" t="s">
        <v>278</v>
      </c>
      <c r="D130" s="166" t="s">
        <v>291</v>
      </c>
      <c r="E130" s="167" t="s">
        <v>1815</v>
      </c>
      <c r="F130" s="168" t="s">
        <v>1816</v>
      </c>
      <c r="G130" s="169" t="s">
        <v>235</v>
      </c>
      <c r="H130" s="170">
        <v>4</v>
      </c>
      <c r="I130" s="171"/>
      <c r="J130" s="172">
        <f>ROUND(I130*H130,2)</f>
        <v>0</v>
      </c>
      <c r="K130" s="168" t="s">
        <v>162</v>
      </c>
      <c r="L130" s="173"/>
      <c r="M130" s="174" t="s">
        <v>19</v>
      </c>
      <c r="N130" s="175" t="s">
        <v>44</v>
      </c>
      <c r="P130" s="137">
        <f>O130*H130</f>
        <v>0</v>
      </c>
      <c r="Q130" s="137">
        <v>9.1E-4</v>
      </c>
      <c r="R130" s="137">
        <f>Q130*H130</f>
        <v>3.64E-3</v>
      </c>
      <c r="S130" s="137">
        <v>0</v>
      </c>
      <c r="T130" s="138">
        <f>S130*H130</f>
        <v>0</v>
      </c>
      <c r="AR130" s="139" t="s">
        <v>379</v>
      </c>
      <c r="AT130" s="139" t="s">
        <v>291</v>
      </c>
      <c r="AU130" s="139" t="s">
        <v>83</v>
      </c>
      <c r="AY130" s="18" t="s">
        <v>156</v>
      </c>
      <c r="BE130" s="140">
        <f>IF(N130="základní",J130,0)</f>
        <v>0</v>
      </c>
      <c r="BF130" s="140">
        <f>IF(N130="snížená",J130,0)</f>
        <v>0</v>
      </c>
      <c r="BG130" s="140">
        <f>IF(N130="zákl. přenesená",J130,0)</f>
        <v>0</v>
      </c>
      <c r="BH130" s="140">
        <f>IF(N130="sníž. přenesená",J130,0)</f>
        <v>0</v>
      </c>
      <c r="BI130" s="140">
        <f>IF(N130="nulová",J130,0)</f>
        <v>0</v>
      </c>
      <c r="BJ130" s="18" t="s">
        <v>81</v>
      </c>
      <c r="BK130" s="140">
        <f>ROUND(I130*H130,2)</f>
        <v>0</v>
      </c>
      <c r="BL130" s="18" t="s">
        <v>278</v>
      </c>
      <c r="BM130" s="139" t="s">
        <v>1817</v>
      </c>
    </row>
    <row r="131" spans="2:65" s="1" customFormat="1" ht="16.5" customHeight="1">
      <c r="B131" s="33"/>
      <c r="C131" s="166" t="s">
        <v>285</v>
      </c>
      <c r="D131" s="166" t="s">
        <v>291</v>
      </c>
      <c r="E131" s="167" t="s">
        <v>1818</v>
      </c>
      <c r="F131" s="168" t="s">
        <v>1819</v>
      </c>
      <c r="G131" s="169" t="s">
        <v>235</v>
      </c>
      <c r="H131" s="170">
        <v>1</v>
      </c>
      <c r="I131" s="171"/>
      <c r="J131" s="172">
        <f>ROUND(I131*H131,2)</f>
        <v>0</v>
      </c>
      <c r="K131" s="168" t="s">
        <v>162</v>
      </c>
      <c r="L131" s="173"/>
      <c r="M131" s="174" t="s">
        <v>19</v>
      </c>
      <c r="N131" s="175" t="s">
        <v>44</v>
      </c>
      <c r="P131" s="137">
        <f>O131*H131</f>
        <v>0</v>
      </c>
      <c r="Q131" s="137">
        <v>1.16E-3</v>
      </c>
      <c r="R131" s="137">
        <f>Q131*H131</f>
        <v>1.16E-3</v>
      </c>
      <c r="S131" s="137">
        <v>0</v>
      </c>
      <c r="T131" s="138">
        <f>S131*H131</f>
        <v>0</v>
      </c>
      <c r="AR131" s="139" t="s">
        <v>379</v>
      </c>
      <c r="AT131" s="139" t="s">
        <v>291</v>
      </c>
      <c r="AU131" s="139" t="s">
        <v>83</v>
      </c>
      <c r="AY131" s="18" t="s">
        <v>156</v>
      </c>
      <c r="BE131" s="140">
        <f>IF(N131="základní",J131,0)</f>
        <v>0</v>
      </c>
      <c r="BF131" s="140">
        <f>IF(N131="snížená",J131,0)</f>
        <v>0</v>
      </c>
      <c r="BG131" s="140">
        <f>IF(N131="zákl. přenesená",J131,0)</f>
        <v>0</v>
      </c>
      <c r="BH131" s="140">
        <f>IF(N131="sníž. přenesená",J131,0)</f>
        <v>0</v>
      </c>
      <c r="BI131" s="140">
        <f>IF(N131="nulová",J131,0)</f>
        <v>0</v>
      </c>
      <c r="BJ131" s="18" t="s">
        <v>81</v>
      </c>
      <c r="BK131" s="140">
        <f>ROUND(I131*H131,2)</f>
        <v>0</v>
      </c>
      <c r="BL131" s="18" t="s">
        <v>278</v>
      </c>
      <c r="BM131" s="139" t="s">
        <v>1820</v>
      </c>
    </row>
    <row r="132" spans="2:65" s="1" customFormat="1" ht="16.5" customHeight="1">
      <c r="B132" s="33"/>
      <c r="C132" s="128" t="s">
        <v>290</v>
      </c>
      <c r="D132" s="128" t="s">
        <v>158</v>
      </c>
      <c r="E132" s="129" t="s">
        <v>1821</v>
      </c>
      <c r="F132" s="130" t="s">
        <v>1822</v>
      </c>
      <c r="G132" s="131" t="s">
        <v>422</v>
      </c>
      <c r="H132" s="132">
        <v>13</v>
      </c>
      <c r="I132" s="133"/>
      <c r="J132" s="134">
        <f>ROUND(I132*H132,2)</f>
        <v>0</v>
      </c>
      <c r="K132" s="130" t="s">
        <v>162</v>
      </c>
      <c r="L132" s="33"/>
      <c r="M132" s="135" t="s">
        <v>19</v>
      </c>
      <c r="N132" s="136" t="s">
        <v>44</v>
      </c>
      <c r="P132" s="137">
        <f>O132*H132</f>
        <v>0</v>
      </c>
      <c r="Q132" s="137">
        <v>1.97E-3</v>
      </c>
      <c r="R132" s="137">
        <f>Q132*H132</f>
        <v>2.5610000000000001E-2</v>
      </c>
      <c r="S132" s="137">
        <v>0</v>
      </c>
      <c r="T132" s="138">
        <f>S132*H132</f>
        <v>0</v>
      </c>
      <c r="AR132" s="139" t="s">
        <v>278</v>
      </c>
      <c r="AT132" s="139" t="s">
        <v>158</v>
      </c>
      <c r="AU132" s="139" t="s">
        <v>83</v>
      </c>
      <c r="AY132" s="18" t="s">
        <v>156</v>
      </c>
      <c r="BE132" s="140">
        <f>IF(N132="základní",J132,0)</f>
        <v>0</v>
      </c>
      <c r="BF132" s="140">
        <f>IF(N132="snížená",J132,0)</f>
        <v>0</v>
      </c>
      <c r="BG132" s="140">
        <f>IF(N132="zákl. přenesená",J132,0)</f>
        <v>0</v>
      </c>
      <c r="BH132" s="140">
        <f>IF(N132="sníž. přenesená",J132,0)</f>
        <v>0</v>
      </c>
      <c r="BI132" s="140">
        <f>IF(N132="nulová",J132,0)</f>
        <v>0</v>
      </c>
      <c r="BJ132" s="18" t="s">
        <v>81</v>
      </c>
      <c r="BK132" s="140">
        <f>ROUND(I132*H132,2)</f>
        <v>0</v>
      </c>
      <c r="BL132" s="18" t="s">
        <v>278</v>
      </c>
      <c r="BM132" s="139" t="s">
        <v>1823</v>
      </c>
    </row>
    <row r="133" spans="2:65" s="1" customFormat="1" ht="10.199999999999999">
      <c r="B133" s="33"/>
      <c r="D133" s="141" t="s">
        <v>165</v>
      </c>
      <c r="F133" s="142" t="s">
        <v>1824</v>
      </c>
      <c r="I133" s="143"/>
      <c r="L133" s="33"/>
      <c r="M133" s="144"/>
      <c r="T133" s="54"/>
      <c r="AT133" s="18" t="s">
        <v>165</v>
      </c>
      <c r="AU133" s="18" t="s">
        <v>83</v>
      </c>
    </row>
    <row r="134" spans="2:65" s="1" customFormat="1" ht="16.5" customHeight="1">
      <c r="B134" s="33"/>
      <c r="C134" s="128" t="s">
        <v>297</v>
      </c>
      <c r="D134" s="128" t="s">
        <v>158</v>
      </c>
      <c r="E134" s="129" t="s">
        <v>1825</v>
      </c>
      <c r="F134" s="130" t="s">
        <v>1826</v>
      </c>
      <c r="G134" s="131" t="s">
        <v>422</v>
      </c>
      <c r="H134" s="132">
        <v>15</v>
      </c>
      <c r="I134" s="133"/>
      <c r="J134" s="134">
        <f>ROUND(I134*H134,2)</f>
        <v>0</v>
      </c>
      <c r="K134" s="130" t="s">
        <v>162</v>
      </c>
      <c r="L134" s="33"/>
      <c r="M134" s="135" t="s">
        <v>19</v>
      </c>
      <c r="N134" s="136" t="s">
        <v>44</v>
      </c>
      <c r="P134" s="137">
        <f>O134*H134</f>
        <v>0</v>
      </c>
      <c r="Q134" s="137">
        <v>3.0400000000000002E-3</v>
      </c>
      <c r="R134" s="137">
        <f>Q134*H134</f>
        <v>4.5600000000000002E-2</v>
      </c>
      <c r="S134" s="137">
        <v>0</v>
      </c>
      <c r="T134" s="138">
        <f>S134*H134</f>
        <v>0</v>
      </c>
      <c r="AR134" s="139" t="s">
        <v>278</v>
      </c>
      <c r="AT134" s="139" t="s">
        <v>158</v>
      </c>
      <c r="AU134" s="139" t="s">
        <v>83</v>
      </c>
      <c r="AY134" s="18" t="s">
        <v>156</v>
      </c>
      <c r="BE134" s="140">
        <f>IF(N134="základní",J134,0)</f>
        <v>0</v>
      </c>
      <c r="BF134" s="140">
        <f>IF(N134="snížená",J134,0)</f>
        <v>0</v>
      </c>
      <c r="BG134" s="140">
        <f>IF(N134="zákl. přenesená",J134,0)</f>
        <v>0</v>
      </c>
      <c r="BH134" s="140">
        <f>IF(N134="sníž. přenesená",J134,0)</f>
        <v>0</v>
      </c>
      <c r="BI134" s="140">
        <f>IF(N134="nulová",J134,0)</f>
        <v>0</v>
      </c>
      <c r="BJ134" s="18" t="s">
        <v>81</v>
      </c>
      <c r="BK134" s="140">
        <f>ROUND(I134*H134,2)</f>
        <v>0</v>
      </c>
      <c r="BL134" s="18" t="s">
        <v>278</v>
      </c>
      <c r="BM134" s="139" t="s">
        <v>1827</v>
      </c>
    </row>
    <row r="135" spans="2:65" s="1" customFormat="1" ht="10.199999999999999">
      <c r="B135" s="33"/>
      <c r="D135" s="141" t="s">
        <v>165</v>
      </c>
      <c r="F135" s="142" t="s">
        <v>1828</v>
      </c>
      <c r="I135" s="143"/>
      <c r="L135" s="33"/>
      <c r="M135" s="144"/>
      <c r="T135" s="54"/>
      <c r="AT135" s="18" t="s">
        <v>165</v>
      </c>
      <c r="AU135" s="18" t="s">
        <v>83</v>
      </c>
    </row>
    <row r="136" spans="2:65" s="1" customFormat="1" ht="16.5" customHeight="1">
      <c r="B136" s="33"/>
      <c r="C136" s="128" t="s">
        <v>238</v>
      </c>
      <c r="D136" s="128" t="s">
        <v>158</v>
      </c>
      <c r="E136" s="129" t="s">
        <v>1829</v>
      </c>
      <c r="F136" s="130" t="s">
        <v>1830</v>
      </c>
      <c r="G136" s="131" t="s">
        <v>422</v>
      </c>
      <c r="H136" s="132">
        <v>3</v>
      </c>
      <c r="I136" s="133"/>
      <c r="J136" s="134">
        <f>ROUND(I136*H136,2)</f>
        <v>0</v>
      </c>
      <c r="K136" s="130" t="s">
        <v>162</v>
      </c>
      <c r="L136" s="33"/>
      <c r="M136" s="135" t="s">
        <v>19</v>
      </c>
      <c r="N136" s="136" t="s">
        <v>44</v>
      </c>
      <c r="P136" s="137">
        <f>O136*H136</f>
        <v>0</v>
      </c>
      <c r="Q136" s="137">
        <v>3.6000000000000002E-4</v>
      </c>
      <c r="R136" s="137">
        <f>Q136*H136</f>
        <v>1.08E-3</v>
      </c>
      <c r="S136" s="137">
        <v>0</v>
      </c>
      <c r="T136" s="138">
        <f>S136*H136</f>
        <v>0</v>
      </c>
      <c r="AR136" s="139" t="s">
        <v>278</v>
      </c>
      <c r="AT136" s="139" t="s">
        <v>158</v>
      </c>
      <c r="AU136" s="139" t="s">
        <v>83</v>
      </c>
      <c r="AY136" s="18" t="s">
        <v>156</v>
      </c>
      <c r="BE136" s="140">
        <f>IF(N136="základní",J136,0)</f>
        <v>0</v>
      </c>
      <c r="BF136" s="140">
        <f>IF(N136="snížená",J136,0)</f>
        <v>0</v>
      </c>
      <c r="BG136" s="140">
        <f>IF(N136="zákl. přenesená",J136,0)</f>
        <v>0</v>
      </c>
      <c r="BH136" s="140">
        <f>IF(N136="sníž. přenesená",J136,0)</f>
        <v>0</v>
      </c>
      <c r="BI136" s="140">
        <f>IF(N136="nulová",J136,0)</f>
        <v>0</v>
      </c>
      <c r="BJ136" s="18" t="s">
        <v>81</v>
      </c>
      <c r="BK136" s="140">
        <f>ROUND(I136*H136,2)</f>
        <v>0</v>
      </c>
      <c r="BL136" s="18" t="s">
        <v>278</v>
      </c>
      <c r="BM136" s="139" t="s">
        <v>1831</v>
      </c>
    </row>
    <row r="137" spans="2:65" s="1" customFormat="1" ht="10.199999999999999">
      <c r="B137" s="33"/>
      <c r="D137" s="141" t="s">
        <v>165</v>
      </c>
      <c r="F137" s="142" t="s">
        <v>1832</v>
      </c>
      <c r="I137" s="143"/>
      <c r="L137" s="33"/>
      <c r="M137" s="144"/>
      <c r="T137" s="54"/>
      <c r="AT137" s="18" t="s">
        <v>165</v>
      </c>
      <c r="AU137" s="18" t="s">
        <v>83</v>
      </c>
    </row>
    <row r="138" spans="2:65" s="1" customFormat="1" ht="16.5" customHeight="1">
      <c r="B138" s="33"/>
      <c r="C138" s="128" t="s">
        <v>7</v>
      </c>
      <c r="D138" s="128" t="s">
        <v>158</v>
      </c>
      <c r="E138" s="129" t="s">
        <v>1833</v>
      </c>
      <c r="F138" s="130" t="s">
        <v>1834</v>
      </c>
      <c r="G138" s="131" t="s">
        <v>422</v>
      </c>
      <c r="H138" s="132">
        <v>25</v>
      </c>
      <c r="I138" s="133"/>
      <c r="J138" s="134">
        <f>ROUND(I138*H138,2)</f>
        <v>0</v>
      </c>
      <c r="K138" s="130" t="s">
        <v>162</v>
      </c>
      <c r="L138" s="33"/>
      <c r="M138" s="135" t="s">
        <v>19</v>
      </c>
      <c r="N138" s="136" t="s">
        <v>44</v>
      </c>
      <c r="P138" s="137">
        <f>O138*H138</f>
        <v>0</v>
      </c>
      <c r="Q138" s="137">
        <v>4.6999999999999999E-4</v>
      </c>
      <c r="R138" s="137">
        <f>Q138*H138</f>
        <v>1.175E-2</v>
      </c>
      <c r="S138" s="137">
        <v>0</v>
      </c>
      <c r="T138" s="138">
        <f>S138*H138</f>
        <v>0</v>
      </c>
      <c r="AR138" s="139" t="s">
        <v>278</v>
      </c>
      <c r="AT138" s="139" t="s">
        <v>158</v>
      </c>
      <c r="AU138" s="139" t="s">
        <v>83</v>
      </c>
      <c r="AY138" s="18" t="s">
        <v>156</v>
      </c>
      <c r="BE138" s="140">
        <f>IF(N138="základní",J138,0)</f>
        <v>0</v>
      </c>
      <c r="BF138" s="140">
        <f>IF(N138="snížená",J138,0)</f>
        <v>0</v>
      </c>
      <c r="BG138" s="140">
        <f>IF(N138="zákl. přenesená",J138,0)</f>
        <v>0</v>
      </c>
      <c r="BH138" s="140">
        <f>IF(N138="sníž. přenesená",J138,0)</f>
        <v>0</v>
      </c>
      <c r="BI138" s="140">
        <f>IF(N138="nulová",J138,0)</f>
        <v>0</v>
      </c>
      <c r="BJ138" s="18" t="s">
        <v>81</v>
      </c>
      <c r="BK138" s="140">
        <f>ROUND(I138*H138,2)</f>
        <v>0</v>
      </c>
      <c r="BL138" s="18" t="s">
        <v>278</v>
      </c>
      <c r="BM138" s="139" t="s">
        <v>1835</v>
      </c>
    </row>
    <row r="139" spans="2:65" s="1" customFormat="1" ht="10.199999999999999">
      <c r="B139" s="33"/>
      <c r="D139" s="141" t="s">
        <v>165</v>
      </c>
      <c r="F139" s="142" t="s">
        <v>1836</v>
      </c>
      <c r="I139" s="143"/>
      <c r="L139" s="33"/>
      <c r="M139" s="144"/>
      <c r="T139" s="54"/>
      <c r="AT139" s="18" t="s">
        <v>165</v>
      </c>
      <c r="AU139" s="18" t="s">
        <v>83</v>
      </c>
    </row>
    <row r="140" spans="2:65" s="1" customFormat="1" ht="16.5" customHeight="1">
      <c r="B140" s="33"/>
      <c r="C140" s="128" t="s">
        <v>321</v>
      </c>
      <c r="D140" s="128" t="s">
        <v>158</v>
      </c>
      <c r="E140" s="129" t="s">
        <v>1837</v>
      </c>
      <c r="F140" s="130" t="s">
        <v>1838</v>
      </c>
      <c r="G140" s="131" t="s">
        <v>422</v>
      </c>
      <c r="H140" s="132">
        <v>8</v>
      </c>
      <c r="I140" s="133"/>
      <c r="J140" s="134">
        <f>ROUND(I140*H140,2)</f>
        <v>0</v>
      </c>
      <c r="K140" s="130" t="s">
        <v>162</v>
      </c>
      <c r="L140" s="33"/>
      <c r="M140" s="135" t="s">
        <v>19</v>
      </c>
      <c r="N140" s="136" t="s">
        <v>44</v>
      </c>
      <c r="P140" s="137">
        <f>O140*H140</f>
        <v>0</v>
      </c>
      <c r="Q140" s="137">
        <v>7.2999999999999996E-4</v>
      </c>
      <c r="R140" s="137">
        <f>Q140*H140</f>
        <v>5.8399999999999997E-3</v>
      </c>
      <c r="S140" s="137">
        <v>0</v>
      </c>
      <c r="T140" s="138">
        <f>S140*H140</f>
        <v>0</v>
      </c>
      <c r="AR140" s="139" t="s">
        <v>278</v>
      </c>
      <c r="AT140" s="139" t="s">
        <v>158</v>
      </c>
      <c r="AU140" s="139" t="s">
        <v>83</v>
      </c>
      <c r="AY140" s="18" t="s">
        <v>156</v>
      </c>
      <c r="BE140" s="140">
        <f>IF(N140="základní",J140,0)</f>
        <v>0</v>
      </c>
      <c r="BF140" s="140">
        <f>IF(N140="snížená",J140,0)</f>
        <v>0</v>
      </c>
      <c r="BG140" s="140">
        <f>IF(N140="zákl. přenesená",J140,0)</f>
        <v>0</v>
      </c>
      <c r="BH140" s="140">
        <f>IF(N140="sníž. přenesená",J140,0)</f>
        <v>0</v>
      </c>
      <c r="BI140" s="140">
        <f>IF(N140="nulová",J140,0)</f>
        <v>0</v>
      </c>
      <c r="BJ140" s="18" t="s">
        <v>81</v>
      </c>
      <c r="BK140" s="140">
        <f>ROUND(I140*H140,2)</f>
        <v>0</v>
      </c>
      <c r="BL140" s="18" t="s">
        <v>278</v>
      </c>
      <c r="BM140" s="139" t="s">
        <v>1839</v>
      </c>
    </row>
    <row r="141" spans="2:65" s="1" customFormat="1" ht="10.199999999999999">
      <c r="B141" s="33"/>
      <c r="D141" s="141" t="s">
        <v>165</v>
      </c>
      <c r="F141" s="142" t="s">
        <v>1840</v>
      </c>
      <c r="I141" s="143"/>
      <c r="L141" s="33"/>
      <c r="M141" s="144"/>
      <c r="T141" s="54"/>
      <c r="AT141" s="18" t="s">
        <v>165</v>
      </c>
      <c r="AU141" s="18" t="s">
        <v>83</v>
      </c>
    </row>
    <row r="142" spans="2:65" s="1" customFormat="1" ht="16.5" customHeight="1">
      <c r="B142" s="33"/>
      <c r="C142" s="128" t="s">
        <v>328</v>
      </c>
      <c r="D142" s="128" t="s">
        <v>158</v>
      </c>
      <c r="E142" s="129" t="s">
        <v>1841</v>
      </c>
      <c r="F142" s="130" t="s">
        <v>1842</v>
      </c>
      <c r="G142" s="131" t="s">
        <v>422</v>
      </c>
      <c r="H142" s="132">
        <v>35</v>
      </c>
      <c r="I142" s="133"/>
      <c r="J142" s="134">
        <f>ROUND(I142*H142,2)</f>
        <v>0</v>
      </c>
      <c r="K142" s="130" t="s">
        <v>162</v>
      </c>
      <c r="L142" s="33"/>
      <c r="M142" s="135" t="s">
        <v>19</v>
      </c>
      <c r="N142" s="136" t="s">
        <v>44</v>
      </c>
      <c r="P142" s="137">
        <f>O142*H142</f>
        <v>0</v>
      </c>
      <c r="Q142" s="137">
        <v>1.57E-3</v>
      </c>
      <c r="R142" s="137">
        <f>Q142*H142</f>
        <v>5.4949999999999999E-2</v>
      </c>
      <c r="S142" s="137">
        <v>0</v>
      </c>
      <c r="T142" s="138">
        <f>S142*H142</f>
        <v>0</v>
      </c>
      <c r="AR142" s="139" t="s">
        <v>278</v>
      </c>
      <c r="AT142" s="139" t="s">
        <v>158</v>
      </c>
      <c r="AU142" s="139" t="s">
        <v>83</v>
      </c>
      <c r="AY142" s="18" t="s">
        <v>156</v>
      </c>
      <c r="BE142" s="140">
        <f>IF(N142="základní",J142,0)</f>
        <v>0</v>
      </c>
      <c r="BF142" s="140">
        <f>IF(N142="snížená",J142,0)</f>
        <v>0</v>
      </c>
      <c r="BG142" s="140">
        <f>IF(N142="zákl. přenesená",J142,0)</f>
        <v>0</v>
      </c>
      <c r="BH142" s="140">
        <f>IF(N142="sníž. přenesená",J142,0)</f>
        <v>0</v>
      </c>
      <c r="BI142" s="140">
        <f>IF(N142="nulová",J142,0)</f>
        <v>0</v>
      </c>
      <c r="BJ142" s="18" t="s">
        <v>81</v>
      </c>
      <c r="BK142" s="140">
        <f>ROUND(I142*H142,2)</f>
        <v>0</v>
      </c>
      <c r="BL142" s="18" t="s">
        <v>278</v>
      </c>
      <c r="BM142" s="139" t="s">
        <v>1843</v>
      </c>
    </row>
    <row r="143" spans="2:65" s="1" customFormat="1" ht="10.199999999999999">
      <c r="B143" s="33"/>
      <c r="D143" s="141" t="s">
        <v>165</v>
      </c>
      <c r="F143" s="142" t="s">
        <v>1844</v>
      </c>
      <c r="I143" s="143"/>
      <c r="L143" s="33"/>
      <c r="M143" s="144"/>
      <c r="T143" s="54"/>
      <c r="AT143" s="18" t="s">
        <v>165</v>
      </c>
      <c r="AU143" s="18" t="s">
        <v>83</v>
      </c>
    </row>
    <row r="144" spans="2:65" s="1" customFormat="1" ht="16.5" customHeight="1">
      <c r="B144" s="33"/>
      <c r="C144" s="128" t="s">
        <v>339</v>
      </c>
      <c r="D144" s="128" t="s">
        <v>158</v>
      </c>
      <c r="E144" s="129" t="s">
        <v>1845</v>
      </c>
      <c r="F144" s="130" t="s">
        <v>1846</v>
      </c>
      <c r="G144" s="131" t="s">
        <v>422</v>
      </c>
      <c r="H144" s="132">
        <v>6</v>
      </c>
      <c r="I144" s="133"/>
      <c r="J144" s="134">
        <f>ROUND(I144*H144,2)</f>
        <v>0</v>
      </c>
      <c r="K144" s="130" t="s">
        <v>162</v>
      </c>
      <c r="L144" s="33"/>
      <c r="M144" s="135" t="s">
        <v>19</v>
      </c>
      <c r="N144" s="136" t="s">
        <v>44</v>
      </c>
      <c r="P144" s="137">
        <f>O144*H144</f>
        <v>0</v>
      </c>
      <c r="Q144" s="137">
        <v>3.6700000000000001E-3</v>
      </c>
      <c r="R144" s="137">
        <f>Q144*H144</f>
        <v>2.2020000000000001E-2</v>
      </c>
      <c r="S144" s="137">
        <v>0</v>
      </c>
      <c r="T144" s="138">
        <f>S144*H144</f>
        <v>0</v>
      </c>
      <c r="AR144" s="139" t="s">
        <v>278</v>
      </c>
      <c r="AT144" s="139" t="s">
        <v>158</v>
      </c>
      <c r="AU144" s="139" t="s">
        <v>83</v>
      </c>
      <c r="AY144" s="18" t="s">
        <v>156</v>
      </c>
      <c r="BE144" s="140">
        <f>IF(N144="základní",J144,0)</f>
        <v>0</v>
      </c>
      <c r="BF144" s="140">
        <f>IF(N144="snížená",J144,0)</f>
        <v>0</v>
      </c>
      <c r="BG144" s="140">
        <f>IF(N144="zákl. přenesená",J144,0)</f>
        <v>0</v>
      </c>
      <c r="BH144" s="140">
        <f>IF(N144="sníž. přenesená",J144,0)</f>
        <v>0</v>
      </c>
      <c r="BI144" s="140">
        <f>IF(N144="nulová",J144,0)</f>
        <v>0</v>
      </c>
      <c r="BJ144" s="18" t="s">
        <v>81</v>
      </c>
      <c r="BK144" s="140">
        <f>ROUND(I144*H144,2)</f>
        <v>0</v>
      </c>
      <c r="BL144" s="18" t="s">
        <v>278</v>
      </c>
      <c r="BM144" s="139" t="s">
        <v>1847</v>
      </c>
    </row>
    <row r="145" spans="2:65" s="1" customFormat="1" ht="10.199999999999999">
      <c r="B145" s="33"/>
      <c r="D145" s="141" t="s">
        <v>165</v>
      </c>
      <c r="F145" s="142" t="s">
        <v>1848</v>
      </c>
      <c r="I145" s="143"/>
      <c r="L145" s="33"/>
      <c r="M145" s="144"/>
      <c r="T145" s="54"/>
      <c r="AT145" s="18" t="s">
        <v>165</v>
      </c>
      <c r="AU145" s="18" t="s">
        <v>83</v>
      </c>
    </row>
    <row r="146" spans="2:65" s="1" customFormat="1" ht="16.5" customHeight="1">
      <c r="B146" s="33"/>
      <c r="C146" s="128" t="s">
        <v>343</v>
      </c>
      <c r="D146" s="128" t="s">
        <v>158</v>
      </c>
      <c r="E146" s="129" t="s">
        <v>1849</v>
      </c>
      <c r="F146" s="130" t="s">
        <v>1850</v>
      </c>
      <c r="G146" s="131" t="s">
        <v>422</v>
      </c>
      <c r="H146" s="132">
        <v>45</v>
      </c>
      <c r="I146" s="133"/>
      <c r="J146" s="134">
        <f>ROUND(I146*H146,2)</f>
        <v>0</v>
      </c>
      <c r="K146" s="130" t="s">
        <v>162</v>
      </c>
      <c r="L146" s="33"/>
      <c r="M146" s="135" t="s">
        <v>19</v>
      </c>
      <c r="N146" s="136" t="s">
        <v>44</v>
      </c>
      <c r="P146" s="137">
        <f>O146*H146</f>
        <v>0</v>
      </c>
      <c r="Q146" s="137">
        <v>4.2700000000000004E-3</v>
      </c>
      <c r="R146" s="137">
        <f>Q146*H146</f>
        <v>0.19215000000000002</v>
      </c>
      <c r="S146" s="137">
        <v>0</v>
      </c>
      <c r="T146" s="138">
        <f>S146*H146</f>
        <v>0</v>
      </c>
      <c r="AR146" s="139" t="s">
        <v>278</v>
      </c>
      <c r="AT146" s="139" t="s">
        <v>158</v>
      </c>
      <c r="AU146" s="139" t="s">
        <v>83</v>
      </c>
      <c r="AY146" s="18" t="s">
        <v>156</v>
      </c>
      <c r="BE146" s="140">
        <f>IF(N146="základní",J146,0)</f>
        <v>0</v>
      </c>
      <c r="BF146" s="140">
        <f>IF(N146="snížená",J146,0)</f>
        <v>0</v>
      </c>
      <c r="BG146" s="140">
        <f>IF(N146="zákl. přenesená",J146,0)</f>
        <v>0</v>
      </c>
      <c r="BH146" s="140">
        <f>IF(N146="sníž. přenesená",J146,0)</f>
        <v>0</v>
      </c>
      <c r="BI146" s="140">
        <f>IF(N146="nulová",J146,0)</f>
        <v>0</v>
      </c>
      <c r="BJ146" s="18" t="s">
        <v>81</v>
      </c>
      <c r="BK146" s="140">
        <f>ROUND(I146*H146,2)</f>
        <v>0</v>
      </c>
      <c r="BL146" s="18" t="s">
        <v>278</v>
      </c>
      <c r="BM146" s="139" t="s">
        <v>1851</v>
      </c>
    </row>
    <row r="147" spans="2:65" s="1" customFormat="1" ht="10.199999999999999">
      <c r="B147" s="33"/>
      <c r="D147" s="141" t="s">
        <v>165</v>
      </c>
      <c r="F147" s="142" t="s">
        <v>1852</v>
      </c>
      <c r="I147" s="143"/>
      <c r="L147" s="33"/>
      <c r="M147" s="144"/>
      <c r="T147" s="54"/>
      <c r="AT147" s="18" t="s">
        <v>165</v>
      </c>
      <c r="AU147" s="18" t="s">
        <v>83</v>
      </c>
    </row>
    <row r="148" spans="2:65" s="1" customFormat="1" ht="21.75" customHeight="1">
      <c r="B148" s="33"/>
      <c r="C148" s="128" t="s">
        <v>348</v>
      </c>
      <c r="D148" s="128" t="s">
        <v>158</v>
      </c>
      <c r="E148" s="129" t="s">
        <v>1853</v>
      </c>
      <c r="F148" s="130" t="s">
        <v>1854</v>
      </c>
      <c r="G148" s="131" t="s">
        <v>235</v>
      </c>
      <c r="H148" s="132">
        <v>2</v>
      </c>
      <c r="I148" s="133"/>
      <c r="J148" s="134">
        <f>ROUND(I148*H148,2)</f>
        <v>0</v>
      </c>
      <c r="K148" s="130" t="s">
        <v>162</v>
      </c>
      <c r="L148" s="33"/>
      <c r="M148" s="135" t="s">
        <v>19</v>
      </c>
      <c r="N148" s="136" t="s">
        <v>44</v>
      </c>
      <c r="P148" s="137">
        <f>O148*H148</f>
        <v>0</v>
      </c>
      <c r="Q148" s="137">
        <v>1.9E-3</v>
      </c>
      <c r="R148" s="137">
        <f>Q148*H148</f>
        <v>3.8E-3</v>
      </c>
      <c r="S148" s="137">
        <v>0</v>
      </c>
      <c r="T148" s="138">
        <f>S148*H148</f>
        <v>0</v>
      </c>
      <c r="AR148" s="139" t="s">
        <v>278</v>
      </c>
      <c r="AT148" s="139" t="s">
        <v>158</v>
      </c>
      <c r="AU148" s="139" t="s">
        <v>83</v>
      </c>
      <c r="AY148" s="18" t="s">
        <v>156</v>
      </c>
      <c r="BE148" s="140">
        <f>IF(N148="základní",J148,0)</f>
        <v>0</v>
      </c>
      <c r="BF148" s="140">
        <f>IF(N148="snížená",J148,0)</f>
        <v>0</v>
      </c>
      <c r="BG148" s="140">
        <f>IF(N148="zákl. přenesená",J148,0)</f>
        <v>0</v>
      </c>
      <c r="BH148" s="140">
        <f>IF(N148="sníž. přenesená",J148,0)</f>
        <v>0</v>
      </c>
      <c r="BI148" s="140">
        <f>IF(N148="nulová",J148,0)</f>
        <v>0</v>
      </c>
      <c r="BJ148" s="18" t="s">
        <v>81</v>
      </c>
      <c r="BK148" s="140">
        <f>ROUND(I148*H148,2)</f>
        <v>0</v>
      </c>
      <c r="BL148" s="18" t="s">
        <v>278</v>
      </c>
      <c r="BM148" s="139" t="s">
        <v>1855</v>
      </c>
    </row>
    <row r="149" spans="2:65" s="1" customFormat="1" ht="10.199999999999999">
      <c r="B149" s="33"/>
      <c r="D149" s="141" t="s">
        <v>165</v>
      </c>
      <c r="F149" s="142" t="s">
        <v>1856</v>
      </c>
      <c r="I149" s="143"/>
      <c r="L149" s="33"/>
      <c r="M149" s="144"/>
      <c r="T149" s="54"/>
      <c r="AT149" s="18" t="s">
        <v>165</v>
      </c>
      <c r="AU149" s="18" t="s">
        <v>83</v>
      </c>
    </row>
    <row r="150" spans="2:65" s="13" customFormat="1" ht="10.199999999999999">
      <c r="B150" s="152"/>
      <c r="D150" s="146" t="s">
        <v>167</v>
      </c>
      <c r="E150" s="153" t="s">
        <v>19</v>
      </c>
      <c r="F150" s="154" t="s">
        <v>83</v>
      </c>
      <c r="H150" s="155">
        <v>2</v>
      </c>
      <c r="I150" s="156"/>
      <c r="L150" s="152"/>
      <c r="M150" s="157"/>
      <c r="T150" s="158"/>
      <c r="AT150" s="153" t="s">
        <v>167</v>
      </c>
      <c r="AU150" s="153" t="s">
        <v>83</v>
      </c>
      <c r="AV150" s="13" t="s">
        <v>83</v>
      </c>
      <c r="AW150" s="13" t="s">
        <v>35</v>
      </c>
      <c r="AX150" s="13" t="s">
        <v>73</v>
      </c>
      <c r="AY150" s="153" t="s">
        <v>156</v>
      </c>
    </row>
    <row r="151" spans="2:65" s="14" customFormat="1" ht="10.199999999999999">
      <c r="B151" s="159"/>
      <c r="D151" s="146" t="s">
        <v>167</v>
      </c>
      <c r="E151" s="160" t="s">
        <v>19</v>
      </c>
      <c r="F151" s="161" t="s">
        <v>174</v>
      </c>
      <c r="H151" s="162">
        <v>2</v>
      </c>
      <c r="I151" s="163"/>
      <c r="L151" s="159"/>
      <c r="M151" s="164"/>
      <c r="T151" s="165"/>
      <c r="AT151" s="160" t="s">
        <v>167</v>
      </c>
      <c r="AU151" s="160" t="s">
        <v>83</v>
      </c>
      <c r="AV151" s="14" t="s">
        <v>163</v>
      </c>
      <c r="AW151" s="14" t="s">
        <v>35</v>
      </c>
      <c r="AX151" s="14" t="s">
        <v>81</v>
      </c>
      <c r="AY151" s="160" t="s">
        <v>156</v>
      </c>
    </row>
    <row r="152" spans="2:65" s="1" customFormat="1" ht="16.5" customHeight="1">
      <c r="B152" s="33"/>
      <c r="C152" s="128" t="s">
        <v>354</v>
      </c>
      <c r="D152" s="128" t="s">
        <v>158</v>
      </c>
      <c r="E152" s="129" t="s">
        <v>1857</v>
      </c>
      <c r="F152" s="130" t="s">
        <v>1858</v>
      </c>
      <c r="G152" s="131" t="s">
        <v>235</v>
      </c>
      <c r="H152" s="132">
        <v>11</v>
      </c>
      <c r="I152" s="133"/>
      <c r="J152" s="134">
        <f>ROUND(I152*H152,2)</f>
        <v>0</v>
      </c>
      <c r="K152" s="130" t="s">
        <v>162</v>
      </c>
      <c r="L152" s="33"/>
      <c r="M152" s="135" t="s">
        <v>19</v>
      </c>
      <c r="N152" s="136" t="s">
        <v>44</v>
      </c>
      <c r="P152" s="137">
        <f>O152*H152</f>
        <v>0</v>
      </c>
      <c r="Q152" s="137">
        <v>6.0000000000000002E-5</v>
      </c>
      <c r="R152" s="137">
        <f>Q152*H152</f>
        <v>6.6E-4</v>
      </c>
      <c r="S152" s="137">
        <v>0</v>
      </c>
      <c r="T152" s="138">
        <f>S152*H152</f>
        <v>0</v>
      </c>
      <c r="AR152" s="139" t="s">
        <v>278</v>
      </c>
      <c r="AT152" s="139" t="s">
        <v>158</v>
      </c>
      <c r="AU152" s="139" t="s">
        <v>83</v>
      </c>
      <c r="AY152" s="18" t="s">
        <v>156</v>
      </c>
      <c r="BE152" s="140">
        <f>IF(N152="základní",J152,0)</f>
        <v>0</v>
      </c>
      <c r="BF152" s="140">
        <f>IF(N152="snížená",J152,0)</f>
        <v>0</v>
      </c>
      <c r="BG152" s="140">
        <f>IF(N152="zákl. přenesená",J152,0)</f>
        <v>0</v>
      </c>
      <c r="BH152" s="140">
        <f>IF(N152="sníž. přenesená",J152,0)</f>
        <v>0</v>
      </c>
      <c r="BI152" s="140">
        <f>IF(N152="nulová",J152,0)</f>
        <v>0</v>
      </c>
      <c r="BJ152" s="18" t="s">
        <v>81</v>
      </c>
      <c r="BK152" s="140">
        <f>ROUND(I152*H152,2)</f>
        <v>0</v>
      </c>
      <c r="BL152" s="18" t="s">
        <v>278</v>
      </c>
      <c r="BM152" s="139" t="s">
        <v>1859</v>
      </c>
    </row>
    <row r="153" spans="2:65" s="1" customFormat="1" ht="10.199999999999999">
      <c r="B153" s="33"/>
      <c r="D153" s="141" t="s">
        <v>165</v>
      </c>
      <c r="F153" s="142" t="s">
        <v>1860</v>
      </c>
      <c r="I153" s="143"/>
      <c r="L153" s="33"/>
      <c r="M153" s="144"/>
      <c r="T153" s="54"/>
      <c r="AT153" s="18" t="s">
        <v>165</v>
      </c>
      <c r="AU153" s="18" t="s">
        <v>83</v>
      </c>
    </row>
    <row r="154" spans="2:65" s="1" customFormat="1" ht="16.5" customHeight="1">
      <c r="B154" s="33"/>
      <c r="C154" s="166" t="s">
        <v>360</v>
      </c>
      <c r="D154" s="166" t="s">
        <v>291</v>
      </c>
      <c r="E154" s="167" t="s">
        <v>1861</v>
      </c>
      <c r="F154" s="168" t="s">
        <v>1862</v>
      </c>
      <c r="G154" s="169" t="s">
        <v>235</v>
      </c>
      <c r="H154" s="170">
        <v>1</v>
      </c>
      <c r="I154" s="171"/>
      <c r="J154" s="172">
        <f t="shared" ref="J154:J159" si="0">ROUND(I154*H154,2)</f>
        <v>0</v>
      </c>
      <c r="K154" s="168" t="s">
        <v>162</v>
      </c>
      <c r="L154" s="173"/>
      <c r="M154" s="174" t="s">
        <v>19</v>
      </c>
      <c r="N154" s="175" t="s">
        <v>44</v>
      </c>
      <c r="P154" s="137">
        <f t="shared" ref="P154:P159" si="1">O154*H154</f>
        <v>0</v>
      </c>
      <c r="Q154" s="137">
        <v>3.3E-4</v>
      </c>
      <c r="R154" s="137">
        <f t="shared" ref="R154:R159" si="2">Q154*H154</f>
        <v>3.3E-4</v>
      </c>
      <c r="S154" s="137">
        <v>0</v>
      </c>
      <c r="T154" s="138">
        <f t="shared" ref="T154:T159" si="3">S154*H154</f>
        <v>0</v>
      </c>
      <c r="AR154" s="139" t="s">
        <v>379</v>
      </c>
      <c r="AT154" s="139" t="s">
        <v>291</v>
      </c>
      <c r="AU154" s="139" t="s">
        <v>83</v>
      </c>
      <c r="AY154" s="18" t="s">
        <v>156</v>
      </c>
      <c r="BE154" s="140">
        <f t="shared" ref="BE154:BE159" si="4">IF(N154="základní",J154,0)</f>
        <v>0</v>
      </c>
      <c r="BF154" s="140">
        <f t="shared" ref="BF154:BF159" si="5">IF(N154="snížená",J154,0)</f>
        <v>0</v>
      </c>
      <c r="BG154" s="140">
        <f t="shared" ref="BG154:BG159" si="6">IF(N154="zákl. přenesená",J154,0)</f>
        <v>0</v>
      </c>
      <c r="BH154" s="140">
        <f t="shared" ref="BH154:BH159" si="7">IF(N154="sníž. přenesená",J154,0)</f>
        <v>0</v>
      </c>
      <c r="BI154" s="140">
        <f t="shared" ref="BI154:BI159" si="8">IF(N154="nulová",J154,0)</f>
        <v>0</v>
      </c>
      <c r="BJ154" s="18" t="s">
        <v>81</v>
      </c>
      <c r="BK154" s="140">
        <f t="shared" ref="BK154:BK159" si="9">ROUND(I154*H154,2)</f>
        <v>0</v>
      </c>
      <c r="BL154" s="18" t="s">
        <v>278</v>
      </c>
      <c r="BM154" s="139" t="s">
        <v>1863</v>
      </c>
    </row>
    <row r="155" spans="2:65" s="1" customFormat="1" ht="16.5" customHeight="1">
      <c r="B155" s="33"/>
      <c r="C155" s="166" t="s">
        <v>365</v>
      </c>
      <c r="D155" s="166" t="s">
        <v>291</v>
      </c>
      <c r="E155" s="167" t="s">
        <v>1864</v>
      </c>
      <c r="F155" s="168" t="s">
        <v>1865</v>
      </c>
      <c r="G155" s="169" t="s">
        <v>235</v>
      </c>
      <c r="H155" s="170">
        <v>3</v>
      </c>
      <c r="I155" s="171"/>
      <c r="J155" s="172">
        <f t="shared" si="0"/>
        <v>0</v>
      </c>
      <c r="K155" s="168" t="s">
        <v>162</v>
      </c>
      <c r="L155" s="173"/>
      <c r="M155" s="174" t="s">
        <v>19</v>
      </c>
      <c r="N155" s="175" t="s">
        <v>44</v>
      </c>
      <c r="P155" s="137">
        <f t="shared" si="1"/>
        <v>0</v>
      </c>
      <c r="Q155" s="137">
        <v>3.3E-4</v>
      </c>
      <c r="R155" s="137">
        <f t="shared" si="2"/>
        <v>9.8999999999999999E-4</v>
      </c>
      <c r="S155" s="137">
        <v>0</v>
      </c>
      <c r="T155" s="138">
        <f t="shared" si="3"/>
        <v>0</v>
      </c>
      <c r="AR155" s="139" t="s">
        <v>379</v>
      </c>
      <c r="AT155" s="139" t="s">
        <v>291</v>
      </c>
      <c r="AU155" s="139" t="s">
        <v>83</v>
      </c>
      <c r="AY155" s="18" t="s">
        <v>156</v>
      </c>
      <c r="BE155" s="140">
        <f t="shared" si="4"/>
        <v>0</v>
      </c>
      <c r="BF155" s="140">
        <f t="shared" si="5"/>
        <v>0</v>
      </c>
      <c r="BG155" s="140">
        <f t="shared" si="6"/>
        <v>0</v>
      </c>
      <c r="BH155" s="140">
        <f t="shared" si="7"/>
        <v>0</v>
      </c>
      <c r="BI155" s="140">
        <f t="shared" si="8"/>
        <v>0</v>
      </c>
      <c r="BJ155" s="18" t="s">
        <v>81</v>
      </c>
      <c r="BK155" s="140">
        <f t="shared" si="9"/>
        <v>0</v>
      </c>
      <c r="BL155" s="18" t="s">
        <v>278</v>
      </c>
      <c r="BM155" s="139" t="s">
        <v>1866</v>
      </c>
    </row>
    <row r="156" spans="2:65" s="1" customFormat="1" ht="16.5" customHeight="1">
      <c r="B156" s="33"/>
      <c r="C156" s="166" t="s">
        <v>370</v>
      </c>
      <c r="D156" s="166" t="s">
        <v>291</v>
      </c>
      <c r="E156" s="167" t="s">
        <v>1867</v>
      </c>
      <c r="F156" s="168" t="s">
        <v>1868</v>
      </c>
      <c r="G156" s="169" t="s">
        <v>235</v>
      </c>
      <c r="H156" s="170">
        <v>5</v>
      </c>
      <c r="I156" s="171"/>
      <c r="J156" s="172">
        <f t="shared" si="0"/>
        <v>0</v>
      </c>
      <c r="K156" s="168" t="s">
        <v>162</v>
      </c>
      <c r="L156" s="173"/>
      <c r="M156" s="174" t="s">
        <v>19</v>
      </c>
      <c r="N156" s="175" t="s">
        <v>44</v>
      </c>
      <c r="P156" s="137">
        <f t="shared" si="1"/>
        <v>0</v>
      </c>
      <c r="Q156" s="137">
        <v>4.0000000000000002E-4</v>
      </c>
      <c r="R156" s="137">
        <f t="shared" si="2"/>
        <v>2E-3</v>
      </c>
      <c r="S156" s="137">
        <v>0</v>
      </c>
      <c r="T156" s="138">
        <f t="shared" si="3"/>
        <v>0</v>
      </c>
      <c r="AR156" s="139" t="s">
        <v>379</v>
      </c>
      <c r="AT156" s="139" t="s">
        <v>291</v>
      </c>
      <c r="AU156" s="139" t="s">
        <v>83</v>
      </c>
      <c r="AY156" s="18" t="s">
        <v>156</v>
      </c>
      <c r="BE156" s="140">
        <f t="shared" si="4"/>
        <v>0</v>
      </c>
      <c r="BF156" s="140">
        <f t="shared" si="5"/>
        <v>0</v>
      </c>
      <c r="BG156" s="140">
        <f t="shared" si="6"/>
        <v>0</v>
      </c>
      <c r="BH156" s="140">
        <f t="shared" si="7"/>
        <v>0</v>
      </c>
      <c r="BI156" s="140">
        <f t="shared" si="8"/>
        <v>0</v>
      </c>
      <c r="BJ156" s="18" t="s">
        <v>81</v>
      </c>
      <c r="BK156" s="140">
        <f t="shared" si="9"/>
        <v>0</v>
      </c>
      <c r="BL156" s="18" t="s">
        <v>278</v>
      </c>
      <c r="BM156" s="139" t="s">
        <v>1869</v>
      </c>
    </row>
    <row r="157" spans="2:65" s="1" customFormat="1" ht="16.5" customHeight="1">
      <c r="B157" s="33"/>
      <c r="C157" s="166" t="s">
        <v>375</v>
      </c>
      <c r="D157" s="166" t="s">
        <v>291</v>
      </c>
      <c r="E157" s="167" t="s">
        <v>1870</v>
      </c>
      <c r="F157" s="168" t="s">
        <v>1871</v>
      </c>
      <c r="G157" s="169" t="s">
        <v>235</v>
      </c>
      <c r="H157" s="170">
        <v>1</v>
      </c>
      <c r="I157" s="171"/>
      <c r="J157" s="172">
        <f t="shared" si="0"/>
        <v>0</v>
      </c>
      <c r="K157" s="168" t="s">
        <v>162</v>
      </c>
      <c r="L157" s="173"/>
      <c r="M157" s="174" t="s">
        <v>19</v>
      </c>
      <c r="N157" s="175" t="s">
        <v>44</v>
      </c>
      <c r="P157" s="137">
        <f t="shared" si="1"/>
        <v>0</v>
      </c>
      <c r="Q157" s="137">
        <v>4.0000000000000002E-4</v>
      </c>
      <c r="R157" s="137">
        <f t="shared" si="2"/>
        <v>4.0000000000000002E-4</v>
      </c>
      <c r="S157" s="137">
        <v>0</v>
      </c>
      <c r="T157" s="138">
        <f t="shared" si="3"/>
        <v>0</v>
      </c>
      <c r="AR157" s="139" t="s">
        <v>379</v>
      </c>
      <c r="AT157" s="139" t="s">
        <v>291</v>
      </c>
      <c r="AU157" s="139" t="s">
        <v>83</v>
      </c>
      <c r="AY157" s="18" t="s">
        <v>156</v>
      </c>
      <c r="BE157" s="140">
        <f t="shared" si="4"/>
        <v>0</v>
      </c>
      <c r="BF157" s="140">
        <f t="shared" si="5"/>
        <v>0</v>
      </c>
      <c r="BG157" s="140">
        <f t="shared" si="6"/>
        <v>0</v>
      </c>
      <c r="BH157" s="140">
        <f t="shared" si="7"/>
        <v>0</v>
      </c>
      <c r="BI157" s="140">
        <f t="shared" si="8"/>
        <v>0</v>
      </c>
      <c r="BJ157" s="18" t="s">
        <v>81</v>
      </c>
      <c r="BK157" s="140">
        <f t="shared" si="9"/>
        <v>0</v>
      </c>
      <c r="BL157" s="18" t="s">
        <v>278</v>
      </c>
      <c r="BM157" s="139" t="s">
        <v>1872</v>
      </c>
    </row>
    <row r="158" spans="2:65" s="1" customFormat="1" ht="16.5" customHeight="1">
      <c r="B158" s="33"/>
      <c r="C158" s="166" t="s">
        <v>379</v>
      </c>
      <c r="D158" s="166" t="s">
        <v>291</v>
      </c>
      <c r="E158" s="167" t="s">
        <v>1873</v>
      </c>
      <c r="F158" s="168" t="s">
        <v>1874</v>
      </c>
      <c r="G158" s="169" t="s">
        <v>235</v>
      </c>
      <c r="H158" s="170">
        <v>1</v>
      </c>
      <c r="I158" s="171"/>
      <c r="J158" s="172">
        <f t="shared" si="0"/>
        <v>0</v>
      </c>
      <c r="K158" s="168" t="s">
        <v>19</v>
      </c>
      <c r="L158" s="173"/>
      <c r="M158" s="174" t="s">
        <v>19</v>
      </c>
      <c r="N158" s="175" t="s">
        <v>44</v>
      </c>
      <c r="P158" s="137">
        <f t="shared" si="1"/>
        <v>0</v>
      </c>
      <c r="Q158" s="137">
        <v>2.2000000000000001E-4</v>
      </c>
      <c r="R158" s="137">
        <f t="shared" si="2"/>
        <v>2.2000000000000001E-4</v>
      </c>
      <c r="S158" s="137">
        <v>0</v>
      </c>
      <c r="T158" s="138">
        <f t="shared" si="3"/>
        <v>0</v>
      </c>
      <c r="AR158" s="139" t="s">
        <v>379</v>
      </c>
      <c r="AT158" s="139" t="s">
        <v>291</v>
      </c>
      <c r="AU158" s="139" t="s">
        <v>83</v>
      </c>
      <c r="AY158" s="18" t="s">
        <v>156</v>
      </c>
      <c r="BE158" s="140">
        <f t="shared" si="4"/>
        <v>0</v>
      </c>
      <c r="BF158" s="140">
        <f t="shared" si="5"/>
        <v>0</v>
      </c>
      <c r="BG158" s="140">
        <f t="shared" si="6"/>
        <v>0</v>
      </c>
      <c r="BH158" s="140">
        <f t="shared" si="7"/>
        <v>0</v>
      </c>
      <c r="BI158" s="140">
        <f t="shared" si="8"/>
        <v>0</v>
      </c>
      <c r="BJ158" s="18" t="s">
        <v>81</v>
      </c>
      <c r="BK158" s="140">
        <f t="shared" si="9"/>
        <v>0</v>
      </c>
      <c r="BL158" s="18" t="s">
        <v>278</v>
      </c>
      <c r="BM158" s="139" t="s">
        <v>1875</v>
      </c>
    </row>
    <row r="159" spans="2:65" s="1" customFormat="1" ht="16.5" customHeight="1">
      <c r="B159" s="33"/>
      <c r="C159" s="128" t="s">
        <v>385</v>
      </c>
      <c r="D159" s="128" t="s">
        <v>158</v>
      </c>
      <c r="E159" s="129" t="s">
        <v>1876</v>
      </c>
      <c r="F159" s="130" t="s">
        <v>1877</v>
      </c>
      <c r="G159" s="131" t="s">
        <v>235</v>
      </c>
      <c r="H159" s="132">
        <v>3</v>
      </c>
      <c r="I159" s="133"/>
      <c r="J159" s="134">
        <f t="shared" si="0"/>
        <v>0</v>
      </c>
      <c r="K159" s="130" t="s">
        <v>162</v>
      </c>
      <c r="L159" s="33"/>
      <c r="M159" s="135" t="s">
        <v>19</v>
      </c>
      <c r="N159" s="136" t="s">
        <v>44</v>
      </c>
      <c r="P159" s="137">
        <f t="shared" si="1"/>
        <v>0</v>
      </c>
      <c r="Q159" s="137">
        <v>1.5E-3</v>
      </c>
      <c r="R159" s="137">
        <f t="shared" si="2"/>
        <v>4.5000000000000005E-3</v>
      </c>
      <c r="S159" s="137">
        <v>0</v>
      </c>
      <c r="T159" s="138">
        <f t="shared" si="3"/>
        <v>0</v>
      </c>
      <c r="AR159" s="139" t="s">
        <v>278</v>
      </c>
      <c r="AT159" s="139" t="s">
        <v>158</v>
      </c>
      <c r="AU159" s="139" t="s">
        <v>83</v>
      </c>
      <c r="AY159" s="18" t="s">
        <v>156</v>
      </c>
      <c r="BE159" s="140">
        <f t="shared" si="4"/>
        <v>0</v>
      </c>
      <c r="BF159" s="140">
        <f t="shared" si="5"/>
        <v>0</v>
      </c>
      <c r="BG159" s="140">
        <f t="shared" si="6"/>
        <v>0</v>
      </c>
      <c r="BH159" s="140">
        <f t="shared" si="7"/>
        <v>0</v>
      </c>
      <c r="BI159" s="140">
        <f t="shared" si="8"/>
        <v>0</v>
      </c>
      <c r="BJ159" s="18" t="s">
        <v>81</v>
      </c>
      <c r="BK159" s="140">
        <f t="shared" si="9"/>
        <v>0</v>
      </c>
      <c r="BL159" s="18" t="s">
        <v>278</v>
      </c>
      <c r="BM159" s="139" t="s">
        <v>1878</v>
      </c>
    </row>
    <row r="160" spans="2:65" s="1" customFormat="1" ht="10.199999999999999">
      <c r="B160" s="33"/>
      <c r="D160" s="141" t="s">
        <v>165</v>
      </c>
      <c r="F160" s="142" t="s">
        <v>1879</v>
      </c>
      <c r="I160" s="143"/>
      <c r="L160" s="33"/>
      <c r="M160" s="144"/>
      <c r="T160" s="54"/>
      <c r="AT160" s="18" t="s">
        <v>165</v>
      </c>
      <c r="AU160" s="18" t="s">
        <v>83</v>
      </c>
    </row>
    <row r="161" spans="2:65" s="1" customFormat="1" ht="16.5" customHeight="1">
      <c r="B161" s="33"/>
      <c r="C161" s="128" t="s">
        <v>391</v>
      </c>
      <c r="D161" s="128" t="s">
        <v>158</v>
      </c>
      <c r="E161" s="129" t="s">
        <v>1880</v>
      </c>
      <c r="F161" s="130" t="s">
        <v>1881</v>
      </c>
      <c r="G161" s="131" t="s">
        <v>422</v>
      </c>
      <c r="H161" s="132">
        <v>188</v>
      </c>
      <c r="I161" s="133"/>
      <c r="J161" s="134">
        <f>ROUND(I161*H161,2)</f>
        <v>0</v>
      </c>
      <c r="K161" s="130" t="s">
        <v>162</v>
      </c>
      <c r="L161" s="33"/>
      <c r="M161" s="135" t="s">
        <v>19</v>
      </c>
      <c r="N161" s="136" t="s">
        <v>44</v>
      </c>
      <c r="P161" s="137">
        <f>O161*H161</f>
        <v>0</v>
      </c>
      <c r="Q161" s="137">
        <v>0</v>
      </c>
      <c r="R161" s="137">
        <f>Q161*H161</f>
        <v>0</v>
      </c>
      <c r="S161" s="137">
        <v>0</v>
      </c>
      <c r="T161" s="138">
        <f>S161*H161</f>
        <v>0</v>
      </c>
      <c r="AR161" s="139" t="s">
        <v>278</v>
      </c>
      <c r="AT161" s="139" t="s">
        <v>158</v>
      </c>
      <c r="AU161" s="139" t="s">
        <v>83</v>
      </c>
      <c r="AY161" s="18" t="s">
        <v>156</v>
      </c>
      <c r="BE161" s="140">
        <f>IF(N161="základní",J161,0)</f>
        <v>0</v>
      </c>
      <c r="BF161" s="140">
        <f>IF(N161="snížená",J161,0)</f>
        <v>0</v>
      </c>
      <c r="BG161" s="140">
        <f>IF(N161="zákl. přenesená",J161,0)</f>
        <v>0</v>
      </c>
      <c r="BH161" s="140">
        <f>IF(N161="sníž. přenesená",J161,0)</f>
        <v>0</v>
      </c>
      <c r="BI161" s="140">
        <f>IF(N161="nulová",J161,0)</f>
        <v>0</v>
      </c>
      <c r="BJ161" s="18" t="s">
        <v>81</v>
      </c>
      <c r="BK161" s="140">
        <f>ROUND(I161*H161,2)</f>
        <v>0</v>
      </c>
      <c r="BL161" s="18" t="s">
        <v>278</v>
      </c>
      <c r="BM161" s="139" t="s">
        <v>1882</v>
      </c>
    </row>
    <row r="162" spans="2:65" s="1" customFormat="1" ht="10.199999999999999">
      <c r="B162" s="33"/>
      <c r="D162" s="141" t="s">
        <v>165</v>
      </c>
      <c r="F162" s="142" t="s">
        <v>1883</v>
      </c>
      <c r="I162" s="143"/>
      <c r="L162" s="33"/>
      <c r="M162" s="144"/>
      <c r="T162" s="54"/>
      <c r="AT162" s="18" t="s">
        <v>165</v>
      </c>
      <c r="AU162" s="18" t="s">
        <v>83</v>
      </c>
    </row>
    <row r="163" spans="2:65" s="1" customFormat="1" ht="76.349999999999994" customHeight="1">
      <c r="B163" s="33"/>
      <c r="C163" s="128" t="s">
        <v>397</v>
      </c>
      <c r="D163" s="128" t="s">
        <v>158</v>
      </c>
      <c r="E163" s="129" t="s">
        <v>1884</v>
      </c>
      <c r="F163" s="130" t="s">
        <v>1885</v>
      </c>
      <c r="G163" s="131" t="s">
        <v>587</v>
      </c>
      <c r="H163" s="132">
        <v>1</v>
      </c>
      <c r="I163" s="133"/>
      <c r="J163" s="134">
        <f>ROUND(I163*H163,2)</f>
        <v>0</v>
      </c>
      <c r="K163" s="130" t="s">
        <v>19</v>
      </c>
      <c r="L163" s="33"/>
      <c r="M163" s="135" t="s">
        <v>19</v>
      </c>
      <c r="N163" s="136" t="s">
        <v>44</v>
      </c>
      <c r="P163" s="137">
        <f>O163*H163</f>
        <v>0</v>
      </c>
      <c r="Q163" s="137">
        <v>0</v>
      </c>
      <c r="R163" s="137">
        <f>Q163*H163</f>
        <v>0</v>
      </c>
      <c r="S163" s="137">
        <v>0</v>
      </c>
      <c r="T163" s="138">
        <f>S163*H163</f>
        <v>0</v>
      </c>
      <c r="AR163" s="139" t="s">
        <v>278</v>
      </c>
      <c r="AT163" s="139" t="s">
        <v>158</v>
      </c>
      <c r="AU163" s="139" t="s">
        <v>83</v>
      </c>
      <c r="AY163" s="18" t="s">
        <v>156</v>
      </c>
      <c r="BE163" s="140">
        <f>IF(N163="základní",J163,0)</f>
        <v>0</v>
      </c>
      <c r="BF163" s="140">
        <f>IF(N163="snížená",J163,0)</f>
        <v>0</v>
      </c>
      <c r="BG163" s="140">
        <f>IF(N163="zákl. přenesená",J163,0)</f>
        <v>0</v>
      </c>
      <c r="BH163" s="140">
        <f>IF(N163="sníž. přenesená",J163,0)</f>
        <v>0</v>
      </c>
      <c r="BI163" s="140">
        <f>IF(N163="nulová",J163,0)</f>
        <v>0</v>
      </c>
      <c r="BJ163" s="18" t="s">
        <v>81</v>
      </c>
      <c r="BK163" s="140">
        <f>ROUND(I163*H163,2)</f>
        <v>0</v>
      </c>
      <c r="BL163" s="18" t="s">
        <v>278</v>
      </c>
      <c r="BM163" s="139" t="s">
        <v>1886</v>
      </c>
    </row>
    <row r="164" spans="2:65" s="1" customFormat="1" ht="21.75" customHeight="1">
      <c r="B164" s="33"/>
      <c r="C164" s="128" t="s">
        <v>407</v>
      </c>
      <c r="D164" s="128" t="s">
        <v>158</v>
      </c>
      <c r="E164" s="129" t="s">
        <v>1887</v>
      </c>
      <c r="F164" s="130" t="s">
        <v>1888</v>
      </c>
      <c r="G164" s="131" t="s">
        <v>587</v>
      </c>
      <c r="H164" s="132">
        <v>1</v>
      </c>
      <c r="I164" s="133"/>
      <c r="J164" s="134">
        <f>ROUND(I164*H164,2)</f>
        <v>0</v>
      </c>
      <c r="K164" s="130" t="s">
        <v>19</v>
      </c>
      <c r="L164" s="33"/>
      <c r="M164" s="135" t="s">
        <v>19</v>
      </c>
      <c r="N164" s="136" t="s">
        <v>44</v>
      </c>
      <c r="P164" s="137">
        <f>O164*H164</f>
        <v>0</v>
      </c>
      <c r="Q164" s="137">
        <v>0</v>
      </c>
      <c r="R164" s="137">
        <f>Q164*H164</f>
        <v>0</v>
      </c>
      <c r="S164" s="137">
        <v>0</v>
      </c>
      <c r="T164" s="138">
        <f>S164*H164</f>
        <v>0</v>
      </c>
      <c r="AR164" s="139" t="s">
        <v>278</v>
      </c>
      <c r="AT164" s="139" t="s">
        <v>158</v>
      </c>
      <c r="AU164" s="139" t="s">
        <v>83</v>
      </c>
      <c r="AY164" s="18" t="s">
        <v>156</v>
      </c>
      <c r="BE164" s="140">
        <f>IF(N164="základní",J164,0)</f>
        <v>0</v>
      </c>
      <c r="BF164" s="140">
        <f>IF(N164="snížená",J164,0)</f>
        <v>0</v>
      </c>
      <c r="BG164" s="140">
        <f>IF(N164="zákl. přenesená",J164,0)</f>
        <v>0</v>
      </c>
      <c r="BH164" s="140">
        <f>IF(N164="sníž. přenesená",J164,0)</f>
        <v>0</v>
      </c>
      <c r="BI164" s="140">
        <f>IF(N164="nulová",J164,0)</f>
        <v>0</v>
      </c>
      <c r="BJ164" s="18" t="s">
        <v>81</v>
      </c>
      <c r="BK164" s="140">
        <f>ROUND(I164*H164,2)</f>
        <v>0</v>
      </c>
      <c r="BL164" s="18" t="s">
        <v>278</v>
      </c>
      <c r="BM164" s="139" t="s">
        <v>1889</v>
      </c>
    </row>
    <row r="165" spans="2:65" s="1" customFormat="1" ht="16.5" customHeight="1">
      <c r="B165" s="33"/>
      <c r="C165" s="128" t="s">
        <v>409</v>
      </c>
      <c r="D165" s="128" t="s">
        <v>158</v>
      </c>
      <c r="E165" s="129" t="s">
        <v>1890</v>
      </c>
      <c r="F165" s="130" t="s">
        <v>1891</v>
      </c>
      <c r="G165" s="131" t="s">
        <v>235</v>
      </c>
      <c r="H165" s="132">
        <v>5</v>
      </c>
      <c r="I165" s="133"/>
      <c r="J165" s="134">
        <f>ROUND(I165*H165,2)</f>
        <v>0</v>
      </c>
      <c r="K165" s="130" t="s">
        <v>162</v>
      </c>
      <c r="L165" s="33"/>
      <c r="M165" s="135" t="s">
        <v>19</v>
      </c>
      <c r="N165" s="136" t="s">
        <v>44</v>
      </c>
      <c r="P165" s="137">
        <f>O165*H165</f>
        <v>0</v>
      </c>
      <c r="Q165" s="137">
        <v>0</v>
      </c>
      <c r="R165" s="137">
        <f>Q165*H165</f>
        <v>0</v>
      </c>
      <c r="S165" s="137">
        <v>0</v>
      </c>
      <c r="T165" s="138">
        <f>S165*H165</f>
        <v>0</v>
      </c>
      <c r="AR165" s="139" t="s">
        <v>278</v>
      </c>
      <c r="AT165" s="139" t="s">
        <v>158</v>
      </c>
      <c r="AU165" s="139" t="s">
        <v>83</v>
      </c>
      <c r="AY165" s="18" t="s">
        <v>156</v>
      </c>
      <c r="BE165" s="140">
        <f>IF(N165="základní",J165,0)</f>
        <v>0</v>
      </c>
      <c r="BF165" s="140">
        <f>IF(N165="snížená",J165,0)</f>
        <v>0</v>
      </c>
      <c r="BG165" s="140">
        <f>IF(N165="zákl. přenesená",J165,0)</f>
        <v>0</v>
      </c>
      <c r="BH165" s="140">
        <f>IF(N165="sníž. přenesená",J165,0)</f>
        <v>0</v>
      </c>
      <c r="BI165" s="140">
        <f>IF(N165="nulová",J165,0)</f>
        <v>0</v>
      </c>
      <c r="BJ165" s="18" t="s">
        <v>81</v>
      </c>
      <c r="BK165" s="140">
        <f>ROUND(I165*H165,2)</f>
        <v>0</v>
      </c>
      <c r="BL165" s="18" t="s">
        <v>278</v>
      </c>
      <c r="BM165" s="139" t="s">
        <v>1892</v>
      </c>
    </row>
    <row r="166" spans="2:65" s="1" customFormat="1" ht="10.199999999999999">
      <c r="B166" s="33"/>
      <c r="D166" s="141" t="s">
        <v>165</v>
      </c>
      <c r="F166" s="142" t="s">
        <v>1893</v>
      </c>
      <c r="I166" s="143"/>
      <c r="L166" s="33"/>
      <c r="M166" s="144"/>
      <c r="T166" s="54"/>
      <c r="AT166" s="18" t="s">
        <v>165</v>
      </c>
      <c r="AU166" s="18" t="s">
        <v>83</v>
      </c>
    </row>
    <row r="167" spans="2:65" s="1" customFormat="1" ht="16.5" customHeight="1">
      <c r="B167" s="33"/>
      <c r="C167" s="166" t="s">
        <v>419</v>
      </c>
      <c r="D167" s="166" t="s">
        <v>291</v>
      </c>
      <c r="E167" s="167" t="s">
        <v>1894</v>
      </c>
      <c r="F167" s="168" t="s">
        <v>1895</v>
      </c>
      <c r="G167" s="169" t="s">
        <v>422</v>
      </c>
      <c r="H167" s="170">
        <v>20</v>
      </c>
      <c r="I167" s="171"/>
      <c r="J167" s="172">
        <f>ROUND(I167*H167,2)</f>
        <v>0</v>
      </c>
      <c r="K167" s="168" t="s">
        <v>162</v>
      </c>
      <c r="L167" s="173"/>
      <c r="M167" s="174" t="s">
        <v>19</v>
      </c>
      <c r="N167" s="175" t="s">
        <v>44</v>
      </c>
      <c r="P167" s="137">
        <f>O167*H167</f>
        <v>0</v>
      </c>
      <c r="Q167" s="137">
        <v>4.0999999999999999E-4</v>
      </c>
      <c r="R167" s="137">
        <f>Q167*H167</f>
        <v>8.199999999999999E-3</v>
      </c>
      <c r="S167" s="137">
        <v>0</v>
      </c>
      <c r="T167" s="138">
        <f>S167*H167</f>
        <v>0</v>
      </c>
      <c r="AR167" s="139" t="s">
        <v>379</v>
      </c>
      <c r="AT167" s="139" t="s">
        <v>291</v>
      </c>
      <c r="AU167" s="139" t="s">
        <v>83</v>
      </c>
      <c r="AY167" s="18" t="s">
        <v>156</v>
      </c>
      <c r="BE167" s="140">
        <f>IF(N167="základní",J167,0)</f>
        <v>0</v>
      </c>
      <c r="BF167" s="140">
        <f>IF(N167="snížená",J167,0)</f>
        <v>0</v>
      </c>
      <c r="BG167" s="140">
        <f>IF(N167="zákl. přenesená",J167,0)</f>
        <v>0</v>
      </c>
      <c r="BH167" s="140">
        <f>IF(N167="sníž. přenesená",J167,0)</f>
        <v>0</v>
      </c>
      <c r="BI167" s="140">
        <f>IF(N167="nulová",J167,0)</f>
        <v>0</v>
      </c>
      <c r="BJ167" s="18" t="s">
        <v>81</v>
      </c>
      <c r="BK167" s="140">
        <f>ROUND(I167*H167,2)</f>
        <v>0</v>
      </c>
      <c r="BL167" s="18" t="s">
        <v>278</v>
      </c>
      <c r="BM167" s="139" t="s">
        <v>1896</v>
      </c>
    </row>
    <row r="168" spans="2:65" s="13" customFormat="1" ht="10.199999999999999">
      <c r="B168" s="152"/>
      <c r="D168" s="146" t="s">
        <v>167</v>
      </c>
      <c r="E168" s="153" t="s">
        <v>19</v>
      </c>
      <c r="F168" s="154" t="s">
        <v>238</v>
      </c>
      <c r="H168" s="155">
        <v>20</v>
      </c>
      <c r="I168" s="156"/>
      <c r="L168" s="152"/>
      <c r="M168" s="157"/>
      <c r="T168" s="158"/>
      <c r="AT168" s="153" t="s">
        <v>167</v>
      </c>
      <c r="AU168" s="153" t="s">
        <v>83</v>
      </c>
      <c r="AV168" s="13" t="s">
        <v>83</v>
      </c>
      <c r="AW168" s="13" t="s">
        <v>35</v>
      </c>
      <c r="AX168" s="13" t="s">
        <v>73</v>
      </c>
      <c r="AY168" s="153" t="s">
        <v>156</v>
      </c>
    </row>
    <row r="169" spans="2:65" s="14" customFormat="1" ht="10.199999999999999">
      <c r="B169" s="159"/>
      <c r="D169" s="146" t="s">
        <v>167</v>
      </c>
      <c r="E169" s="160" t="s">
        <v>19</v>
      </c>
      <c r="F169" s="161" t="s">
        <v>174</v>
      </c>
      <c r="H169" s="162">
        <v>20</v>
      </c>
      <c r="I169" s="163"/>
      <c r="L169" s="159"/>
      <c r="M169" s="164"/>
      <c r="T169" s="165"/>
      <c r="AT169" s="160" t="s">
        <v>167</v>
      </c>
      <c r="AU169" s="160" t="s">
        <v>83</v>
      </c>
      <c r="AV169" s="14" t="s">
        <v>163</v>
      </c>
      <c r="AW169" s="14" t="s">
        <v>35</v>
      </c>
      <c r="AX169" s="14" t="s">
        <v>81</v>
      </c>
      <c r="AY169" s="160" t="s">
        <v>156</v>
      </c>
    </row>
    <row r="170" spans="2:65" s="11" customFormat="1" ht="22.8" customHeight="1">
      <c r="B170" s="116"/>
      <c r="D170" s="117" t="s">
        <v>72</v>
      </c>
      <c r="E170" s="126" t="s">
        <v>1897</v>
      </c>
      <c r="F170" s="126" t="s">
        <v>1898</v>
      </c>
      <c r="I170" s="119"/>
      <c r="J170" s="127">
        <f>BK170</f>
        <v>0</v>
      </c>
      <c r="L170" s="116"/>
      <c r="M170" s="121"/>
      <c r="P170" s="122">
        <f>SUM(P171:P216)</f>
        <v>0</v>
      </c>
      <c r="R170" s="122">
        <f>SUM(R171:R216)</f>
        <v>0.19025000000000003</v>
      </c>
      <c r="T170" s="123">
        <f>SUM(T171:T216)</f>
        <v>0</v>
      </c>
      <c r="AR170" s="117" t="s">
        <v>83</v>
      </c>
      <c r="AT170" s="124" t="s">
        <v>72</v>
      </c>
      <c r="AU170" s="124" t="s">
        <v>81</v>
      </c>
      <c r="AY170" s="117" t="s">
        <v>156</v>
      </c>
      <c r="BK170" s="125">
        <f>SUM(BK171:BK216)</f>
        <v>0</v>
      </c>
    </row>
    <row r="171" spans="2:65" s="1" customFormat="1" ht="24.15" customHeight="1">
      <c r="B171" s="33"/>
      <c r="C171" s="128" t="s">
        <v>425</v>
      </c>
      <c r="D171" s="128" t="s">
        <v>158</v>
      </c>
      <c r="E171" s="129" t="s">
        <v>1899</v>
      </c>
      <c r="F171" s="130" t="s">
        <v>1900</v>
      </c>
      <c r="G171" s="131" t="s">
        <v>422</v>
      </c>
      <c r="H171" s="132">
        <v>122</v>
      </c>
      <c r="I171" s="133"/>
      <c r="J171" s="134">
        <f>ROUND(I171*H171,2)</f>
        <v>0</v>
      </c>
      <c r="K171" s="130" t="s">
        <v>162</v>
      </c>
      <c r="L171" s="33"/>
      <c r="M171" s="135" t="s">
        <v>19</v>
      </c>
      <c r="N171" s="136" t="s">
        <v>44</v>
      </c>
      <c r="P171" s="137">
        <f>O171*H171</f>
        <v>0</v>
      </c>
      <c r="Q171" s="137">
        <v>2.0000000000000001E-4</v>
      </c>
      <c r="R171" s="137">
        <f>Q171*H171</f>
        <v>2.4400000000000002E-2</v>
      </c>
      <c r="S171" s="137">
        <v>0</v>
      </c>
      <c r="T171" s="138">
        <f>S171*H171</f>
        <v>0</v>
      </c>
      <c r="AR171" s="139" t="s">
        <v>278</v>
      </c>
      <c r="AT171" s="139" t="s">
        <v>158</v>
      </c>
      <c r="AU171" s="139" t="s">
        <v>83</v>
      </c>
      <c r="AY171" s="18" t="s">
        <v>156</v>
      </c>
      <c r="BE171" s="140">
        <f>IF(N171="základní",J171,0)</f>
        <v>0</v>
      </c>
      <c r="BF171" s="140">
        <f>IF(N171="snížená",J171,0)</f>
        <v>0</v>
      </c>
      <c r="BG171" s="140">
        <f>IF(N171="zákl. přenesená",J171,0)</f>
        <v>0</v>
      </c>
      <c r="BH171" s="140">
        <f>IF(N171="sníž. přenesená",J171,0)</f>
        <v>0</v>
      </c>
      <c r="BI171" s="140">
        <f>IF(N171="nulová",J171,0)</f>
        <v>0</v>
      </c>
      <c r="BJ171" s="18" t="s">
        <v>81</v>
      </c>
      <c r="BK171" s="140">
        <f>ROUND(I171*H171,2)</f>
        <v>0</v>
      </c>
      <c r="BL171" s="18" t="s">
        <v>278</v>
      </c>
      <c r="BM171" s="139" t="s">
        <v>1901</v>
      </c>
    </row>
    <row r="172" spans="2:65" s="1" customFormat="1" ht="10.199999999999999">
      <c r="B172" s="33"/>
      <c r="D172" s="141" t="s">
        <v>165</v>
      </c>
      <c r="F172" s="142" t="s">
        <v>1902</v>
      </c>
      <c r="I172" s="143"/>
      <c r="L172" s="33"/>
      <c r="M172" s="144"/>
      <c r="T172" s="54"/>
      <c r="AT172" s="18" t="s">
        <v>165</v>
      </c>
      <c r="AU172" s="18" t="s">
        <v>83</v>
      </c>
    </row>
    <row r="173" spans="2:65" s="1" customFormat="1" ht="24.15" customHeight="1">
      <c r="B173" s="33"/>
      <c r="C173" s="128" t="s">
        <v>430</v>
      </c>
      <c r="D173" s="128" t="s">
        <v>158</v>
      </c>
      <c r="E173" s="129" t="s">
        <v>1903</v>
      </c>
      <c r="F173" s="130" t="s">
        <v>1904</v>
      </c>
      <c r="G173" s="131" t="s">
        <v>422</v>
      </c>
      <c r="H173" s="132">
        <v>40</v>
      </c>
      <c r="I173" s="133"/>
      <c r="J173" s="134">
        <f>ROUND(I173*H173,2)</f>
        <v>0</v>
      </c>
      <c r="K173" s="130" t="s">
        <v>162</v>
      </c>
      <c r="L173" s="33"/>
      <c r="M173" s="135" t="s">
        <v>19</v>
      </c>
      <c r="N173" s="136" t="s">
        <v>44</v>
      </c>
      <c r="P173" s="137">
        <f>O173*H173</f>
        <v>0</v>
      </c>
      <c r="Q173" s="137">
        <v>3.4000000000000002E-4</v>
      </c>
      <c r="R173" s="137">
        <f>Q173*H173</f>
        <v>1.3600000000000001E-2</v>
      </c>
      <c r="S173" s="137">
        <v>0</v>
      </c>
      <c r="T173" s="138">
        <f>S173*H173</f>
        <v>0</v>
      </c>
      <c r="AR173" s="139" t="s">
        <v>278</v>
      </c>
      <c r="AT173" s="139" t="s">
        <v>158</v>
      </c>
      <c r="AU173" s="139" t="s">
        <v>83</v>
      </c>
      <c r="AY173" s="18" t="s">
        <v>156</v>
      </c>
      <c r="BE173" s="140">
        <f>IF(N173="základní",J173,0)</f>
        <v>0</v>
      </c>
      <c r="BF173" s="140">
        <f>IF(N173="snížená",J173,0)</f>
        <v>0</v>
      </c>
      <c r="BG173" s="140">
        <f>IF(N173="zákl. přenesená",J173,0)</f>
        <v>0</v>
      </c>
      <c r="BH173" s="140">
        <f>IF(N173="sníž. přenesená",J173,0)</f>
        <v>0</v>
      </c>
      <c r="BI173" s="140">
        <f>IF(N173="nulová",J173,0)</f>
        <v>0</v>
      </c>
      <c r="BJ173" s="18" t="s">
        <v>81</v>
      </c>
      <c r="BK173" s="140">
        <f>ROUND(I173*H173,2)</f>
        <v>0</v>
      </c>
      <c r="BL173" s="18" t="s">
        <v>278</v>
      </c>
      <c r="BM173" s="139" t="s">
        <v>1905</v>
      </c>
    </row>
    <row r="174" spans="2:65" s="1" customFormat="1" ht="10.199999999999999">
      <c r="B174" s="33"/>
      <c r="D174" s="141" t="s">
        <v>165</v>
      </c>
      <c r="F174" s="142" t="s">
        <v>1906</v>
      </c>
      <c r="I174" s="143"/>
      <c r="L174" s="33"/>
      <c r="M174" s="144"/>
      <c r="T174" s="54"/>
      <c r="AT174" s="18" t="s">
        <v>165</v>
      </c>
      <c r="AU174" s="18" t="s">
        <v>83</v>
      </c>
    </row>
    <row r="175" spans="2:65" s="1" customFormat="1" ht="24.15" customHeight="1">
      <c r="B175" s="33"/>
      <c r="C175" s="128" t="s">
        <v>435</v>
      </c>
      <c r="D175" s="128" t="s">
        <v>158</v>
      </c>
      <c r="E175" s="129" t="s">
        <v>1907</v>
      </c>
      <c r="F175" s="130" t="s">
        <v>1908</v>
      </c>
      <c r="G175" s="131" t="s">
        <v>422</v>
      </c>
      <c r="H175" s="132">
        <v>48</v>
      </c>
      <c r="I175" s="133"/>
      <c r="J175" s="134">
        <f>ROUND(I175*H175,2)</f>
        <v>0</v>
      </c>
      <c r="K175" s="130" t="s">
        <v>162</v>
      </c>
      <c r="L175" s="33"/>
      <c r="M175" s="135" t="s">
        <v>19</v>
      </c>
      <c r="N175" s="136" t="s">
        <v>44</v>
      </c>
      <c r="P175" s="137">
        <f>O175*H175</f>
        <v>0</v>
      </c>
      <c r="Q175" s="137">
        <v>5.9000000000000003E-4</v>
      </c>
      <c r="R175" s="137">
        <f>Q175*H175</f>
        <v>2.8320000000000001E-2</v>
      </c>
      <c r="S175" s="137">
        <v>0</v>
      </c>
      <c r="T175" s="138">
        <f>S175*H175</f>
        <v>0</v>
      </c>
      <c r="AR175" s="139" t="s">
        <v>278</v>
      </c>
      <c r="AT175" s="139" t="s">
        <v>158</v>
      </c>
      <c r="AU175" s="139" t="s">
        <v>83</v>
      </c>
      <c r="AY175" s="18" t="s">
        <v>156</v>
      </c>
      <c r="BE175" s="140">
        <f>IF(N175="základní",J175,0)</f>
        <v>0</v>
      </c>
      <c r="BF175" s="140">
        <f>IF(N175="snížená",J175,0)</f>
        <v>0</v>
      </c>
      <c r="BG175" s="140">
        <f>IF(N175="zákl. přenesená",J175,0)</f>
        <v>0</v>
      </c>
      <c r="BH175" s="140">
        <f>IF(N175="sníž. přenesená",J175,0)</f>
        <v>0</v>
      </c>
      <c r="BI175" s="140">
        <f>IF(N175="nulová",J175,0)</f>
        <v>0</v>
      </c>
      <c r="BJ175" s="18" t="s">
        <v>81</v>
      </c>
      <c r="BK175" s="140">
        <f>ROUND(I175*H175,2)</f>
        <v>0</v>
      </c>
      <c r="BL175" s="18" t="s">
        <v>278</v>
      </c>
      <c r="BM175" s="139" t="s">
        <v>1909</v>
      </c>
    </row>
    <row r="176" spans="2:65" s="1" customFormat="1" ht="10.199999999999999">
      <c r="B176" s="33"/>
      <c r="D176" s="141" t="s">
        <v>165</v>
      </c>
      <c r="F176" s="142" t="s">
        <v>1910</v>
      </c>
      <c r="I176" s="143"/>
      <c r="L176" s="33"/>
      <c r="M176" s="144"/>
      <c r="T176" s="54"/>
      <c r="AT176" s="18" t="s">
        <v>165</v>
      </c>
      <c r="AU176" s="18" t="s">
        <v>83</v>
      </c>
    </row>
    <row r="177" spans="2:65" s="1" customFormat="1" ht="24.15" customHeight="1">
      <c r="B177" s="33"/>
      <c r="C177" s="128" t="s">
        <v>441</v>
      </c>
      <c r="D177" s="128" t="s">
        <v>158</v>
      </c>
      <c r="E177" s="129" t="s">
        <v>1911</v>
      </c>
      <c r="F177" s="130" t="s">
        <v>1912</v>
      </c>
      <c r="G177" s="131" t="s">
        <v>422</v>
      </c>
      <c r="H177" s="132">
        <v>35</v>
      </c>
      <c r="I177" s="133"/>
      <c r="J177" s="134">
        <f>ROUND(I177*H177,2)</f>
        <v>0</v>
      </c>
      <c r="K177" s="130" t="s">
        <v>162</v>
      </c>
      <c r="L177" s="33"/>
      <c r="M177" s="135" t="s">
        <v>19</v>
      </c>
      <c r="N177" s="136" t="s">
        <v>44</v>
      </c>
      <c r="P177" s="137">
        <f>O177*H177</f>
        <v>0</v>
      </c>
      <c r="Q177" s="137">
        <v>7.3999999999999999E-4</v>
      </c>
      <c r="R177" s="137">
        <f>Q177*H177</f>
        <v>2.5899999999999999E-2</v>
      </c>
      <c r="S177" s="137">
        <v>0</v>
      </c>
      <c r="T177" s="138">
        <f>S177*H177</f>
        <v>0</v>
      </c>
      <c r="AR177" s="139" t="s">
        <v>278</v>
      </c>
      <c r="AT177" s="139" t="s">
        <v>158</v>
      </c>
      <c r="AU177" s="139" t="s">
        <v>83</v>
      </c>
      <c r="AY177" s="18" t="s">
        <v>156</v>
      </c>
      <c r="BE177" s="140">
        <f>IF(N177="základní",J177,0)</f>
        <v>0</v>
      </c>
      <c r="BF177" s="140">
        <f>IF(N177="snížená",J177,0)</f>
        <v>0</v>
      </c>
      <c r="BG177" s="140">
        <f>IF(N177="zákl. přenesená",J177,0)</f>
        <v>0</v>
      </c>
      <c r="BH177" s="140">
        <f>IF(N177="sníž. přenesená",J177,0)</f>
        <v>0</v>
      </c>
      <c r="BI177" s="140">
        <f>IF(N177="nulová",J177,0)</f>
        <v>0</v>
      </c>
      <c r="BJ177" s="18" t="s">
        <v>81</v>
      </c>
      <c r="BK177" s="140">
        <f>ROUND(I177*H177,2)</f>
        <v>0</v>
      </c>
      <c r="BL177" s="18" t="s">
        <v>278</v>
      </c>
      <c r="BM177" s="139" t="s">
        <v>1913</v>
      </c>
    </row>
    <row r="178" spans="2:65" s="1" customFormat="1" ht="10.199999999999999">
      <c r="B178" s="33"/>
      <c r="D178" s="141" t="s">
        <v>165</v>
      </c>
      <c r="F178" s="142" t="s">
        <v>1914</v>
      </c>
      <c r="I178" s="143"/>
      <c r="L178" s="33"/>
      <c r="M178" s="144"/>
      <c r="T178" s="54"/>
      <c r="AT178" s="18" t="s">
        <v>165</v>
      </c>
      <c r="AU178" s="18" t="s">
        <v>83</v>
      </c>
    </row>
    <row r="179" spans="2:65" s="1" customFormat="1" ht="24.15" customHeight="1">
      <c r="B179" s="33"/>
      <c r="C179" s="128" t="s">
        <v>446</v>
      </c>
      <c r="D179" s="128" t="s">
        <v>158</v>
      </c>
      <c r="E179" s="129" t="s">
        <v>1915</v>
      </c>
      <c r="F179" s="130" t="s">
        <v>1916</v>
      </c>
      <c r="G179" s="131" t="s">
        <v>422</v>
      </c>
      <c r="H179" s="132">
        <v>45</v>
      </c>
      <c r="I179" s="133"/>
      <c r="J179" s="134">
        <f>ROUND(I179*H179,2)</f>
        <v>0</v>
      </c>
      <c r="K179" s="130" t="s">
        <v>162</v>
      </c>
      <c r="L179" s="33"/>
      <c r="M179" s="135" t="s">
        <v>19</v>
      </c>
      <c r="N179" s="136" t="s">
        <v>44</v>
      </c>
      <c r="P179" s="137">
        <f>O179*H179</f>
        <v>0</v>
      </c>
      <c r="Q179" s="137">
        <v>4.0000000000000003E-5</v>
      </c>
      <c r="R179" s="137">
        <f>Q179*H179</f>
        <v>1.8000000000000002E-3</v>
      </c>
      <c r="S179" s="137">
        <v>0</v>
      </c>
      <c r="T179" s="138">
        <f>S179*H179</f>
        <v>0</v>
      </c>
      <c r="AR179" s="139" t="s">
        <v>278</v>
      </c>
      <c r="AT179" s="139" t="s">
        <v>158</v>
      </c>
      <c r="AU179" s="139" t="s">
        <v>83</v>
      </c>
      <c r="AY179" s="18" t="s">
        <v>156</v>
      </c>
      <c r="BE179" s="140">
        <f>IF(N179="základní",J179,0)</f>
        <v>0</v>
      </c>
      <c r="BF179" s="140">
        <f>IF(N179="snížená",J179,0)</f>
        <v>0</v>
      </c>
      <c r="BG179" s="140">
        <f>IF(N179="zákl. přenesená",J179,0)</f>
        <v>0</v>
      </c>
      <c r="BH179" s="140">
        <f>IF(N179="sníž. přenesená",J179,0)</f>
        <v>0</v>
      </c>
      <c r="BI179" s="140">
        <f>IF(N179="nulová",J179,0)</f>
        <v>0</v>
      </c>
      <c r="BJ179" s="18" t="s">
        <v>81</v>
      </c>
      <c r="BK179" s="140">
        <f>ROUND(I179*H179,2)</f>
        <v>0</v>
      </c>
      <c r="BL179" s="18" t="s">
        <v>278</v>
      </c>
      <c r="BM179" s="139" t="s">
        <v>1917</v>
      </c>
    </row>
    <row r="180" spans="2:65" s="1" customFormat="1" ht="10.199999999999999">
      <c r="B180" s="33"/>
      <c r="D180" s="141" t="s">
        <v>165</v>
      </c>
      <c r="F180" s="142" t="s">
        <v>1918</v>
      </c>
      <c r="I180" s="143"/>
      <c r="L180" s="33"/>
      <c r="M180" s="144"/>
      <c r="T180" s="54"/>
      <c r="AT180" s="18" t="s">
        <v>165</v>
      </c>
      <c r="AU180" s="18" t="s">
        <v>83</v>
      </c>
    </row>
    <row r="181" spans="2:65" s="1" customFormat="1" ht="24.15" customHeight="1">
      <c r="B181" s="33"/>
      <c r="C181" s="128" t="s">
        <v>451</v>
      </c>
      <c r="D181" s="128" t="s">
        <v>158</v>
      </c>
      <c r="E181" s="129" t="s">
        <v>1915</v>
      </c>
      <c r="F181" s="130" t="s">
        <v>1916</v>
      </c>
      <c r="G181" s="131" t="s">
        <v>422</v>
      </c>
      <c r="H181" s="132">
        <v>20</v>
      </c>
      <c r="I181" s="133"/>
      <c r="J181" s="134">
        <f>ROUND(I181*H181,2)</f>
        <v>0</v>
      </c>
      <c r="K181" s="130" t="s">
        <v>162</v>
      </c>
      <c r="L181" s="33"/>
      <c r="M181" s="135" t="s">
        <v>19</v>
      </c>
      <c r="N181" s="136" t="s">
        <v>44</v>
      </c>
      <c r="P181" s="137">
        <f>O181*H181</f>
        <v>0</v>
      </c>
      <c r="Q181" s="137">
        <v>4.0000000000000003E-5</v>
      </c>
      <c r="R181" s="137">
        <f>Q181*H181</f>
        <v>8.0000000000000004E-4</v>
      </c>
      <c r="S181" s="137">
        <v>0</v>
      </c>
      <c r="T181" s="138">
        <f>S181*H181</f>
        <v>0</v>
      </c>
      <c r="AR181" s="139" t="s">
        <v>278</v>
      </c>
      <c r="AT181" s="139" t="s">
        <v>158</v>
      </c>
      <c r="AU181" s="139" t="s">
        <v>83</v>
      </c>
      <c r="AY181" s="18" t="s">
        <v>156</v>
      </c>
      <c r="BE181" s="140">
        <f>IF(N181="základní",J181,0)</f>
        <v>0</v>
      </c>
      <c r="BF181" s="140">
        <f>IF(N181="snížená",J181,0)</f>
        <v>0</v>
      </c>
      <c r="BG181" s="140">
        <f>IF(N181="zákl. přenesená",J181,0)</f>
        <v>0</v>
      </c>
      <c r="BH181" s="140">
        <f>IF(N181="sníž. přenesená",J181,0)</f>
        <v>0</v>
      </c>
      <c r="BI181" s="140">
        <f>IF(N181="nulová",J181,0)</f>
        <v>0</v>
      </c>
      <c r="BJ181" s="18" t="s">
        <v>81</v>
      </c>
      <c r="BK181" s="140">
        <f>ROUND(I181*H181,2)</f>
        <v>0</v>
      </c>
      <c r="BL181" s="18" t="s">
        <v>278</v>
      </c>
      <c r="BM181" s="139" t="s">
        <v>1919</v>
      </c>
    </row>
    <row r="182" spans="2:65" s="1" customFormat="1" ht="10.199999999999999">
      <c r="B182" s="33"/>
      <c r="D182" s="141" t="s">
        <v>165</v>
      </c>
      <c r="F182" s="142" t="s">
        <v>1918</v>
      </c>
      <c r="I182" s="143"/>
      <c r="L182" s="33"/>
      <c r="M182" s="144"/>
      <c r="T182" s="54"/>
      <c r="AT182" s="18" t="s">
        <v>165</v>
      </c>
      <c r="AU182" s="18" t="s">
        <v>83</v>
      </c>
    </row>
    <row r="183" spans="2:65" s="1" customFormat="1" ht="33" customHeight="1">
      <c r="B183" s="33"/>
      <c r="C183" s="128" t="s">
        <v>456</v>
      </c>
      <c r="D183" s="128" t="s">
        <v>158</v>
      </c>
      <c r="E183" s="129" t="s">
        <v>1920</v>
      </c>
      <c r="F183" s="130" t="s">
        <v>1921</v>
      </c>
      <c r="G183" s="131" t="s">
        <v>422</v>
      </c>
      <c r="H183" s="132">
        <v>25</v>
      </c>
      <c r="I183" s="133"/>
      <c r="J183" s="134">
        <f>ROUND(I183*H183,2)</f>
        <v>0</v>
      </c>
      <c r="K183" s="130" t="s">
        <v>162</v>
      </c>
      <c r="L183" s="33"/>
      <c r="M183" s="135" t="s">
        <v>19</v>
      </c>
      <c r="N183" s="136" t="s">
        <v>44</v>
      </c>
      <c r="P183" s="137">
        <f>O183*H183</f>
        <v>0</v>
      </c>
      <c r="Q183" s="137">
        <v>8.0000000000000007E-5</v>
      </c>
      <c r="R183" s="137">
        <f>Q183*H183</f>
        <v>2E-3</v>
      </c>
      <c r="S183" s="137">
        <v>0</v>
      </c>
      <c r="T183" s="138">
        <f>S183*H183</f>
        <v>0</v>
      </c>
      <c r="AR183" s="139" t="s">
        <v>278</v>
      </c>
      <c r="AT183" s="139" t="s">
        <v>158</v>
      </c>
      <c r="AU183" s="139" t="s">
        <v>83</v>
      </c>
      <c r="AY183" s="18" t="s">
        <v>156</v>
      </c>
      <c r="BE183" s="140">
        <f>IF(N183="základní",J183,0)</f>
        <v>0</v>
      </c>
      <c r="BF183" s="140">
        <f>IF(N183="snížená",J183,0)</f>
        <v>0</v>
      </c>
      <c r="BG183" s="140">
        <f>IF(N183="zákl. přenesená",J183,0)</f>
        <v>0</v>
      </c>
      <c r="BH183" s="140">
        <f>IF(N183="sníž. přenesená",J183,0)</f>
        <v>0</v>
      </c>
      <c r="BI183" s="140">
        <f>IF(N183="nulová",J183,0)</f>
        <v>0</v>
      </c>
      <c r="BJ183" s="18" t="s">
        <v>81</v>
      </c>
      <c r="BK183" s="140">
        <f>ROUND(I183*H183,2)</f>
        <v>0</v>
      </c>
      <c r="BL183" s="18" t="s">
        <v>278</v>
      </c>
      <c r="BM183" s="139" t="s">
        <v>1922</v>
      </c>
    </row>
    <row r="184" spans="2:65" s="1" customFormat="1" ht="10.199999999999999">
      <c r="B184" s="33"/>
      <c r="D184" s="141" t="s">
        <v>165</v>
      </c>
      <c r="F184" s="142" t="s">
        <v>1923</v>
      </c>
      <c r="I184" s="143"/>
      <c r="L184" s="33"/>
      <c r="M184" s="144"/>
      <c r="T184" s="54"/>
      <c r="AT184" s="18" t="s">
        <v>165</v>
      </c>
      <c r="AU184" s="18" t="s">
        <v>83</v>
      </c>
    </row>
    <row r="185" spans="2:65" s="1" customFormat="1" ht="33" customHeight="1">
      <c r="B185" s="33"/>
      <c r="C185" s="128" t="s">
        <v>461</v>
      </c>
      <c r="D185" s="128" t="s">
        <v>158</v>
      </c>
      <c r="E185" s="129" t="s">
        <v>1924</v>
      </c>
      <c r="F185" s="130" t="s">
        <v>1925</v>
      </c>
      <c r="G185" s="131" t="s">
        <v>422</v>
      </c>
      <c r="H185" s="132">
        <v>30</v>
      </c>
      <c r="I185" s="133"/>
      <c r="J185" s="134">
        <f>ROUND(I185*H185,2)</f>
        <v>0</v>
      </c>
      <c r="K185" s="130" t="s">
        <v>162</v>
      </c>
      <c r="L185" s="33"/>
      <c r="M185" s="135" t="s">
        <v>19</v>
      </c>
      <c r="N185" s="136" t="s">
        <v>44</v>
      </c>
      <c r="P185" s="137">
        <f>O185*H185</f>
        <v>0</v>
      </c>
      <c r="Q185" s="137">
        <v>1E-4</v>
      </c>
      <c r="R185" s="137">
        <f>Q185*H185</f>
        <v>3.0000000000000001E-3</v>
      </c>
      <c r="S185" s="137">
        <v>0</v>
      </c>
      <c r="T185" s="138">
        <f>S185*H185</f>
        <v>0</v>
      </c>
      <c r="AR185" s="139" t="s">
        <v>278</v>
      </c>
      <c r="AT185" s="139" t="s">
        <v>158</v>
      </c>
      <c r="AU185" s="139" t="s">
        <v>83</v>
      </c>
      <c r="AY185" s="18" t="s">
        <v>156</v>
      </c>
      <c r="BE185" s="140">
        <f>IF(N185="základní",J185,0)</f>
        <v>0</v>
      </c>
      <c r="BF185" s="140">
        <f>IF(N185="snížená",J185,0)</f>
        <v>0</v>
      </c>
      <c r="BG185" s="140">
        <f>IF(N185="zákl. přenesená",J185,0)</f>
        <v>0</v>
      </c>
      <c r="BH185" s="140">
        <f>IF(N185="sníž. přenesená",J185,0)</f>
        <v>0</v>
      </c>
      <c r="BI185" s="140">
        <f>IF(N185="nulová",J185,0)</f>
        <v>0</v>
      </c>
      <c r="BJ185" s="18" t="s">
        <v>81</v>
      </c>
      <c r="BK185" s="140">
        <f>ROUND(I185*H185,2)</f>
        <v>0</v>
      </c>
      <c r="BL185" s="18" t="s">
        <v>278</v>
      </c>
      <c r="BM185" s="139" t="s">
        <v>1926</v>
      </c>
    </row>
    <row r="186" spans="2:65" s="1" customFormat="1" ht="10.199999999999999">
      <c r="B186" s="33"/>
      <c r="D186" s="141" t="s">
        <v>165</v>
      </c>
      <c r="F186" s="142" t="s">
        <v>1927</v>
      </c>
      <c r="I186" s="143"/>
      <c r="L186" s="33"/>
      <c r="M186" s="144"/>
      <c r="T186" s="54"/>
      <c r="AT186" s="18" t="s">
        <v>165</v>
      </c>
      <c r="AU186" s="18" t="s">
        <v>83</v>
      </c>
    </row>
    <row r="187" spans="2:65" s="1" customFormat="1" ht="33" customHeight="1">
      <c r="B187" s="33"/>
      <c r="C187" s="128" t="s">
        <v>466</v>
      </c>
      <c r="D187" s="128" t="s">
        <v>158</v>
      </c>
      <c r="E187" s="129" t="s">
        <v>1928</v>
      </c>
      <c r="F187" s="130" t="s">
        <v>1929</v>
      </c>
      <c r="G187" s="131" t="s">
        <v>422</v>
      </c>
      <c r="H187" s="132">
        <v>77</v>
      </c>
      <c r="I187" s="133"/>
      <c r="J187" s="134">
        <f>ROUND(I187*H187,2)</f>
        <v>0</v>
      </c>
      <c r="K187" s="130" t="s">
        <v>162</v>
      </c>
      <c r="L187" s="33"/>
      <c r="M187" s="135" t="s">
        <v>19</v>
      </c>
      <c r="N187" s="136" t="s">
        <v>44</v>
      </c>
      <c r="P187" s="137">
        <f>O187*H187</f>
        <v>0</v>
      </c>
      <c r="Q187" s="137">
        <v>2.0000000000000001E-4</v>
      </c>
      <c r="R187" s="137">
        <f>Q187*H187</f>
        <v>1.54E-2</v>
      </c>
      <c r="S187" s="137">
        <v>0</v>
      </c>
      <c r="T187" s="138">
        <f>S187*H187</f>
        <v>0</v>
      </c>
      <c r="AR187" s="139" t="s">
        <v>278</v>
      </c>
      <c r="AT187" s="139" t="s">
        <v>158</v>
      </c>
      <c r="AU187" s="139" t="s">
        <v>83</v>
      </c>
      <c r="AY187" s="18" t="s">
        <v>156</v>
      </c>
      <c r="BE187" s="140">
        <f>IF(N187="základní",J187,0)</f>
        <v>0</v>
      </c>
      <c r="BF187" s="140">
        <f>IF(N187="snížená",J187,0)</f>
        <v>0</v>
      </c>
      <c r="BG187" s="140">
        <f>IF(N187="zákl. přenesená",J187,0)</f>
        <v>0</v>
      </c>
      <c r="BH187" s="140">
        <f>IF(N187="sníž. přenesená",J187,0)</f>
        <v>0</v>
      </c>
      <c r="BI187" s="140">
        <f>IF(N187="nulová",J187,0)</f>
        <v>0</v>
      </c>
      <c r="BJ187" s="18" t="s">
        <v>81</v>
      </c>
      <c r="BK187" s="140">
        <f>ROUND(I187*H187,2)</f>
        <v>0</v>
      </c>
      <c r="BL187" s="18" t="s">
        <v>278</v>
      </c>
      <c r="BM187" s="139" t="s">
        <v>1930</v>
      </c>
    </row>
    <row r="188" spans="2:65" s="1" customFormat="1" ht="10.199999999999999">
      <c r="B188" s="33"/>
      <c r="D188" s="141" t="s">
        <v>165</v>
      </c>
      <c r="F188" s="142" t="s">
        <v>1931</v>
      </c>
      <c r="I188" s="143"/>
      <c r="L188" s="33"/>
      <c r="M188" s="144"/>
      <c r="T188" s="54"/>
      <c r="AT188" s="18" t="s">
        <v>165</v>
      </c>
      <c r="AU188" s="18" t="s">
        <v>83</v>
      </c>
    </row>
    <row r="189" spans="2:65" s="1" customFormat="1" ht="33" customHeight="1">
      <c r="B189" s="33"/>
      <c r="C189" s="128" t="s">
        <v>471</v>
      </c>
      <c r="D189" s="128" t="s">
        <v>158</v>
      </c>
      <c r="E189" s="129" t="s">
        <v>1928</v>
      </c>
      <c r="F189" s="130" t="s">
        <v>1929</v>
      </c>
      <c r="G189" s="131" t="s">
        <v>422</v>
      </c>
      <c r="H189" s="132">
        <v>30</v>
      </c>
      <c r="I189" s="133"/>
      <c r="J189" s="134">
        <f>ROUND(I189*H189,2)</f>
        <v>0</v>
      </c>
      <c r="K189" s="130" t="s">
        <v>162</v>
      </c>
      <c r="L189" s="33"/>
      <c r="M189" s="135" t="s">
        <v>19</v>
      </c>
      <c r="N189" s="136" t="s">
        <v>44</v>
      </c>
      <c r="P189" s="137">
        <f>O189*H189</f>
        <v>0</v>
      </c>
      <c r="Q189" s="137">
        <v>2.0000000000000001E-4</v>
      </c>
      <c r="R189" s="137">
        <f>Q189*H189</f>
        <v>6.0000000000000001E-3</v>
      </c>
      <c r="S189" s="137">
        <v>0</v>
      </c>
      <c r="T189" s="138">
        <f>S189*H189</f>
        <v>0</v>
      </c>
      <c r="AR189" s="139" t="s">
        <v>278</v>
      </c>
      <c r="AT189" s="139" t="s">
        <v>158</v>
      </c>
      <c r="AU189" s="139" t="s">
        <v>83</v>
      </c>
      <c r="AY189" s="18" t="s">
        <v>156</v>
      </c>
      <c r="BE189" s="140">
        <f>IF(N189="základní",J189,0)</f>
        <v>0</v>
      </c>
      <c r="BF189" s="140">
        <f>IF(N189="snížená",J189,0)</f>
        <v>0</v>
      </c>
      <c r="BG189" s="140">
        <f>IF(N189="zákl. přenesená",J189,0)</f>
        <v>0</v>
      </c>
      <c r="BH189" s="140">
        <f>IF(N189="sníž. přenesená",J189,0)</f>
        <v>0</v>
      </c>
      <c r="BI189" s="140">
        <f>IF(N189="nulová",J189,0)</f>
        <v>0</v>
      </c>
      <c r="BJ189" s="18" t="s">
        <v>81</v>
      </c>
      <c r="BK189" s="140">
        <f>ROUND(I189*H189,2)</f>
        <v>0</v>
      </c>
      <c r="BL189" s="18" t="s">
        <v>278</v>
      </c>
      <c r="BM189" s="139" t="s">
        <v>1932</v>
      </c>
    </row>
    <row r="190" spans="2:65" s="1" customFormat="1" ht="10.199999999999999">
      <c r="B190" s="33"/>
      <c r="D190" s="141" t="s">
        <v>165</v>
      </c>
      <c r="F190" s="142" t="s">
        <v>1931</v>
      </c>
      <c r="I190" s="143"/>
      <c r="L190" s="33"/>
      <c r="M190" s="144"/>
      <c r="T190" s="54"/>
      <c r="AT190" s="18" t="s">
        <v>165</v>
      </c>
      <c r="AU190" s="18" t="s">
        <v>83</v>
      </c>
    </row>
    <row r="191" spans="2:65" s="1" customFormat="1" ht="24.15" customHeight="1">
      <c r="B191" s="33"/>
      <c r="C191" s="128" t="s">
        <v>475</v>
      </c>
      <c r="D191" s="128" t="s">
        <v>158</v>
      </c>
      <c r="E191" s="129" t="s">
        <v>1933</v>
      </c>
      <c r="F191" s="130" t="s">
        <v>1934</v>
      </c>
      <c r="G191" s="131" t="s">
        <v>422</v>
      </c>
      <c r="H191" s="132">
        <v>25</v>
      </c>
      <c r="I191" s="133"/>
      <c r="J191" s="134">
        <f>ROUND(I191*H191,2)</f>
        <v>0</v>
      </c>
      <c r="K191" s="130" t="s">
        <v>162</v>
      </c>
      <c r="L191" s="33"/>
      <c r="M191" s="135" t="s">
        <v>19</v>
      </c>
      <c r="N191" s="136" t="s">
        <v>44</v>
      </c>
      <c r="P191" s="137">
        <f>O191*H191</f>
        <v>0</v>
      </c>
      <c r="Q191" s="137">
        <v>2.4000000000000001E-4</v>
      </c>
      <c r="R191" s="137">
        <f>Q191*H191</f>
        <v>6.0000000000000001E-3</v>
      </c>
      <c r="S191" s="137">
        <v>0</v>
      </c>
      <c r="T191" s="138">
        <f>S191*H191</f>
        <v>0</v>
      </c>
      <c r="AR191" s="139" t="s">
        <v>278</v>
      </c>
      <c r="AT191" s="139" t="s">
        <v>158</v>
      </c>
      <c r="AU191" s="139" t="s">
        <v>83</v>
      </c>
      <c r="AY191" s="18" t="s">
        <v>156</v>
      </c>
      <c r="BE191" s="140">
        <f>IF(N191="základní",J191,0)</f>
        <v>0</v>
      </c>
      <c r="BF191" s="140">
        <f>IF(N191="snížená",J191,0)</f>
        <v>0</v>
      </c>
      <c r="BG191" s="140">
        <f>IF(N191="zákl. přenesená",J191,0)</f>
        <v>0</v>
      </c>
      <c r="BH191" s="140">
        <f>IF(N191="sníž. přenesená",J191,0)</f>
        <v>0</v>
      </c>
      <c r="BI191" s="140">
        <f>IF(N191="nulová",J191,0)</f>
        <v>0</v>
      </c>
      <c r="BJ191" s="18" t="s">
        <v>81</v>
      </c>
      <c r="BK191" s="140">
        <f>ROUND(I191*H191,2)</f>
        <v>0</v>
      </c>
      <c r="BL191" s="18" t="s">
        <v>278</v>
      </c>
      <c r="BM191" s="139" t="s">
        <v>1935</v>
      </c>
    </row>
    <row r="192" spans="2:65" s="1" customFormat="1" ht="10.199999999999999">
      <c r="B192" s="33"/>
      <c r="D192" s="141" t="s">
        <v>165</v>
      </c>
      <c r="F192" s="142" t="s">
        <v>1936</v>
      </c>
      <c r="I192" s="143"/>
      <c r="L192" s="33"/>
      <c r="M192" s="144"/>
      <c r="T192" s="54"/>
      <c r="AT192" s="18" t="s">
        <v>165</v>
      </c>
      <c r="AU192" s="18" t="s">
        <v>83</v>
      </c>
    </row>
    <row r="193" spans="2:65" s="1" customFormat="1" ht="16.5" customHeight="1">
      <c r="B193" s="33"/>
      <c r="C193" s="128" t="s">
        <v>480</v>
      </c>
      <c r="D193" s="128" t="s">
        <v>158</v>
      </c>
      <c r="E193" s="129" t="s">
        <v>1937</v>
      </c>
      <c r="F193" s="130" t="s">
        <v>1938</v>
      </c>
      <c r="G193" s="131" t="s">
        <v>422</v>
      </c>
      <c r="H193" s="132">
        <v>1</v>
      </c>
      <c r="I193" s="133"/>
      <c r="J193" s="134">
        <f>ROUND(I193*H193,2)</f>
        <v>0</v>
      </c>
      <c r="K193" s="130" t="s">
        <v>19</v>
      </c>
      <c r="L193" s="33"/>
      <c r="M193" s="135" t="s">
        <v>19</v>
      </c>
      <c r="N193" s="136" t="s">
        <v>44</v>
      </c>
      <c r="P193" s="137">
        <f>O193*H193</f>
        <v>0</v>
      </c>
      <c r="Q193" s="137">
        <v>2.4000000000000001E-4</v>
      </c>
      <c r="R193" s="137">
        <f>Q193*H193</f>
        <v>2.4000000000000001E-4</v>
      </c>
      <c r="S193" s="137">
        <v>0</v>
      </c>
      <c r="T193" s="138">
        <f>S193*H193</f>
        <v>0</v>
      </c>
      <c r="AR193" s="139" t="s">
        <v>278</v>
      </c>
      <c r="AT193" s="139" t="s">
        <v>158</v>
      </c>
      <c r="AU193" s="139" t="s">
        <v>83</v>
      </c>
      <c r="AY193" s="18" t="s">
        <v>156</v>
      </c>
      <c r="BE193" s="140">
        <f>IF(N193="základní",J193,0)</f>
        <v>0</v>
      </c>
      <c r="BF193" s="140">
        <f>IF(N193="snížená",J193,0)</f>
        <v>0</v>
      </c>
      <c r="BG193" s="140">
        <f>IF(N193="zákl. přenesená",J193,0)</f>
        <v>0</v>
      </c>
      <c r="BH193" s="140">
        <f>IF(N193="sníž. přenesená",J193,0)</f>
        <v>0</v>
      </c>
      <c r="BI193" s="140">
        <f>IF(N193="nulová",J193,0)</f>
        <v>0</v>
      </c>
      <c r="BJ193" s="18" t="s">
        <v>81</v>
      </c>
      <c r="BK193" s="140">
        <f>ROUND(I193*H193,2)</f>
        <v>0</v>
      </c>
      <c r="BL193" s="18" t="s">
        <v>278</v>
      </c>
      <c r="BM193" s="139" t="s">
        <v>1939</v>
      </c>
    </row>
    <row r="194" spans="2:65" s="1" customFormat="1" ht="16.5" customHeight="1">
      <c r="B194" s="33"/>
      <c r="C194" s="128" t="s">
        <v>484</v>
      </c>
      <c r="D194" s="128" t="s">
        <v>158</v>
      </c>
      <c r="E194" s="129" t="s">
        <v>1940</v>
      </c>
      <c r="F194" s="130" t="s">
        <v>1941</v>
      </c>
      <c r="G194" s="131" t="s">
        <v>818</v>
      </c>
      <c r="H194" s="132">
        <v>1</v>
      </c>
      <c r="I194" s="133"/>
      <c r="J194" s="134">
        <f>ROUND(I194*H194,2)</f>
        <v>0</v>
      </c>
      <c r="K194" s="130" t="s">
        <v>162</v>
      </c>
      <c r="L194" s="33"/>
      <c r="M194" s="135" t="s">
        <v>19</v>
      </c>
      <c r="N194" s="136" t="s">
        <v>44</v>
      </c>
      <c r="P194" s="137">
        <f>O194*H194</f>
        <v>0</v>
      </c>
      <c r="Q194" s="137">
        <v>2.1099999999999999E-3</v>
      </c>
      <c r="R194" s="137">
        <f>Q194*H194</f>
        <v>2.1099999999999999E-3</v>
      </c>
      <c r="S194" s="137">
        <v>0</v>
      </c>
      <c r="T194" s="138">
        <f>S194*H194</f>
        <v>0</v>
      </c>
      <c r="AR194" s="139" t="s">
        <v>278</v>
      </c>
      <c r="AT194" s="139" t="s">
        <v>158</v>
      </c>
      <c r="AU194" s="139" t="s">
        <v>83</v>
      </c>
      <c r="AY194" s="18" t="s">
        <v>156</v>
      </c>
      <c r="BE194" s="140">
        <f>IF(N194="základní",J194,0)</f>
        <v>0</v>
      </c>
      <c r="BF194" s="140">
        <f>IF(N194="snížená",J194,0)</f>
        <v>0</v>
      </c>
      <c r="BG194" s="140">
        <f>IF(N194="zákl. přenesená",J194,0)</f>
        <v>0</v>
      </c>
      <c r="BH194" s="140">
        <f>IF(N194="sníž. přenesená",J194,0)</f>
        <v>0</v>
      </c>
      <c r="BI194" s="140">
        <f>IF(N194="nulová",J194,0)</f>
        <v>0</v>
      </c>
      <c r="BJ194" s="18" t="s">
        <v>81</v>
      </c>
      <c r="BK194" s="140">
        <f>ROUND(I194*H194,2)</f>
        <v>0</v>
      </c>
      <c r="BL194" s="18" t="s">
        <v>278</v>
      </c>
      <c r="BM194" s="139" t="s">
        <v>1942</v>
      </c>
    </row>
    <row r="195" spans="2:65" s="1" customFormat="1" ht="10.199999999999999">
      <c r="B195" s="33"/>
      <c r="D195" s="141" t="s">
        <v>165</v>
      </c>
      <c r="F195" s="142" t="s">
        <v>1943</v>
      </c>
      <c r="I195" s="143"/>
      <c r="L195" s="33"/>
      <c r="M195" s="144"/>
      <c r="T195" s="54"/>
      <c r="AT195" s="18" t="s">
        <v>165</v>
      </c>
      <c r="AU195" s="18" t="s">
        <v>83</v>
      </c>
    </row>
    <row r="196" spans="2:65" s="1" customFormat="1" ht="16.5" customHeight="1">
      <c r="B196" s="33"/>
      <c r="C196" s="166" t="s">
        <v>493</v>
      </c>
      <c r="D196" s="166" t="s">
        <v>291</v>
      </c>
      <c r="E196" s="167" t="s">
        <v>1944</v>
      </c>
      <c r="F196" s="168" t="s">
        <v>1945</v>
      </c>
      <c r="G196" s="169" t="s">
        <v>235</v>
      </c>
      <c r="H196" s="170">
        <v>2</v>
      </c>
      <c r="I196" s="171"/>
      <c r="J196" s="172">
        <f>ROUND(I196*H196,2)</f>
        <v>0</v>
      </c>
      <c r="K196" s="168" t="s">
        <v>19</v>
      </c>
      <c r="L196" s="173"/>
      <c r="M196" s="174" t="s">
        <v>19</v>
      </c>
      <c r="N196" s="175" t="s">
        <v>44</v>
      </c>
      <c r="P196" s="137">
        <f>O196*H196</f>
        <v>0</v>
      </c>
      <c r="Q196" s="137">
        <v>2.1800000000000001E-3</v>
      </c>
      <c r="R196" s="137">
        <f>Q196*H196</f>
        <v>4.3600000000000002E-3</v>
      </c>
      <c r="S196" s="137">
        <v>0</v>
      </c>
      <c r="T196" s="138">
        <f>S196*H196</f>
        <v>0</v>
      </c>
      <c r="AR196" s="139" t="s">
        <v>379</v>
      </c>
      <c r="AT196" s="139" t="s">
        <v>291</v>
      </c>
      <c r="AU196" s="139" t="s">
        <v>83</v>
      </c>
      <c r="AY196" s="18" t="s">
        <v>156</v>
      </c>
      <c r="BE196" s="140">
        <f>IF(N196="základní",J196,0)</f>
        <v>0</v>
      </c>
      <c r="BF196" s="140">
        <f>IF(N196="snížená",J196,0)</f>
        <v>0</v>
      </c>
      <c r="BG196" s="140">
        <f>IF(N196="zákl. přenesená",J196,0)</f>
        <v>0</v>
      </c>
      <c r="BH196" s="140">
        <f>IF(N196="sníž. přenesená",J196,0)</f>
        <v>0</v>
      </c>
      <c r="BI196" s="140">
        <f>IF(N196="nulová",J196,0)</f>
        <v>0</v>
      </c>
      <c r="BJ196" s="18" t="s">
        <v>81</v>
      </c>
      <c r="BK196" s="140">
        <f>ROUND(I196*H196,2)</f>
        <v>0</v>
      </c>
      <c r="BL196" s="18" t="s">
        <v>278</v>
      </c>
      <c r="BM196" s="139" t="s">
        <v>1946</v>
      </c>
    </row>
    <row r="197" spans="2:65" s="1" customFormat="1" ht="16.5" customHeight="1">
      <c r="B197" s="33"/>
      <c r="C197" s="166" t="s">
        <v>499</v>
      </c>
      <c r="D197" s="166" t="s">
        <v>291</v>
      </c>
      <c r="E197" s="167" t="s">
        <v>1947</v>
      </c>
      <c r="F197" s="168" t="s">
        <v>1948</v>
      </c>
      <c r="G197" s="169" t="s">
        <v>235</v>
      </c>
      <c r="H197" s="170">
        <v>4</v>
      </c>
      <c r="I197" s="171"/>
      <c r="J197" s="172">
        <f>ROUND(I197*H197,2)</f>
        <v>0</v>
      </c>
      <c r="K197" s="168" t="s">
        <v>162</v>
      </c>
      <c r="L197" s="173"/>
      <c r="M197" s="174" t="s">
        <v>19</v>
      </c>
      <c r="N197" s="175" t="s">
        <v>44</v>
      </c>
      <c r="P197" s="137">
        <f>O197*H197</f>
        <v>0</v>
      </c>
      <c r="Q197" s="137">
        <v>1.9000000000000001E-4</v>
      </c>
      <c r="R197" s="137">
        <f>Q197*H197</f>
        <v>7.6000000000000004E-4</v>
      </c>
      <c r="S197" s="137">
        <v>0</v>
      </c>
      <c r="T197" s="138">
        <f>S197*H197</f>
        <v>0</v>
      </c>
      <c r="AR197" s="139" t="s">
        <v>379</v>
      </c>
      <c r="AT197" s="139" t="s">
        <v>291</v>
      </c>
      <c r="AU197" s="139" t="s">
        <v>83</v>
      </c>
      <c r="AY197" s="18" t="s">
        <v>156</v>
      </c>
      <c r="BE197" s="140">
        <f>IF(N197="základní",J197,0)</f>
        <v>0</v>
      </c>
      <c r="BF197" s="140">
        <f>IF(N197="snížená",J197,0)</f>
        <v>0</v>
      </c>
      <c r="BG197" s="140">
        <f>IF(N197="zákl. přenesená",J197,0)</f>
        <v>0</v>
      </c>
      <c r="BH197" s="140">
        <f>IF(N197="sníž. přenesená",J197,0)</f>
        <v>0</v>
      </c>
      <c r="BI197" s="140">
        <f>IF(N197="nulová",J197,0)</f>
        <v>0</v>
      </c>
      <c r="BJ197" s="18" t="s">
        <v>81</v>
      </c>
      <c r="BK197" s="140">
        <f>ROUND(I197*H197,2)</f>
        <v>0</v>
      </c>
      <c r="BL197" s="18" t="s">
        <v>278</v>
      </c>
      <c r="BM197" s="139" t="s">
        <v>1949</v>
      </c>
    </row>
    <row r="198" spans="2:65" s="1" customFormat="1" ht="24.15" customHeight="1">
      <c r="B198" s="33"/>
      <c r="C198" s="166" t="s">
        <v>506</v>
      </c>
      <c r="D198" s="166" t="s">
        <v>291</v>
      </c>
      <c r="E198" s="167" t="s">
        <v>1950</v>
      </c>
      <c r="F198" s="168" t="s">
        <v>1951</v>
      </c>
      <c r="G198" s="169" t="s">
        <v>235</v>
      </c>
      <c r="H198" s="170">
        <v>8</v>
      </c>
      <c r="I198" s="171"/>
      <c r="J198" s="172">
        <f>ROUND(I198*H198,2)</f>
        <v>0</v>
      </c>
      <c r="K198" s="168" t="s">
        <v>19</v>
      </c>
      <c r="L198" s="173"/>
      <c r="M198" s="174" t="s">
        <v>19</v>
      </c>
      <c r="N198" s="175" t="s">
        <v>44</v>
      </c>
      <c r="P198" s="137">
        <f>O198*H198</f>
        <v>0</v>
      </c>
      <c r="Q198" s="137">
        <v>3.2000000000000003E-4</v>
      </c>
      <c r="R198" s="137">
        <f>Q198*H198</f>
        <v>2.5600000000000002E-3</v>
      </c>
      <c r="S198" s="137">
        <v>0</v>
      </c>
      <c r="T198" s="138">
        <f>S198*H198</f>
        <v>0</v>
      </c>
      <c r="AR198" s="139" t="s">
        <v>379</v>
      </c>
      <c r="AT198" s="139" t="s">
        <v>291</v>
      </c>
      <c r="AU198" s="139" t="s">
        <v>83</v>
      </c>
      <c r="AY198" s="18" t="s">
        <v>156</v>
      </c>
      <c r="BE198" s="140">
        <f>IF(N198="základní",J198,0)</f>
        <v>0</v>
      </c>
      <c r="BF198" s="140">
        <f>IF(N198="snížená",J198,0)</f>
        <v>0</v>
      </c>
      <c r="BG198" s="140">
        <f>IF(N198="zákl. přenesená",J198,0)</f>
        <v>0</v>
      </c>
      <c r="BH198" s="140">
        <f>IF(N198="sníž. přenesená",J198,0)</f>
        <v>0</v>
      </c>
      <c r="BI198" s="140">
        <f>IF(N198="nulová",J198,0)</f>
        <v>0</v>
      </c>
      <c r="BJ198" s="18" t="s">
        <v>81</v>
      </c>
      <c r="BK198" s="140">
        <f>ROUND(I198*H198,2)</f>
        <v>0</v>
      </c>
      <c r="BL198" s="18" t="s">
        <v>278</v>
      </c>
      <c r="BM198" s="139" t="s">
        <v>1952</v>
      </c>
    </row>
    <row r="199" spans="2:65" s="1" customFormat="1" ht="16.5" customHeight="1">
      <c r="B199" s="33"/>
      <c r="C199" s="128" t="s">
        <v>513</v>
      </c>
      <c r="D199" s="128" t="s">
        <v>158</v>
      </c>
      <c r="E199" s="129" t="s">
        <v>1953</v>
      </c>
      <c r="F199" s="130" t="s">
        <v>1954</v>
      </c>
      <c r="G199" s="131" t="s">
        <v>818</v>
      </c>
      <c r="H199" s="132">
        <v>10</v>
      </c>
      <c r="I199" s="133"/>
      <c r="J199" s="134">
        <f>ROUND(I199*H199,2)</f>
        <v>0</v>
      </c>
      <c r="K199" s="130" t="s">
        <v>162</v>
      </c>
      <c r="L199" s="33"/>
      <c r="M199" s="135" t="s">
        <v>19</v>
      </c>
      <c r="N199" s="136" t="s">
        <v>44</v>
      </c>
      <c r="P199" s="137">
        <f>O199*H199</f>
        <v>0</v>
      </c>
      <c r="Q199" s="137">
        <v>5.6999999999999998E-4</v>
      </c>
      <c r="R199" s="137">
        <f>Q199*H199</f>
        <v>5.7000000000000002E-3</v>
      </c>
      <c r="S199" s="137">
        <v>0</v>
      </c>
      <c r="T199" s="138">
        <f>S199*H199</f>
        <v>0</v>
      </c>
      <c r="AR199" s="139" t="s">
        <v>278</v>
      </c>
      <c r="AT199" s="139" t="s">
        <v>158</v>
      </c>
      <c r="AU199" s="139" t="s">
        <v>83</v>
      </c>
      <c r="AY199" s="18" t="s">
        <v>156</v>
      </c>
      <c r="BE199" s="140">
        <f>IF(N199="základní",J199,0)</f>
        <v>0</v>
      </c>
      <c r="BF199" s="140">
        <f>IF(N199="snížená",J199,0)</f>
        <v>0</v>
      </c>
      <c r="BG199" s="140">
        <f>IF(N199="zákl. přenesená",J199,0)</f>
        <v>0</v>
      </c>
      <c r="BH199" s="140">
        <f>IF(N199="sníž. přenesená",J199,0)</f>
        <v>0</v>
      </c>
      <c r="BI199" s="140">
        <f>IF(N199="nulová",J199,0)</f>
        <v>0</v>
      </c>
      <c r="BJ199" s="18" t="s">
        <v>81</v>
      </c>
      <c r="BK199" s="140">
        <f>ROUND(I199*H199,2)</f>
        <v>0</v>
      </c>
      <c r="BL199" s="18" t="s">
        <v>278</v>
      </c>
      <c r="BM199" s="139" t="s">
        <v>1955</v>
      </c>
    </row>
    <row r="200" spans="2:65" s="1" customFormat="1" ht="10.199999999999999">
      <c r="B200" s="33"/>
      <c r="D200" s="141" t="s">
        <v>165</v>
      </c>
      <c r="F200" s="142" t="s">
        <v>1956</v>
      </c>
      <c r="I200" s="143"/>
      <c r="L200" s="33"/>
      <c r="M200" s="144"/>
      <c r="T200" s="54"/>
      <c r="AT200" s="18" t="s">
        <v>165</v>
      </c>
      <c r="AU200" s="18" t="s">
        <v>83</v>
      </c>
    </row>
    <row r="201" spans="2:65" s="1" customFormat="1" ht="16.5" customHeight="1">
      <c r="B201" s="33"/>
      <c r="C201" s="128" t="s">
        <v>536</v>
      </c>
      <c r="D201" s="128" t="s">
        <v>158</v>
      </c>
      <c r="E201" s="129" t="s">
        <v>1957</v>
      </c>
      <c r="F201" s="130" t="s">
        <v>1958</v>
      </c>
      <c r="G201" s="131" t="s">
        <v>818</v>
      </c>
      <c r="H201" s="132">
        <v>19</v>
      </c>
      <c r="I201" s="133"/>
      <c r="J201" s="134">
        <f>ROUND(I201*H201,2)</f>
        <v>0</v>
      </c>
      <c r="K201" s="130" t="s">
        <v>162</v>
      </c>
      <c r="L201" s="33"/>
      <c r="M201" s="135" t="s">
        <v>19</v>
      </c>
      <c r="N201" s="136" t="s">
        <v>44</v>
      </c>
      <c r="P201" s="137">
        <f>O201*H201</f>
        <v>0</v>
      </c>
      <c r="Q201" s="137">
        <v>8.9999999999999998E-4</v>
      </c>
      <c r="R201" s="137">
        <f>Q201*H201</f>
        <v>1.7100000000000001E-2</v>
      </c>
      <c r="S201" s="137">
        <v>0</v>
      </c>
      <c r="T201" s="138">
        <f>S201*H201</f>
        <v>0</v>
      </c>
      <c r="AR201" s="139" t="s">
        <v>278</v>
      </c>
      <c r="AT201" s="139" t="s">
        <v>158</v>
      </c>
      <c r="AU201" s="139" t="s">
        <v>83</v>
      </c>
      <c r="AY201" s="18" t="s">
        <v>156</v>
      </c>
      <c r="BE201" s="140">
        <f>IF(N201="základní",J201,0)</f>
        <v>0</v>
      </c>
      <c r="BF201" s="140">
        <f>IF(N201="snížená",J201,0)</f>
        <v>0</v>
      </c>
      <c r="BG201" s="140">
        <f>IF(N201="zákl. přenesená",J201,0)</f>
        <v>0</v>
      </c>
      <c r="BH201" s="140">
        <f>IF(N201="sníž. přenesená",J201,0)</f>
        <v>0</v>
      </c>
      <c r="BI201" s="140">
        <f>IF(N201="nulová",J201,0)</f>
        <v>0</v>
      </c>
      <c r="BJ201" s="18" t="s">
        <v>81</v>
      </c>
      <c r="BK201" s="140">
        <f>ROUND(I201*H201,2)</f>
        <v>0</v>
      </c>
      <c r="BL201" s="18" t="s">
        <v>278</v>
      </c>
      <c r="BM201" s="139" t="s">
        <v>1959</v>
      </c>
    </row>
    <row r="202" spans="2:65" s="1" customFormat="1" ht="10.199999999999999">
      <c r="B202" s="33"/>
      <c r="D202" s="141" t="s">
        <v>165</v>
      </c>
      <c r="F202" s="142" t="s">
        <v>1960</v>
      </c>
      <c r="I202" s="143"/>
      <c r="L202" s="33"/>
      <c r="M202" s="144"/>
      <c r="T202" s="54"/>
      <c r="AT202" s="18" t="s">
        <v>165</v>
      </c>
      <c r="AU202" s="18" t="s">
        <v>83</v>
      </c>
    </row>
    <row r="203" spans="2:65" s="1" customFormat="1" ht="21.75" customHeight="1">
      <c r="B203" s="33"/>
      <c r="C203" s="128" t="s">
        <v>542</v>
      </c>
      <c r="D203" s="128" t="s">
        <v>158</v>
      </c>
      <c r="E203" s="129" t="s">
        <v>1961</v>
      </c>
      <c r="F203" s="130" t="s">
        <v>1962</v>
      </c>
      <c r="G203" s="131" t="s">
        <v>235</v>
      </c>
      <c r="H203" s="132">
        <v>3</v>
      </c>
      <c r="I203" s="133"/>
      <c r="J203" s="134">
        <f>ROUND(I203*H203,2)</f>
        <v>0</v>
      </c>
      <c r="K203" s="130" t="s">
        <v>162</v>
      </c>
      <c r="L203" s="33"/>
      <c r="M203" s="135" t="s">
        <v>19</v>
      </c>
      <c r="N203" s="136" t="s">
        <v>44</v>
      </c>
      <c r="P203" s="137">
        <f>O203*H203</f>
        <v>0</v>
      </c>
      <c r="Q203" s="137">
        <v>1.2700000000000001E-3</v>
      </c>
      <c r="R203" s="137">
        <f>Q203*H203</f>
        <v>3.81E-3</v>
      </c>
      <c r="S203" s="137">
        <v>0</v>
      </c>
      <c r="T203" s="138">
        <f>S203*H203</f>
        <v>0</v>
      </c>
      <c r="AR203" s="139" t="s">
        <v>278</v>
      </c>
      <c r="AT203" s="139" t="s">
        <v>158</v>
      </c>
      <c r="AU203" s="139" t="s">
        <v>83</v>
      </c>
      <c r="AY203" s="18" t="s">
        <v>156</v>
      </c>
      <c r="BE203" s="140">
        <f>IF(N203="základní",J203,0)</f>
        <v>0</v>
      </c>
      <c r="BF203" s="140">
        <f>IF(N203="snížená",J203,0)</f>
        <v>0</v>
      </c>
      <c r="BG203" s="140">
        <f>IF(N203="zákl. přenesená",J203,0)</f>
        <v>0</v>
      </c>
      <c r="BH203" s="140">
        <f>IF(N203="sníž. přenesená",J203,0)</f>
        <v>0</v>
      </c>
      <c r="BI203" s="140">
        <f>IF(N203="nulová",J203,0)</f>
        <v>0</v>
      </c>
      <c r="BJ203" s="18" t="s">
        <v>81</v>
      </c>
      <c r="BK203" s="140">
        <f>ROUND(I203*H203,2)</f>
        <v>0</v>
      </c>
      <c r="BL203" s="18" t="s">
        <v>278</v>
      </c>
      <c r="BM203" s="139" t="s">
        <v>1963</v>
      </c>
    </row>
    <row r="204" spans="2:65" s="1" customFormat="1" ht="10.199999999999999">
      <c r="B204" s="33"/>
      <c r="D204" s="141" t="s">
        <v>165</v>
      </c>
      <c r="F204" s="142" t="s">
        <v>1964</v>
      </c>
      <c r="I204" s="143"/>
      <c r="L204" s="33"/>
      <c r="M204" s="144"/>
      <c r="T204" s="54"/>
      <c r="AT204" s="18" t="s">
        <v>165</v>
      </c>
      <c r="AU204" s="18" t="s">
        <v>83</v>
      </c>
    </row>
    <row r="205" spans="2:65" s="1" customFormat="1" ht="21.75" customHeight="1">
      <c r="B205" s="33"/>
      <c r="C205" s="128" t="s">
        <v>558</v>
      </c>
      <c r="D205" s="128" t="s">
        <v>158</v>
      </c>
      <c r="E205" s="129" t="s">
        <v>1965</v>
      </c>
      <c r="F205" s="130" t="s">
        <v>1966</v>
      </c>
      <c r="G205" s="131" t="s">
        <v>235</v>
      </c>
      <c r="H205" s="132">
        <v>1</v>
      </c>
      <c r="I205" s="133"/>
      <c r="J205" s="134">
        <f>ROUND(I205*H205,2)</f>
        <v>0</v>
      </c>
      <c r="K205" s="130" t="s">
        <v>162</v>
      </c>
      <c r="L205" s="33"/>
      <c r="M205" s="135" t="s">
        <v>19</v>
      </c>
      <c r="N205" s="136" t="s">
        <v>44</v>
      </c>
      <c r="P205" s="137">
        <f>O205*H205</f>
        <v>0</v>
      </c>
      <c r="Q205" s="137">
        <v>1.16E-3</v>
      </c>
      <c r="R205" s="137">
        <f>Q205*H205</f>
        <v>1.16E-3</v>
      </c>
      <c r="S205" s="137">
        <v>0</v>
      </c>
      <c r="T205" s="138">
        <f>S205*H205</f>
        <v>0</v>
      </c>
      <c r="AR205" s="139" t="s">
        <v>278</v>
      </c>
      <c r="AT205" s="139" t="s">
        <v>158</v>
      </c>
      <c r="AU205" s="139" t="s">
        <v>83</v>
      </c>
      <c r="AY205" s="18" t="s">
        <v>156</v>
      </c>
      <c r="BE205" s="140">
        <f>IF(N205="základní",J205,0)</f>
        <v>0</v>
      </c>
      <c r="BF205" s="140">
        <f>IF(N205="snížená",J205,0)</f>
        <v>0</v>
      </c>
      <c r="BG205" s="140">
        <f>IF(N205="zákl. přenesená",J205,0)</f>
        <v>0</v>
      </c>
      <c r="BH205" s="140">
        <f>IF(N205="sníž. přenesená",J205,0)</f>
        <v>0</v>
      </c>
      <c r="BI205" s="140">
        <f>IF(N205="nulová",J205,0)</f>
        <v>0</v>
      </c>
      <c r="BJ205" s="18" t="s">
        <v>81</v>
      </c>
      <c r="BK205" s="140">
        <f>ROUND(I205*H205,2)</f>
        <v>0</v>
      </c>
      <c r="BL205" s="18" t="s">
        <v>278</v>
      </c>
      <c r="BM205" s="139" t="s">
        <v>1967</v>
      </c>
    </row>
    <row r="206" spans="2:65" s="1" customFormat="1" ht="10.199999999999999">
      <c r="B206" s="33"/>
      <c r="D206" s="141" t="s">
        <v>165</v>
      </c>
      <c r="F206" s="142" t="s">
        <v>1968</v>
      </c>
      <c r="I206" s="143"/>
      <c r="L206" s="33"/>
      <c r="M206" s="144"/>
      <c r="T206" s="54"/>
      <c r="AT206" s="18" t="s">
        <v>165</v>
      </c>
      <c r="AU206" s="18" t="s">
        <v>83</v>
      </c>
    </row>
    <row r="207" spans="2:65" s="1" customFormat="1" ht="21.75" customHeight="1">
      <c r="B207" s="33"/>
      <c r="C207" s="128" t="s">
        <v>570</v>
      </c>
      <c r="D207" s="128" t="s">
        <v>158</v>
      </c>
      <c r="E207" s="129" t="s">
        <v>1969</v>
      </c>
      <c r="F207" s="130" t="s">
        <v>1970</v>
      </c>
      <c r="G207" s="131" t="s">
        <v>422</v>
      </c>
      <c r="H207" s="132">
        <v>336</v>
      </c>
      <c r="I207" s="133"/>
      <c r="J207" s="134">
        <f>ROUND(I207*H207,2)</f>
        <v>0</v>
      </c>
      <c r="K207" s="130" t="s">
        <v>162</v>
      </c>
      <c r="L207" s="33"/>
      <c r="M207" s="135" t="s">
        <v>19</v>
      </c>
      <c r="N207" s="136" t="s">
        <v>44</v>
      </c>
      <c r="P207" s="137">
        <f>O207*H207</f>
        <v>0</v>
      </c>
      <c r="Q207" s="137">
        <v>1.0000000000000001E-5</v>
      </c>
      <c r="R207" s="137">
        <f>Q207*H207</f>
        <v>3.3600000000000001E-3</v>
      </c>
      <c r="S207" s="137">
        <v>0</v>
      </c>
      <c r="T207" s="138">
        <f>S207*H207</f>
        <v>0</v>
      </c>
      <c r="AR207" s="139" t="s">
        <v>278</v>
      </c>
      <c r="AT207" s="139" t="s">
        <v>158</v>
      </c>
      <c r="AU207" s="139" t="s">
        <v>83</v>
      </c>
      <c r="AY207" s="18" t="s">
        <v>156</v>
      </c>
      <c r="BE207" s="140">
        <f>IF(N207="základní",J207,0)</f>
        <v>0</v>
      </c>
      <c r="BF207" s="140">
        <f>IF(N207="snížená",J207,0)</f>
        <v>0</v>
      </c>
      <c r="BG207" s="140">
        <f>IF(N207="zákl. přenesená",J207,0)</f>
        <v>0</v>
      </c>
      <c r="BH207" s="140">
        <f>IF(N207="sníž. přenesená",J207,0)</f>
        <v>0</v>
      </c>
      <c r="BI207" s="140">
        <f>IF(N207="nulová",J207,0)</f>
        <v>0</v>
      </c>
      <c r="BJ207" s="18" t="s">
        <v>81</v>
      </c>
      <c r="BK207" s="140">
        <f>ROUND(I207*H207,2)</f>
        <v>0</v>
      </c>
      <c r="BL207" s="18" t="s">
        <v>278</v>
      </c>
      <c r="BM207" s="139" t="s">
        <v>1971</v>
      </c>
    </row>
    <row r="208" spans="2:65" s="1" customFormat="1" ht="10.199999999999999">
      <c r="B208" s="33"/>
      <c r="D208" s="141" t="s">
        <v>165</v>
      </c>
      <c r="F208" s="142" t="s">
        <v>1972</v>
      </c>
      <c r="I208" s="143"/>
      <c r="L208" s="33"/>
      <c r="M208" s="144"/>
      <c r="T208" s="54"/>
      <c r="AT208" s="18" t="s">
        <v>165</v>
      </c>
      <c r="AU208" s="18" t="s">
        <v>83</v>
      </c>
    </row>
    <row r="209" spans="2:65" s="1" customFormat="1" ht="24.15" customHeight="1">
      <c r="B209" s="33"/>
      <c r="C209" s="128" t="s">
        <v>575</v>
      </c>
      <c r="D209" s="128" t="s">
        <v>158</v>
      </c>
      <c r="E209" s="129" t="s">
        <v>1973</v>
      </c>
      <c r="F209" s="130" t="s">
        <v>1974</v>
      </c>
      <c r="G209" s="131" t="s">
        <v>422</v>
      </c>
      <c r="H209" s="132">
        <v>336</v>
      </c>
      <c r="I209" s="133"/>
      <c r="J209" s="134">
        <f>ROUND(I209*H209,2)</f>
        <v>0</v>
      </c>
      <c r="K209" s="130" t="s">
        <v>162</v>
      </c>
      <c r="L209" s="33"/>
      <c r="M209" s="135" t="s">
        <v>19</v>
      </c>
      <c r="N209" s="136" t="s">
        <v>44</v>
      </c>
      <c r="P209" s="137">
        <f>O209*H209</f>
        <v>0</v>
      </c>
      <c r="Q209" s="137">
        <v>2.0000000000000002E-5</v>
      </c>
      <c r="R209" s="137">
        <f>Q209*H209</f>
        <v>6.7200000000000003E-3</v>
      </c>
      <c r="S209" s="137">
        <v>0</v>
      </c>
      <c r="T209" s="138">
        <f>S209*H209</f>
        <v>0</v>
      </c>
      <c r="AR209" s="139" t="s">
        <v>278</v>
      </c>
      <c r="AT209" s="139" t="s">
        <v>158</v>
      </c>
      <c r="AU209" s="139" t="s">
        <v>83</v>
      </c>
      <c r="AY209" s="18" t="s">
        <v>156</v>
      </c>
      <c r="BE209" s="140">
        <f>IF(N209="základní",J209,0)</f>
        <v>0</v>
      </c>
      <c r="BF209" s="140">
        <f>IF(N209="snížená",J209,0)</f>
        <v>0</v>
      </c>
      <c r="BG209" s="140">
        <f>IF(N209="zákl. přenesená",J209,0)</f>
        <v>0</v>
      </c>
      <c r="BH209" s="140">
        <f>IF(N209="sníž. přenesená",J209,0)</f>
        <v>0</v>
      </c>
      <c r="BI209" s="140">
        <f>IF(N209="nulová",J209,0)</f>
        <v>0</v>
      </c>
      <c r="BJ209" s="18" t="s">
        <v>81</v>
      </c>
      <c r="BK209" s="140">
        <f>ROUND(I209*H209,2)</f>
        <v>0</v>
      </c>
      <c r="BL209" s="18" t="s">
        <v>278</v>
      </c>
      <c r="BM209" s="139" t="s">
        <v>1975</v>
      </c>
    </row>
    <row r="210" spans="2:65" s="1" customFormat="1" ht="10.199999999999999">
      <c r="B210" s="33"/>
      <c r="D210" s="141" t="s">
        <v>165</v>
      </c>
      <c r="F210" s="142" t="s">
        <v>1976</v>
      </c>
      <c r="I210" s="143"/>
      <c r="L210" s="33"/>
      <c r="M210" s="144"/>
      <c r="T210" s="54"/>
      <c r="AT210" s="18" t="s">
        <v>165</v>
      </c>
      <c r="AU210" s="18" t="s">
        <v>83</v>
      </c>
    </row>
    <row r="211" spans="2:65" s="1" customFormat="1" ht="16.5" customHeight="1">
      <c r="B211" s="33"/>
      <c r="C211" s="128" t="s">
        <v>580</v>
      </c>
      <c r="D211" s="128" t="s">
        <v>158</v>
      </c>
      <c r="E211" s="129" t="s">
        <v>1977</v>
      </c>
      <c r="F211" s="130" t="s">
        <v>1978</v>
      </c>
      <c r="G211" s="131" t="s">
        <v>235</v>
      </c>
      <c r="H211" s="132">
        <v>18</v>
      </c>
      <c r="I211" s="133"/>
      <c r="J211" s="134">
        <f>ROUND(I211*H211,2)</f>
        <v>0</v>
      </c>
      <c r="K211" s="130" t="s">
        <v>162</v>
      </c>
      <c r="L211" s="33"/>
      <c r="M211" s="135" t="s">
        <v>19</v>
      </c>
      <c r="N211" s="136" t="s">
        <v>44</v>
      </c>
      <c r="P211" s="137">
        <f>O211*H211</f>
        <v>0</v>
      </c>
      <c r="Q211" s="137">
        <v>1.8000000000000001E-4</v>
      </c>
      <c r="R211" s="137">
        <f>Q211*H211</f>
        <v>3.2400000000000003E-3</v>
      </c>
      <c r="S211" s="137">
        <v>0</v>
      </c>
      <c r="T211" s="138">
        <f>S211*H211</f>
        <v>0</v>
      </c>
      <c r="AR211" s="139" t="s">
        <v>278</v>
      </c>
      <c r="AT211" s="139" t="s">
        <v>158</v>
      </c>
      <c r="AU211" s="139" t="s">
        <v>83</v>
      </c>
      <c r="AY211" s="18" t="s">
        <v>156</v>
      </c>
      <c r="BE211" s="140">
        <f>IF(N211="základní",J211,0)</f>
        <v>0</v>
      </c>
      <c r="BF211" s="140">
        <f>IF(N211="snížená",J211,0)</f>
        <v>0</v>
      </c>
      <c r="BG211" s="140">
        <f>IF(N211="zákl. přenesená",J211,0)</f>
        <v>0</v>
      </c>
      <c r="BH211" s="140">
        <f>IF(N211="sníž. přenesená",J211,0)</f>
        <v>0</v>
      </c>
      <c r="BI211" s="140">
        <f>IF(N211="nulová",J211,0)</f>
        <v>0</v>
      </c>
      <c r="BJ211" s="18" t="s">
        <v>81</v>
      </c>
      <c r="BK211" s="140">
        <f>ROUND(I211*H211,2)</f>
        <v>0</v>
      </c>
      <c r="BL211" s="18" t="s">
        <v>278</v>
      </c>
      <c r="BM211" s="139" t="s">
        <v>1979</v>
      </c>
    </row>
    <row r="212" spans="2:65" s="1" customFormat="1" ht="10.199999999999999">
      <c r="B212" s="33"/>
      <c r="D212" s="141" t="s">
        <v>165</v>
      </c>
      <c r="F212" s="142" t="s">
        <v>1980</v>
      </c>
      <c r="I212" s="143"/>
      <c r="L212" s="33"/>
      <c r="M212" s="144"/>
      <c r="T212" s="54"/>
      <c r="AT212" s="18" t="s">
        <v>165</v>
      </c>
      <c r="AU212" s="18" t="s">
        <v>83</v>
      </c>
    </row>
    <row r="213" spans="2:65" s="1" customFormat="1" ht="16.5" customHeight="1">
      <c r="B213" s="33"/>
      <c r="C213" s="128" t="s">
        <v>584</v>
      </c>
      <c r="D213" s="128" t="s">
        <v>158</v>
      </c>
      <c r="E213" s="129" t="s">
        <v>1981</v>
      </c>
      <c r="F213" s="130" t="s">
        <v>1982</v>
      </c>
      <c r="G213" s="131" t="s">
        <v>235</v>
      </c>
      <c r="H213" s="132">
        <v>2</v>
      </c>
      <c r="I213" s="133"/>
      <c r="J213" s="134">
        <f>ROUND(I213*H213,2)</f>
        <v>0</v>
      </c>
      <c r="K213" s="130" t="s">
        <v>162</v>
      </c>
      <c r="L213" s="33"/>
      <c r="M213" s="135" t="s">
        <v>19</v>
      </c>
      <c r="N213" s="136" t="s">
        <v>44</v>
      </c>
      <c r="P213" s="137">
        <f>O213*H213</f>
        <v>0</v>
      </c>
      <c r="Q213" s="137">
        <v>1.8000000000000001E-4</v>
      </c>
      <c r="R213" s="137">
        <f>Q213*H213</f>
        <v>3.6000000000000002E-4</v>
      </c>
      <c r="S213" s="137">
        <v>0</v>
      </c>
      <c r="T213" s="138">
        <f>S213*H213</f>
        <v>0</v>
      </c>
      <c r="AR213" s="139" t="s">
        <v>278</v>
      </c>
      <c r="AT213" s="139" t="s">
        <v>158</v>
      </c>
      <c r="AU213" s="139" t="s">
        <v>83</v>
      </c>
      <c r="AY213" s="18" t="s">
        <v>156</v>
      </c>
      <c r="BE213" s="140">
        <f>IF(N213="základní",J213,0)</f>
        <v>0</v>
      </c>
      <c r="BF213" s="140">
        <f>IF(N213="snížená",J213,0)</f>
        <v>0</v>
      </c>
      <c r="BG213" s="140">
        <f>IF(N213="zákl. přenesená",J213,0)</f>
        <v>0</v>
      </c>
      <c r="BH213" s="140">
        <f>IF(N213="sníž. přenesená",J213,0)</f>
        <v>0</v>
      </c>
      <c r="BI213" s="140">
        <f>IF(N213="nulová",J213,0)</f>
        <v>0</v>
      </c>
      <c r="BJ213" s="18" t="s">
        <v>81</v>
      </c>
      <c r="BK213" s="140">
        <f>ROUND(I213*H213,2)</f>
        <v>0</v>
      </c>
      <c r="BL213" s="18" t="s">
        <v>278</v>
      </c>
      <c r="BM213" s="139" t="s">
        <v>1983</v>
      </c>
    </row>
    <row r="214" spans="2:65" s="1" customFormat="1" ht="10.199999999999999">
      <c r="B214" s="33"/>
      <c r="D214" s="141" t="s">
        <v>165</v>
      </c>
      <c r="F214" s="142" t="s">
        <v>1984</v>
      </c>
      <c r="I214" s="143"/>
      <c r="L214" s="33"/>
      <c r="M214" s="144"/>
      <c r="T214" s="54"/>
      <c r="AT214" s="18" t="s">
        <v>165</v>
      </c>
      <c r="AU214" s="18" t="s">
        <v>83</v>
      </c>
    </row>
    <row r="215" spans="2:65" s="1" customFormat="1" ht="16.5" customHeight="1">
      <c r="B215" s="33"/>
      <c r="C215" s="128" t="s">
        <v>591</v>
      </c>
      <c r="D215" s="128" t="s">
        <v>158</v>
      </c>
      <c r="E215" s="129" t="s">
        <v>1985</v>
      </c>
      <c r="F215" s="130" t="s">
        <v>1986</v>
      </c>
      <c r="G215" s="131" t="s">
        <v>818</v>
      </c>
      <c r="H215" s="132">
        <v>1</v>
      </c>
      <c r="I215" s="133"/>
      <c r="J215" s="134">
        <f>ROUND(I215*H215,2)</f>
        <v>0</v>
      </c>
      <c r="K215" s="130" t="s">
        <v>162</v>
      </c>
      <c r="L215" s="33"/>
      <c r="M215" s="135" t="s">
        <v>19</v>
      </c>
      <c r="N215" s="136" t="s">
        <v>44</v>
      </c>
      <c r="P215" s="137">
        <f>O215*H215</f>
        <v>0</v>
      </c>
      <c r="Q215" s="137">
        <v>1.155E-2</v>
      </c>
      <c r="R215" s="137">
        <f>Q215*H215</f>
        <v>1.155E-2</v>
      </c>
      <c r="S215" s="137">
        <v>0</v>
      </c>
      <c r="T215" s="138">
        <f>S215*H215</f>
        <v>0</v>
      </c>
      <c r="AR215" s="139" t="s">
        <v>278</v>
      </c>
      <c r="AT215" s="139" t="s">
        <v>158</v>
      </c>
      <c r="AU215" s="139" t="s">
        <v>83</v>
      </c>
      <c r="AY215" s="18" t="s">
        <v>156</v>
      </c>
      <c r="BE215" s="140">
        <f>IF(N215="základní",J215,0)</f>
        <v>0</v>
      </c>
      <c r="BF215" s="140">
        <f>IF(N215="snížená",J215,0)</f>
        <v>0</v>
      </c>
      <c r="BG215" s="140">
        <f>IF(N215="zákl. přenesená",J215,0)</f>
        <v>0</v>
      </c>
      <c r="BH215" s="140">
        <f>IF(N215="sníž. přenesená",J215,0)</f>
        <v>0</v>
      </c>
      <c r="BI215" s="140">
        <f>IF(N215="nulová",J215,0)</f>
        <v>0</v>
      </c>
      <c r="BJ215" s="18" t="s">
        <v>81</v>
      </c>
      <c r="BK215" s="140">
        <f>ROUND(I215*H215,2)</f>
        <v>0</v>
      </c>
      <c r="BL215" s="18" t="s">
        <v>278</v>
      </c>
      <c r="BM215" s="139" t="s">
        <v>1987</v>
      </c>
    </row>
    <row r="216" spans="2:65" s="1" customFormat="1" ht="10.199999999999999">
      <c r="B216" s="33"/>
      <c r="D216" s="141" t="s">
        <v>165</v>
      </c>
      <c r="F216" s="142" t="s">
        <v>1988</v>
      </c>
      <c r="I216" s="143"/>
      <c r="L216" s="33"/>
      <c r="M216" s="144"/>
      <c r="T216" s="54"/>
      <c r="AT216" s="18" t="s">
        <v>165</v>
      </c>
      <c r="AU216" s="18" t="s">
        <v>83</v>
      </c>
    </row>
    <row r="217" spans="2:65" s="11" customFormat="1" ht="22.8" customHeight="1">
      <c r="B217" s="116"/>
      <c r="D217" s="117" t="s">
        <v>72</v>
      </c>
      <c r="E217" s="126" t="s">
        <v>1989</v>
      </c>
      <c r="F217" s="126" t="s">
        <v>1990</v>
      </c>
      <c r="I217" s="119"/>
      <c r="J217" s="127">
        <f>BK217</f>
        <v>0</v>
      </c>
      <c r="L217" s="116"/>
      <c r="M217" s="121"/>
      <c r="P217" s="122">
        <f>SUM(P218:P229)</f>
        <v>0</v>
      </c>
      <c r="R217" s="122">
        <f>SUM(R218:R229)</f>
        <v>0.17742000000000002</v>
      </c>
      <c r="T217" s="123">
        <f>SUM(T218:T229)</f>
        <v>0</v>
      </c>
      <c r="AR217" s="117" t="s">
        <v>83</v>
      </c>
      <c r="AT217" s="124" t="s">
        <v>72</v>
      </c>
      <c r="AU217" s="124" t="s">
        <v>81</v>
      </c>
      <c r="AY217" s="117" t="s">
        <v>156</v>
      </c>
      <c r="BK217" s="125">
        <f>SUM(BK218:BK229)</f>
        <v>0</v>
      </c>
    </row>
    <row r="218" spans="2:65" s="1" customFormat="1" ht="16.5" customHeight="1">
      <c r="B218" s="33"/>
      <c r="C218" s="128" t="s">
        <v>597</v>
      </c>
      <c r="D218" s="128" t="s">
        <v>158</v>
      </c>
      <c r="E218" s="129" t="s">
        <v>1991</v>
      </c>
      <c r="F218" s="130" t="s">
        <v>1992</v>
      </c>
      <c r="G218" s="131" t="s">
        <v>818</v>
      </c>
      <c r="H218" s="132">
        <v>2</v>
      </c>
      <c r="I218" s="133"/>
      <c r="J218" s="134">
        <f>ROUND(I218*H218,2)</f>
        <v>0</v>
      </c>
      <c r="K218" s="130" t="s">
        <v>162</v>
      </c>
      <c r="L218" s="33"/>
      <c r="M218" s="135" t="s">
        <v>19</v>
      </c>
      <c r="N218" s="136" t="s">
        <v>44</v>
      </c>
      <c r="P218" s="137">
        <f>O218*H218</f>
        <v>0</v>
      </c>
      <c r="Q218" s="137">
        <v>3.7499999999999999E-3</v>
      </c>
      <c r="R218" s="137">
        <f>Q218*H218</f>
        <v>7.4999999999999997E-3</v>
      </c>
      <c r="S218" s="137">
        <v>0</v>
      </c>
      <c r="T218" s="138">
        <f>S218*H218</f>
        <v>0</v>
      </c>
      <c r="AR218" s="139" t="s">
        <v>278</v>
      </c>
      <c r="AT218" s="139" t="s">
        <v>158</v>
      </c>
      <c r="AU218" s="139" t="s">
        <v>83</v>
      </c>
      <c r="AY218" s="18" t="s">
        <v>156</v>
      </c>
      <c r="BE218" s="140">
        <f>IF(N218="základní",J218,0)</f>
        <v>0</v>
      </c>
      <c r="BF218" s="140">
        <f>IF(N218="snížená",J218,0)</f>
        <v>0</v>
      </c>
      <c r="BG218" s="140">
        <f>IF(N218="zákl. přenesená",J218,0)</f>
        <v>0</v>
      </c>
      <c r="BH218" s="140">
        <f>IF(N218="sníž. přenesená",J218,0)</f>
        <v>0</v>
      </c>
      <c r="BI218" s="140">
        <f>IF(N218="nulová",J218,0)</f>
        <v>0</v>
      </c>
      <c r="BJ218" s="18" t="s">
        <v>81</v>
      </c>
      <c r="BK218" s="140">
        <f>ROUND(I218*H218,2)</f>
        <v>0</v>
      </c>
      <c r="BL218" s="18" t="s">
        <v>278</v>
      </c>
      <c r="BM218" s="139" t="s">
        <v>1993</v>
      </c>
    </row>
    <row r="219" spans="2:65" s="1" customFormat="1" ht="10.199999999999999">
      <c r="B219" s="33"/>
      <c r="D219" s="141" t="s">
        <v>165</v>
      </c>
      <c r="F219" s="142" t="s">
        <v>1994</v>
      </c>
      <c r="I219" s="143"/>
      <c r="L219" s="33"/>
      <c r="M219" s="144"/>
      <c r="T219" s="54"/>
      <c r="AT219" s="18" t="s">
        <v>165</v>
      </c>
      <c r="AU219" s="18" t="s">
        <v>83</v>
      </c>
    </row>
    <row r="220" spans="2:65" s="1" customFormat="1" ht="16.5" customHeight="1">
      <c r="B220" s="33"/>
      <c r="C220" s="166" t="s">
        <v>602</v>
      </c>
      <c r="D220" s="166" t="s">
        <v>291</v>
      </c>
      <c r="E220" s="167" t="s">
        <v>1995</v>
      </c>
      <c r="F220" s="168" t="s">
        <v>1996</v>
      </c>
      <c r="G220" s="169" t="s">
        <v>235</v>
      </c>
      <c r="H220" s="170">
        <v>2</v>
      </c>
      <c r="I220" s="171"/>
      <c r="J220" s="172">
        <f>ROUND(I220*H220,2)</f>
        <v>0</v>
      </c>
      <c r="K220" s="168" t="s">
        <v>162</v>
      </c>
      <c r="L220" s="173"/>
      <c r="M220" s="174" t="s">
        <v>19</v>
      </c>
      <c r="N220" s="175" t="s">
        <v>44</v>
      </c>
      <c r="P220" s="137">
        <f>O220*H220</f>
        <v>0</v>
      </c>
      <c r="Q220" s="137">
        <v>7.5999999999999998E-2</v>
      </c>
      <c r="R220" s="137">
        <f>Q220*H220</f>
        <v>0.152</v>
      </c>
      <c r="S220" s="137">
        <v>0</v>
      </c>
      <c r="T220" s="138">
        <f>S220*H220</f>
        <v>0</v>
      </c>
      <c r="AR220" s="139" t="s">
        <v>379</v>
      </c>
      <c r="AT220" s="139" t="s">
        <v>291</v>
      </c>
      <c r="AU220" s="139" t="s">
        <v>83</v>
      </c>
      <c r="AY220" s="18" t="s">
        <v>156</v>
      </c>
      <c r="BE220" s="140">
        <f>IF(N220="základní",J220,0)</f>
        <v>0</v>
      </c>
      <c r="BF220" s="140">
        <f>IF(N220="snížená",J220,0)</f>
        <v>0</v>
      </c>
      <c r="BG220" s="140">
        <f>IF(N220="zákl. přenesená",J220,0)</f>
        <v>0</v>
      </c>
      <c r="BH220" s="140">
        <f>IF(N220="sníž. přenesená",J220,0)</f>
        <v>0</v>
      </c>
      <c r="BI220" s="140">
        <f>IF(N220="nulová",J220,0)</f>
        <v>0</v>
      </c>
      <c r="BJ220" s="18" t="s">
        <v>81</v>
      </c>
      <c r="BK220" s="140">
        <f>ROUND(I220*H220,2)</f>
        <v>0</v>
      </c>
      <c r="BL220" s="18" t="s">
        <v>278</v>
      </c>
      <c r="BM220" s="139" t="s">
        <v>1997</v>
      </c>
    </row>
    <row r="221" spans="2:65" s="1" customFormat="1" ht="16.5" customHeight="1">
      <c r="B221" s="33"/>
      <c r="C221" s="128" t="s">
        <v>609</v>
      </c>
      <c r="D221" s="128" t="s">
        <v>158</v>
      </c>
      <c r="E221" s="129" t="s">
        <v>1998</v>
      </c>
      <c r="F221" s="130" t="s">
        <v>1999</v>
      </c>
      <c r="G221" s="131" t="s">
        <v>818</v>
      </c>
      <c r="H221" s="132">
        <v>2</v>
      </c>
      <c r="I221" s="133"/>
      <c r="J221" s="134">
        <f>ROUND(I221*H221,2)</f>
        <v>0</v>
      </c>
      <c r="K221" s="130" t="s">
        <v>162</v>
      </c>
      <c r="L221" s="33"/>
      <c r="M221" s="135" t="s">
        <v>19</v>
      </c>
      <c r="N221" s="136" t="s">
        <v>44</v>
      </c>
      <c r="P221" s="137">
        <f>O221*H221</f>
        <v>0</v>
      </c>
      <c r="Q221" s="137">
        <v>3.5999999999999999E-3</v>
      </c>
      <c r="R221" s="137">
        <f>Q221*H221</f>
        <v>7.1999999999999998E-3</v>
      </c>
      <c r="S221" s="137">
        <v>0</v>
      </c>
      <c r="T221" s="138">
        <f>S221*H221</f>
        <v>0</v>
      </c>
      <c r="AR221" s="139" t="s">
        <v>278</v>
      </c>
      <c r="AT221" s="139" t="s">
        <v>158</v>
      </c>
      <c r="AU221" s="139" t="s">
        <v>83</v>
      </c>
      <c r="AY221" s="18" t="s">
        <v>156</v>
      </c>
      <c r="BE221" s="140">
        <f>IF(N221="základní",J221,0)</f>
        <v>0</v>
      </c>
      <c r="BF221" s="140">
        <f>IF(N221="snížená",J221,0)</f>
        <v>0</v>
      </c>
      <c r="BG221" s="140">
        <f>IF(N221="zákl. přenesená",J221,0)</f>
        <v>0</v>
      </c>
      <c r="BH221" s="140">
        <f>IF(N221="sníž. přenesená",J221,0)</f>
        <v>0</v>
      </c>
      <c r="BI221" s="140">
        <f>IF(N221="nulová",J221,0)</f>
        <v>0</v>
      </c>
      <c r="BJ221" s="18" t="s">
        <v>81</v>
      </c>
      <c r="BK221" s="140">
        <f>ROUND(I221*H221,2)</f>
        <v>0</v>
      </c>
      <c r="BL221" s="18" t="s">
        <v>278</v>
      </c>
      <c r="BM221" s="139" t="s">
        <v>2000</v>
      </c>
    </row>
    <row r="222" spans="2:65" s="1" customFormat="1" ht="10.199999999999999">
      <c r="B222" s="33"/>
      <c r="D222" s="141" t="s">
        <v>165</v>
      </c>
      <c r="F222" s="142" t="s">
        <v>2001</v>
      </c>
      <c r="I222" s="143"/>
      <c r="L222" s="33"/>
      <c r="M222" s="144"/>
      <c r="T222" s="54"/>
      <c r="AT222" s="18" t="s">
        <v>165</v>
      </c>
      <c r="AU222" s="18" t="s">
        <v>83</v>
      </c>
    </row>
    <row r="223" spans="2:65" s="1" customFormat="1" ht="24.15" customHeight="1">
      <c r="B223" s="33"/>
      <c r="C223" s="128" t="s">
        <v>616</v>
      </c>
      <c r="D223" s="128" t="s">
        <v>158</v>
      </c>
      <c r="E223" s="129" t="s">
        <v>2002</v>
      </c>
      <c r="F223" s="130" t="s">
        <v>2003</v>
      </c>
      <c r="G223" s="131" t="s">
        <v>818</v>
      </c>
      <c r="H223" s="132">
        <v>1</v>
      </c>
      <c r="I223" s="133"/>
      <c r="J223" s="134">
        <f>ROUND(I223*H223,2)</f>
        <v>0</v>
      </c>
      <c r="K223" s="130" t="s">
        <v>162</v>
      </c>
      <c r="L223" s="33"/>
      <c r="M223" s="135" t="s">
        <v>19</v>
      </c>
      <c r="N223" s="136" t="s">
        <v>44</v>
      </c>
      <c r="P223" s="137">
        <f>O223*H223</f>
        <v>0</v>
      </c>
      <c r="Q223" s="137">
        <v>3.5899999999999999E-3</v>
      </c>
      <c r="R223" s="137">
        <f>Q223*H223</f>
        <v>3.5899999999999999E-3</v>
      </c>
      <c r="S223" s="137">
        <v>0</v>
      </c>
      <c r="T223" s="138">
        <f>S223*H223</f>
        <v>0</v>
      </c>
      <c r="AR223" s="139" t="s">
        <v>278</v>
      </c>
      <c r="AT223" s="139" t="s">
        <v>158</v>
      </c>
      <c r="AU223" s="139" t="s">
        <v>83</v>
      </c>
      <c r="AY223" s="18" t="s">
        <v>156</v>
      </c>
      <c r="BE223" s="140">
        <f>IF(N223="základní",J223,0)</f>
        <v>0</v>
      </c>
      <c r="BF223" s="140">
        <f>IF(N223="snížená",J223,0)</f>
        <v>0</v>
      </c>
      <c r="BG223" s="140">
        <f>IF(N223="zákl. přenesená",J223,0)</f>
        <v>0</v>
      </c>
      <c r="BH223" s="140">
        <f>IF(N223="sníž. přenesená",J223,0)</f>
        <v>0</v>
      </c>
      <c r="BI223" s="140">
        <f>IF(N223="nulová",J223,0)</f>
        <v>0</v>
      </c>
      <c r="BJ223" s="18" t="s">
        <v>81</v>
      </c>
      <c r="BK223" s="140">
        <f>ROUND(I223*H223,2)</f>
        <v>0</v>
      </c>
      <c r="BL223" s="18" t="s">
        <v>278</v>
      </c>
      <c r="BM223" s="139" t="s">
        <v>2004</v>
      </c>
    </row>
    <row r="224" spans="2:65" s="1" customFormat="1" ht="10.199999999999999">
      <c r="B224" s="33"/>
      <c r="D224" s="141" t="s">
        <v>165</v>
      </c>
      <c r="F224" s="142" t="s">
        <v>2005</v>
      </c>
      <c r="I224" s="143"/>
      <c r="L224" s="33"/>
      <c r="M224" s="144"/>
      <c r="T224" s="54"/>
      <c r="AT224" s="18" t="s">
        <v>165</v>
      </c>
      <c r="AU224" s="18" t="s">
        <v>83</v>
      </c>
    </row>
    <row r="225" spans="2:65" s="1" customFormat="1" ht="24.15" customHeight="1">
      <c r="B225" s="33"/>
      <c r="C225" s="128" t="s">
        <v>622</v>
      </c>
      <c r="D225" s="128" t="s">
        <v>158</v>
      </c>
      <c r="E225" s="129" t="s">
        <v>2006</v>
      </c>
      <c r="F225" s="130" t="s">
        <v>2007</v>
      </c>
      <c r="G225" s="131" t="s">
        <v>818</v>
      </c>
      <c r="H225" s="132">
        <v>1</v>
      </c>
      <c r="I225" s="133"/>
      <c r="J225" s="134">
        <f>ROUND(I225*H225,2)</f>
        <v>0</v>
      </c>
      <c r="K225" s="130" t="s">
        <v>162</v>
      </c>
      <c r="L225" s="33"/>
      <c r="M225" s="135" t="s">
        <v>19</v>
      </c>
      <c r="N225" s="136" t="s">
        <v>44</v>
      </c>
      <c r="P225" s="137">
        <f>O225*H225</f>
        <v>0</v>
      </c>
      <c r="Q225" s="137">
        <v>7.1300000000000001E-3</v>
      </c>
      <c r="R225" s="137">
        <f>Q225*H225</f>
        <v>7.1300000000000001E-3</v>
      </c>
      <c r="S225" s="137">
        <v>0</v>
      </c>
      <c r="T225" s="138">
        <f>S225*H225</f>
        <v>0</v>
      </c>
      <c r="AR225" s="139" t="s">
        <v>278</v>
      </c>
      <c r="AT225" s="139" t="s">
        <v>158</v>
      </c>
      <c r="AU225" s="139" t="s">
        <v>83</v>
      </c>
      <c r="AY225" s="18" t="s">
        <v>156</v>
      </c>
      <c r="BE225" s="140">
        <f>IF(N225="základní",J225,0)</f>
        <v>0</v>
      </c>
      <c r="BF225" s="140">
        <f>IF(N225="snížená",J225,0)</f>
        <v>0</v>
      </c>
      <c r="BG225" s="140">
        <f>IF(N225="zákl. přenesená",J225,0)</f>
        <v>0</v>
      </c>
      <c r="BH225" s="140">
        <f>IF(N225="sníž. přenesená",J225,0)</f>
        <v>0</v>
      </c>
      <c r="BI225" s="140">
        <f>IF(N225="nulová",J225,0)</f>
        <v>0</v>
      </c>
      <c r="BJ225" s="18" t="s">
        <v>81</v>
      </c>
      <c r="BK225" s="140">
        <f>ROUND(I225*H225,2)</f>
        <v>0</v>
      </c>
      <c r="BL225" s="18" t="s">
        <v>278</v>
      </c>
      <c r="BM225" s="139" t="s">
        <v>2008</v>
      </c>
    </row>
    <row r="226" spans="2:65" s="1" customFormat="1" ht="10.199999999999999">
      <c r="B226" s="33"/>
      <c r="D226" s="141" t="s">
        <v>165</v>
      </c>
      <c r="F226" s="142" t="s">
        <v>2009</v>
      </c>
      <c r="I226" s="143"/>
      <c r="L226" s="33"/>
      <c r="M226" s="144"/>
      <c r="T226" s="54"/>
      <c r="AT226" s="18" t="s">
        <v>165</v>
      </c>
      <c r="AU226" s="18" t="s">
        <v>83</v>
      </c>
    </row>
    <row r="227" spans="2:65" s="1" customFormat="1" ht="37.799999999999997" customHeight="1">
      <c r="B227" s="33"/>
      <c r="C227" s="128" t="s">
        <v>627</v>
      </c>
      <c r="D227" s="128" t="s">
        <v>158</v>
      </c>
      <c r="E227" s="129" t="s">
        <v>2010</v>
      </c>
      <c r="F227" s="130" t="s">
        <v>2011</v>
      </c>
      <c r="G227" s="131" t="s">
        <v>587</v>
      </c>
      <c r="H227" s="132">
        <v>1</v>
      </c>
      <c r="I227" s="133"/>
      <c r="J227" s="134">
        <f>ROUND(I227*H227,2)</f>
        <v>0</v>
      </c>
      <c r="K227" s="130" t="s">
        <v>19</v>
      </c>
      <c r="L227" s="33"/>
      <c r="M227" s="135" t="s">
        <v>19</v>
      </c>
      <c r="N227" s="136" t="s">
        <v>44</v>
      </c>
      <c r="P227" s="137">
        <f>O227*H227</f>
        <v>0</v>
      </c>
      <c r="Q227" s="137">
        <v>0</v>
      </c>
      <c r="R227" s="137">
        <f>Q227*H227</f>
        <v>0</v>
      </c>
      <c r="S227" s="137">
        <v>0</v>
      </c>
      <c r="T227" s="138">
        <f>S227*H227</f>
        <v>0</v>
      </c>
      <c r="AR227" s="139" t="s">
        <v>278</v>
      </c>
      <c r="AT227" s="139" t="s">
        <v>158</v>
      </c>
      <c r="AU227" s="139" t="s">
        <v>83</v>
      </c>
      <c r="AY227" s="18" t="s">
        <v>156</v>
      </c>
      <c r="BE227" s="140">
        <f>IF(N227="základní",J227,0)</f>
        <v>0</v>
      </c>
      <c r="BF227" s="140">
        <f>IF(N227="snížená",J227,0)</f>
        <v>0</v>
      </c>
      <c r="BG227" s="140">
        <f>IF(N227="zákl. přenesená",J227,0)</f>
        <v>0</v>
      </c>
      <c r="BH227" s="140">
        <f>IF(N227="sníž. přenesená",J227,0)</f>
        <v>0</v>
      </c>
      <c r="BI227" s="140">
        <f>IF(N227="nulová",J227,0)</f>
        <v>0</v>
      </c>
      <c r="BJ227" s="18" t="s">
        <v>81</v>
      </c>
      <c r="BK227" s="140">
        <f>ROUND(I227*H227,2)</f>
        <v>0</v>
      </c>
      <c r="BL227" s="18" t="s">
        <v>278</v>
      </c>
      <c r="BM227" s="139" t="s">
        <v>2012</v>
      </c>
    </row>
    <row r="228" spans="2:65" s="1" customFormat="1" ht="76.349999999999994" customHeight="1">
      <c r="B228" s="33"/>
      <c r="C228" s="128" t="s">
        <v>635</v>
      </c>
      <c r="D228" s="128" t="s">
        <v>158</v>
      </c>
      <c r="E228" s="129" t="s">
        <v>2013</v>
      </c>
      <c r="F228" s="130" t="s">
        <v>2014</v>
      </c>
      <c r="G228" s="131" t="s">
        <v>587</v>
      </c>
      <c r="H228" s="132">
        <v>1</v>
      </c>
      <c r="I228" s="133"/>
      <c r="J228" s="134">
        <f>ROUND(I228*H228,2)</f>
        <v>0</v>
      </c>
      <c r="K228" s="130" t="s">
        <v>19</v>
      </c>
      <c r="L228" s="33"/>
      <c r="M228" s="135" t="s">
        <v>19</v>
      </c>
      <c r="N228" s="136" t="s">
        <v>44</v>
      </c>
      <c r="P228" s="137">
        <f>O228*H228</f>
        <v>0</v>
      </c>
      <c r="Q228" s="137">
        <v>0</v>
      </c>
      <c r="R228" s="137">
        <f>Q228*H228</f>
        <v>0</v>
      </c>
      <c r="S228" s="137">
        <v>0</v>
      </c>
      <c r="T228" s="138">
        <f>S228*H228</f>
        <v>0</v>
      </c>
      <c r="AR228" s="139" t="s">
        <v>278</v>
      </c>
      <c r="AT228" s="139" t="s">
        <v>158</v>
      </c>
      <c r="AU228" s="139" t="s">
        <v>83</v>
      </c>
      <c r="AY228" s="18" t="s">
        <v>156</v>
      </c>
      <c r="BE228" s="140">
        <f>IF(N228="základní",J228,0)</f>
        <v>0</v>
      </c>
      <c r="BF228" s="140">
        <f>IF(N228="snížená",J228,0)</f>
        <v>0</v>
      </c>
      <c r="BG228" s="140">
        <f>IF(N228="zákl. přenesená",J228,0)</f>
        <v>0</v>
      </c>
      <c r="BH228" s="140">
        <f>IF(N228="sníž. přenesená",J228,0)</f>
        <v>0</v>
      </c>
      <c r="BI228" s="140">
        <f>IF(N228="nulová",J228,0)</f>
        <v>0</v>
      </c>
      <c r="BJ228" s="18" t="s">
        <v>81</v>
      </c>
      <c r="BK228" s="140">
        <f>ROUND(I228*H228,2)</f>
        <v>0</v>
      </c>
      <c r="BL228" s="18" t="s">
        <v>278</v>
      </c>
      <c r="BM228" s="139" t="s">
        <v>2015</v>
      </c>
    </row>
    <row r="229" spans="2:65" s="1" customFormat="1" ht="49.05" customHeight="1">
      <c r="B229" s="33"/>
      <c r="C229" s="128" t="s">
        <v>640</v>
      </c>
      <c r="D229" s="128" t="s">
        <v>158</v>
      </c>
      <c r="E229" s="129" t="s">
        <v>2016</v>
      </c>
      <c r="F229" s="130" t="s">
        <v>2017</v>
      </c>
      <c r="G229" s="131" t="s">
        <v>587</v>
      </c>
      <c r="H229" s="132">
        <v>1</v>
      </c>
      <c r="I229" s="133"/>
      <c r="J229" s="134">
        <f>ROUND(I229*H229,2)</f>
        <v>0</v>
      </c>
      <c r="K229" s="130" t="s">
        <v>19</v>
      </c>
      <c r="L229" s="33"/>
      <c r="M229" s="135" t="s">
        <v>19</v>
      </c>
      <c r="N229" s="136" t="s">
        <v>44</v>
      </c>
      <c r="P229" s="137">
        <f>O229*H229</f>
        <v>0</v>
      </c>
      <c r="Q229" s="137">
        <v>0</v>
      </c>
      <c r="R229" s="137">
        <f>Q229*H229</f>
        <v>0</v>
      </c>
      <c r="S229" s="137">
        <v>0</v>
      </c>
      <c r="T229" s="138">
        <f>S229*H229</f>
        <v>0</v>
      </c>
      <c r="AR229" s="139" t="s">
        <v>278</v>
      </c>
      <c r="AT229" s="139" t="s">
        <v>158</v>
      </c>
      <c r="AU229" s="139" t="s">
        <v>83</v>
      </c>
      <c r="AY229" s="18" t="s">
        <v>156</v>
      </c>
      <c r="BE229" s="140">
        <f>IF(N229="základní",J229,0)</f>
        <v>0</v>
      </c>
      <c r="BF229" s="140">
        <f>IF(N229="snížená",J229,0)</f>
        <v>0</v>
      </c>
      <c r="BG229" s="140">
        <f>IF(N229="zákl. přenesená",J229,0)</f>
        <v>0</v>
      </c>
      <c r="BH229" s="140">
        <f>IF(N229="sníž. přenesená",J229,0)</f>
        <v>0</v>
      </c>
      <c r="BI229" s="140">
        <f>IF(N229="nulová",J229,0)</f>
        <v>0</v>
      </c>
      <c r="BJ229" s="18" t="s">
        <v>81</v>
      </c>
      <c r="BK229" s="140">
        <f>ROUND(I229*H229,2)</f>
        <v>0</v>
      </c>
      <c r="BL229" s="18" t="s">
        <v>278</v>
      </c>
      <c r="BM229" s="139" t="s">
        <v>2018</v>
      </c>
    </row>
    <row r="230" spans="2:65" s="11" customFormat="1" ht="22.8" customHeight="1">
      <c r="B230" s="116"/>
      <c r="D230" s="117" t="s">
        <v>72</v>
      </c>
      <c r="E230" s="126" t="s">
        <v>813</v>
      </c>
      <c r="F230" s="126" t="s">
        <v>814</v>
      </c>
      <c r="I230" s="119"/>
      <c r="J230" s="127">
        <f>BK230</f>
        <v>0</v>
      </c>
      <c r="L230" s="116"/>
      <c r="M230" s="121"/>
      <c r="P230" s="122">
        <f>SUM(P231:P236)</f>
        <v>0</v>
      </c>
      <c r="R230" s="122">
        <f>SUM(R231:R236)</f>
        <v>1.7149999999999999E-2</v>
      </c>
      <c r="T230" s="123">
        <f>SUM(T231:T236)</f>
        <v>0</v>
      </c>
      <c r="AR230" s="117" t="s">
        <v>83</v>
      </c>
      <c r="AT230" s="124" t="s">
        <v>72</v>
      </c>
      <c r="AU230" s="124" t="s">
        <v>81</v>
      </c>
      <c r="AY230" s="117" t="s">
        <v>156</v>
      </c>
      <c r="BK230" s="125">
        <f>SUM(BK231:BK236)</f>
        <v>0</v>
      </c>
    </row>
    <row r="231" spans="2:65" s="1" customFormat="1" ht="16.5" customHeight="1">
      <c r="B231" s="33"/>
      <c r="C231" s="128" t="s">
        <v>645</v>
      </c>
      <c r="D231" s="128" t="s">
        <v>158</v>
      </c>
      <c r="E231" s="129" t="s">
        <v>2019</v>
      </c>
      <c r="F231" s="130" t="s">
        <v>2020</v>
      </c>
      <c r="G231" s="131" t="s">
        <v>587</v>
      </c>
      <c r="H231" s="132">
        <v>1</v>
      </c>
      <c r="I231" s="133"/>
      <c r="J231" s="134">
        <f>ROUND(I231*H231,2)</f>
        <v>0</v>
      </c>
      <c r="K231" s="130" t="s">
        <v>19</v>
      </c>
      <c r="L231" s="33"/>
      <c r="M231" s="135" t="s">
        <v>19</v>
      </c>
      <c r="N231" s="136" t="s">
        <v>44</v>
      </c>
      <c r="P231" s="137">
        <f>O231*H231</f>
        <v>0</v>
      </c>
      <c r="Q231" s="137">
        <v>0</v>
      </c>
      <c r="R231" s="137">
        <f>Q231*H231</f>
        <v>0</v>
      </c>
      <c r="S231" s="137">
        <v>0</v>
      </c>
      <c r="T231" s="138">
        <f>S231*H231</f>
        <v>0</v>
      </c>
      <c r="AR231" s="139" t="s">
        <v>278</v>
      </c>
      <c r="AT231" s="139" t="s">
        <v>158</v>
      </c>
      <c r="AU231" s="139" t="s">
        <v>83</v>
      </c>
      <c r="AY231" s="18" t="s">
        <v>156</v>
      </c>
      <c r="BE231" s="140">
        <f>IF(N231="základní",J231,0)</f>
        <v>0</v>
      </c>
      <c r="BF231" s="140">
        <f>IF(N231="snížená",J231,0)</f>
        <v>0</v>
      </c>
      <c r="BG231" s="140">
        <f>IF(N231="zákl. přenesená",J231,0)</f>
        <v>0</v>
      </c>
      <c r="BH231" s="140">
        <f>IF(N231="sníž. přenesená",J231,0)</f>
        <v>0</v>
      </c>
      <c r="BI231" s="140">
        <f>IF(N231="nulová",J231,0)</f>
        <v>0</v>
      </c>
      <c r="BJ231" s="18" t="s">
        <v>81</v>
      </c>
      <c r="BK231" s="140">
        <f>ROUND(I231*H231,2)</f>
        <v>0</v>
      </c>
      <c r="BL231" s="18" t="s">
        <v>278</v>
      </c>
      <c r="BM231" s="139" t="s">
        <v>2021</v>
      </c>
    </row>
    <row r="232" spans="2:65" s="1" customFormat="1" ht="16.5" customHeight="1">
      <c r="B232" s="33"/>
      <c r="C232" s="128" t="s">
        <v>651</v>
      </c>
      <c r="D232" s="128" t="s">
        <v>158</v>
      </c>
      <c r="E232" s="129" t="s">
        <v>2022</v>
      </c>
      <c r="F232" s="130" t="s">
        <v>2023</v>
      </c>
      <c r="G232" s="131" t="s">
        <v>818</v>
      </c>
      <c r="H232" s="132">
        <v>1</v>
      </c>
      <c r="I232" s="133"/>
      <c r="J232" s="134">
        <f>ROUND(I232*H232,2)</f>
        <v>0</v>
      </c>
      <c r="K232" s="130" t="s">
        <v>162</v>
      </c>
      <c r="L232" s="33"/>
      <c r="M232" s="135" t="s">
        <v>19</v>
      </c>
      <c r="N232" s="136" t="s">
        <v>44</v>
      </c>
      <c r="P232" s="137">
        <f>O232*H232</f>
        <v>0</v>
      </c>
      <c r="Q232" s="137">
        <v>1.0659999999999999E-2</v>
      </c>
      <c r="R232" s="137">
        <f>Q232*H232</f>
        <v>1.0659999999999999E-2</v>
      </c>
      <c r="S232" s="137">
        <v>0</v>
      </c>
      <c r="T232" s="138">
        <f>S232*H232</f>
        <v>0</v>
      </c>
      <c r="AR232" s="139" t="s">
        <v>278</v>
      </c>
      <c r="AT232" s="139" t="s">
        <v>158</v>
      </c>
      <c r="AU232" s="139" t="s">
        <v>83</v>
      </c>
      <c r="AY232" s="18" t="s">
        <v>156</v>
      </c>
      <c r="BE232" s="140">
        <f>IF(N232="základní",J232,0)</f>
        <v>0</v>
      </c>
      <c r="BF232" s="140">
        <f>IF(N232="snížená",J232,0)</f>
        <v>0</v>
      </c>
      <c r="BG232" s="140">
        <f>IF(N232="zákl. přenesená",J232,0)</f>
        <v>0</v>
      </c>
      <c r="BH232" s="140">
        <f>IF(N232="sníž. přenesená",J232,0)</f>
        <v>0</v>
      </c>
      <c r="BI232" s="140">
        <f>IF(N232="nulová",J232,0)</f>
        <v>0</v>
      </c>
      <c r="BJ232" s="18" t="s">
        <v>81</v>
      </c>
      <c r="BK232" s="140">
        <f>ROUND(I232*H232,2)</f>
        <v>0</v>
      </c>
      <c r="BL232" s="18" t="s">
        <v>278</v>
      </c>
      <c r="BM232" s="139" t="s">
        <v>2024</v>
      </c>
    </row>
    <row r="233" spans="2:65" s="1" customFormat="1" ht="10.199999999999999">
      <c r="B233" s="33"/>
      <c r="D233" s="141" t="s">
        <v>165</v>
      </c>
      <c r="F233" s="142" t="s">
        <v>2025</v>
      </c>
      <c r="I233" s="143"/>
      <c r="L233" s="33"/>
      <c r="M233" s="144"/>
      <c r="T233" s="54"/>
      <c r="AT233" s="18" t="s">
        <v>165</v>
      </c>
      <c r="AU233" s="18" t="s">
        <v>83</v>
      </c>
    </row>
    <row r="234" spans="2:65" s="1" customFormat="1" ht="24.15" customHeight="1">
      <c r="B234" s="33"/>
      <c r="C234" s="128" t="s">
        <v>658</v>
      </c>
      <c r="D234" s="128" t="s">
        <v>158</v>
      </c>
      <c r="E234" s="129" t="s">
        <v>2026</v>
      </c>
      <c r="F234" s="130" t="s">
        <v>2027</v>
      </c>
      <c r="G234" s="131" t="s">
        <v>818</v>
      </c>
      <c r="H234" s="132">
        <v>1</v>
      </c>
      <c r="I234" s="133"/>
      <c r="J234" s="134">
        <f>ROUND(I234*H234,2)</f>
        <v>0</v>
      </c>
      <c r="K234" s="130" t="s">
        <v>162</v>
      </c>
      <c r="L234" s="33"/>
      <c r="M234" s="135" t="s">
        <v>19</v>
      </c>
      <c r="N234" s="136" t="s">
        <v>44</v>
      </c>
      <c r="P234" s="137">
        <f>O234*H234</f>
        <v>0</v>
      </c>
      <c r="Q234" s="137">
        <v>1.1900000000000001E-3</v>
      </c>
      <c r="R234" s="137">
        <f>Q234*H234</f>
        <v>1.1900000000000001E-3</v>
      </c>
      <c r="S234" s="137">
        <v>0</v>
      </c>
      <c r="T234" s="138">
        <f>S234*H234</f>
        <v>0</v>
      </c>
      <c r="AR234" s="139" t="s">
        <v>278</v>
      </c>
      <c r="AT234" s="139" t="s">
        <v>158</v>
      </c>
      <c r="AU234" s="139" t="s">
        <v>83</v>
      </c>
      <c r="AY234" s="18" t="s">
        <v>156</v>
      </c>
      <c r="BE234" s="140">
        <f>IF(N234="základní",J234,0)</f>
        <v>0</v>
      </c>
      <c r="BF234" s="140">
        <f>IF(N234="snížená",J234,0)</f>
        <v>0</v>
      </c>
      <c r="BG234" s="140">
        <f>IF(N234="zákl. přenesená",J234,0)</f>
        <v>0</v>
      </c>
      <c r="BH234" s="140">
        <f>IF(N234="sníž. přenesená",J234,0)</f>
        <v>0</v>
      </c>
      <c r="BI234" s="140">
        <f>IF(N234="nulová",J234,0)</f>
        <v>0</v>
      </c>
      <c r="BJ234" s="18" t="s">
        <v>81</v>
      </c>
      <c r="BK234" s="140">
        <f>ROUND(I234*H234,2)</f>
        <v>0</v>
      </c>
      <c r="BL234" s="18" t="s">
        <v>278</v>
      </c>
      <c r="BM234" s="139" t="s">
        <v>2028</v>
      </c>
    </row>
    <row r="235" spans="2:65" s="1" customFormat="1" ht="10.199999999999999">
      <c r="B235" s="33"/>
      <c r="D235" s="141" t="s">
        <v>165</v>
      </c>
      <c r="F235" s="142" t="s">
        <v>2029</v>
      </c>
      <c r="I235" s="143"/>
      <c r="L235" s="33"/>
      <c r="M235" s="144"/>
      <c r="T235" s="54"/>
      <c r="AT235" s="18" t="s">
        <v>165</v>
      </c>
      <c r="AU235" s="18" t="s">
        <v>83</v>
      </c>
    </row>
    <row r="236" spans="2:65" s="1" customFormat="1" ht="16.5" customHeight="1">
      <c r="B236" s="33"/>
      <c r="C236" s="166" t="s">
        <v>667</v>
      </c>
      <c r="D236" s="166" t="s">
        <v>291</v>
      </c>
      <c r="E236" s="167" t="s">
        <v>2030</v>
      </c>
      <c r="F236" s="168" t="s">
        <v>2031</v>
      </c>
      <c r="G236" s="169" t="s">
        <v>235</v>
      </c>
      <c r="H236" s="170">
        <v>1</v>
      </c>
      <c r="I236" s="171"/>
      <c r="J236" s="172">
        <f>ROUND(I236*H236,2)</f>
        <v>0</v>
      </c>
      <c r="K236" s="168" t="s">
        <v>19</v>
      </c>
      <c r="L236" s="173"/>
      <c r="M236" s="186" t="s">
        <v>19</v>
      </c>
      <c r="N236" s="187" t="s">
        <v>44</v>
      </c>
      <c r="O236" s="184"/>
      <c r="P236" s="188">
        <f>O236*H236</f>
        <v>0</v>
      </c>
      <c r="Q236" s="188">
        <v>5.3E-3</v>
      </c>
      <c r="R236" s="188">
        <f>Q236*H236</f>
        <v>5.3E-3</v>
      </c>
      <c r="S236" s="188">
        <v>0</v>
      </c>
      <c r="T236" s="189">
        <f>S236*H236</f>
        <v>0</v>
      </c>
      <c r="AR236" s="139" t="s">
        <v>379</v>
      </c>
      <c r="AT236" s="139" t="s">
        <v>291</v>
      </c>
      <c r="AU236" s="139" t="s">
        <v>83</v>
      </c>
      <c r="AY236" s="18" t="s">
        <v>156</v>
      </c>
      <c r="BE236" s="140">
        <f>IF(N236="základní",J236,0)</f>
        <v>0</v>
      </c>
      <c r="BF236" s="140">
        <f>IF(N236="snížená",J236,0)</f>
        <v>0</v>
      </c>
      <c r="BG236" s="140">
        <f>IF(N236="zákl. přenesená",J236,0)</f>
        <v>0</v>
      </c>
      <c r="BH236" s="140">
        <f>IF(N236="sníž. přenesená",J236,0)</f>
        <v>0</v>
      </c>
      <c r="BI236" s="140">
        <f>IF(N236="nulová",J236,0)</f>
        <v>0</v>
      </c>
      <c r="BJ236" s="18" t="s">
        <v>81</v>
      </c>
      <c r="BK236" s="140">
        <f>ROUND(I236*H236,2)</f>
        <v>0</v>
      </c>
      <c r="BL236" s="18" t="s">
        <v>278</v>
      </c>
      <c r="BM236" s="139" t="s">
        <v>2032</v>
      </c>
    </row>
    <row r="237" spans="2:65" s="1" customFormat="1" ht="6.9" customHeight="1">
      <c r="B237" s="42"/>
      <c r="C237" s="43"/>
      <c r="D237" s="43"/>
      <c r="E237" s="43"/>
      <c r="F237" s="43"/>
      <c r="G237" s="43"/>
      <c r="H237" s="43"/>
      <c r="I237" s="43"/>
      <c r="J237" s="43"/>
      <c r="K237" s="43"/>
      <c r="L237" s="33"/>
    </row>
  </sheetData>
  <sheetProtection algorithmName="SHA-512" hashValue="CyX1qLijXZcU+4ny6BjJ3MkL64IrlvdBMMeLlha86uWD1T1PY1XjqJwLlCWILt1zuF7QRRCld+jRi/OjSjlUNA==" saltValue="Hd5vdDZSNXhZcahxbBz/UnDL+uIffoanINN4M5I7doTekxCuXburfvWcYlPknE7j765IykFfUDwFxYYmPvTujA==" spinCount="100000" sheet="1" objects="1" scenarios="1" formatColumns="0" formatRows="0" autoFilter="0"/>
  <autoFilter ref="C86:K236" xr:uid="{00000000-0009-0000-0000-000002000000}"/>
  <mergeCells count="9">
    <mergeCell ref="E50:H50"/>
    <mergeCell ref="E77:H77"/>
    <mergeCell ref="E79:H79"/>
    <mergeCell ref="L2:V2"/>
    <mergeCell ref="E7:H7"/>
    <mergeCell ref="E9:H9"/>
    <mergeCell ref="E18:H18"/>
    <mergeCell ref="E27:H27"/>
    <mergeCell ref="E48:H48"/>
  </mergeCells>
  <hyperlinks>
    <hyperlink ref="F90" r:id="rId1" xr:uid="{00000000-0004-0000-0200-000000000000}"/>
    <hyperlink ref="F94" r:id="rId2" xr:uid="{00000000-0004-0000-0200-000001000000}"/>
    <hyperlink ref="F104" r:id="rId3" xr:uid="{00000000-0004-0000-0200-000002000000}"/>
    <hyperlink ref="F109" r:id="rId4" xr:uid="{00000000-0004-0000-0200-000003000000}"/>
    <hyperlink ref="F113" r:id="rId5" xr:uid="{00000000-0004-0000-0200-000004000000}"/>
    <hyperlink ref="F116" r:id="rId6" xr:uid="{00000000-0004-0000-0200-000005000000}"/>
    <hyperlink ref="F120" r:id="rId7" xr:uid="{00000000-0004-0000-0200-000006000000}"/>
    <hyperlink ref="F129" r:id="rId8" xr:uid="{00000000-0004-0000-0200-000007000000}"/>
    <hyperlink ref="F133" r:id="rId9" xr:uid="{00000000-0004-0000-0200-000008000000}"/>
    <hyperlink ref="F135" r:id="rId10" xr:uid="{00000000-0004-0000-0200-000009000000}"/>
    <hyperlink ref="F137" r:id="rId11" xr:uid="{00000000-0004-0000-0200-00000A000000}"/>
    <hyperlink ref="F139" r:id="rId12" xr:uid="{00000000-0004-0000-0200-00000B000000}"/>
    <hyperlink ref="F141" r:id="rId13" xr:uid="{00000000-0004-0000-0200-00000C000000}"/>
    <hyperlink ref="F143" r:id="rId14" xr:uid="{00000000-0004-0000-0200-00000D000000}"/>
    <hyperlink ref="F145" r:id="rId15" xr:uid="{00000000-0004-0000-0200-00000E000000}"/>
    <hyperlink ref="F147" r:id="rId16" xr:uid="{00000000-0004-0000-0200-00000F000000}"/>
    <hyperlink ref="F149" r:id="rId17" xr:uid="{00000000-0004-0000-0200-000010000000}"/>
    <hyperlink ref="F153" r:id="rId18" xr:uid="{00000000-0004-0000-0200-000011000000}"/>
    <hyperlink ref="F160" r:id="rId19" xr:uid="{00000000-0004-0000-0200-000012000000}"/>
    <hyperlink ref="F162" r:id="rId20" xr:uid="{00000000-0004-0000-0200-000013000000}"/>
    <hyperlink ref="F166" r:id="rId21" xr:uid="{00000000-0004-0000-0200-000014000000}"/>
    <hyperlink ref="F172" r:id="rId22" xr:uid="{00000000-0004-0000-0200-000015000000}"/>
    <hyperlink ref="F174" r:id="rId23" xr:uid="{00000000-0004-0000-0200-000016000000}"/>
    <hyperlink ref="F176" r:id="rId24" xr:uid="{00000000-0004-0000-0200-000017000000}"/>
    <hyperlink ref="F178" r:id="rId25" xr:uid="{00000000-0004-0000-0200-000018000000}"/>
    <hyperlink ref="F180" r:id="rId26" xr:uid="{00000000-0004-0000-0200-000019000000}"/>
    <hyperlink ref="F182" r:id="rId27" xr:uid="{00000000-0004-0000-0200-00001A000000}"/>
    <hyperlink ref="F184" r:id="rId28" xr:uid="{00000000-0004-0000-0200-00001B000000}"/>
    <hyperlink ref="F186" r:id="rId29" xr:uid="{00000000-0004-0000-0200-00001C000000}"/>
    <hyperlink ref="F188" r:id="rId30" xr:uid="{00000000-0004-0000-0200-00001D000000}"/>
    <hyperlink ref="F190" r:id="rId31" xr:uid="{00000000-0004-0000-0200-00001E000000}"/>
    <hyperlink ref="F192" r:id="rId32" xr:uid="{00000000-0004-0000-0200-00001F000000}"/>
    <hyperlink ref="F195" r:id="rId33" xr:uid="{00000000-0004-0000-0200-000020000000}"/>
    <hyperlink ref="F200" r:id="rId34" xr:uid="{00000000-0004-0000-0200-000021000000}"/>
    <hyperlink ref="F202" r:id="rId35" xr:uid="{00000000-0004-0000-0200-000022000000}"/>
    <hyperlink ref="F204" r:id="rId36" xr:uid="{00000000-0004-0000-0200-000023000000}"/>
    <hyperlink ref="F206" r:id="rId37" xr:uid="{00000000-0004-0000-0200-000024000000}"/>
    <hyperlink ref="F208" r:id="rId38" xr:uid="{00000000-0004-0000-0200-000025000000}"/>
    <hyperlink ref="F210" r:id="rId39" xr:uid="{00000000-0004-0000-0200-000026000000}"/>
    <hyperlink ref="F212" r:id="rId40" xr:uid="{00000000-0004-0000-0200-000027000000}"/>
    <hyperlink ref="F214" r:id="rId41" xr:uid="{00000000-0004-0000-0200-000028000000}"/>
    <hyperlink ref="F216" r:id="rId42" xr:uid="{00000000-0004-0000-0200-000029000000}"/>
    <hyperlink ref="F219" r:id="rId43" xr:uid="{00000000-0004-0000-0200-00002A000000}"/>
    <hyperlink ref="F222" r:id="rId44" xr:uid="{00000000-0004-0000-0200-00002B000000}"/>
    <hyperlink ref="F224" r:id="rId45" xr:uid="{00000000-0004-0000-0200-00002C000000}"/>
    <hyperlink ref="F226" r:id="rId46" xr:uid="{00000000-0004-0000-0200-00002D000000}"/>
    <hyperlink ref="F233" r:id="rId47" xr:uid="{00000000-0004-0000-0200-00002E000000}"/>
    <hyperlink ref="F235" r:id="rId48" xr:uid="{00000000-0004-0000-0200-00002F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54"/>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9"/>
      <c r="M2" s="299"/>
      <c r="N2" s="299"/>
      <c r="O2" s="299"/>
      <c r="P2" s="299"/>
      <c r="Q2" s="299"/>
      <c r="R2" s="299"/>
      <c r="S2" s="299"/>
      <c r="T2" s="299"/>
      <c r="U2" s="299"/>
      <c r="V2" s="299"/>
      <c r="AT2" s="18" t="s">
        <v>89</v>
      </c>
    </row>
    <row r="3" spans="2:46" ht="6.9" customHeight="1">
      <c r="B3" s="19"/>
      <c r="C3" s="20"/>
      <c r="D3" s="20"/>
      <c r="E3" s="20"/>
      <c r="F3" s="20"/>
      <c r="G3" s="20"/>
      <c r="H3" s="20"/>
      <c r="I3" s="20"/>
      <c r="J3" s="20"/>
      <c r="K3" s="20"/>
      <c r="L3" s="21"/>
      <c r="AT3" s="18" t="s">
        <v>83</v>
      </c>
    </row>
    <row r="4" spans="2:46" ht="24.9" customHeight="1">
      <c r="B4" s="21"/>
      <c r="D4" s="22" t="s">
        <v>104</v>
      </c>
      <c r="L4" s="21"/>
      <c r="M4" s="86" t="s">
        <v>10</v>
      </c>
      <c r="AT4" s="18" t="s">
        <v>4</v>
      </c>
    </row>
    <row r="5" spans="2:46" ht="6.9" customHeight="1">
      <c r="B5" s="21"/>
      <c r="L5" s="21"/>
    </row>
    <row r="6" spans="2:46" ht="12" customHeight="1">
      <c r="B6" s="21"/>
      <c r="D6" s="28" t="s">
        <v>16</v>
      </c>
      <c r="L6" s="21"/>
    </row>
    <row r="7" spans="2:46" ht="16.5" customHeight="1">
      <c r="B7" s="21"/>
      <c r="E7" s="314" t="str">
        <f>'Rekapitulace stavby'!K6</f>
        <v>DN11_rozpocet</v>
      </c>
      <c r="F7" s="315"/>
      <c r="G7" s="315"/>
      <c r="H7" s="315"/>
      <c r="L7" s="21"/>
    </row>
    <row r="8" spans="2:46" s="1" customFormat="1" ht="12" customHeight="1">
      <c r="B8" s="33"/>
      <c r="D8" s="28" t="s">
        <v>105</v>
      </c>
      <c r="L8" s="33"/>
    </row>
    <row r="9" spans="2:46" s="1" customFormat="1" ht="16.5" customHeight="1">
      <c r="B9" s="33"/>
      <c r="E9" s="277" t="s">
        <v>2033</v>
      </c>
      <c r="F9" s="316"/>
      <c r="G9" s="316"/>
      <c r="H9" s="316"/>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28. 10. 2024</v>
      </c>
      <c r="L12" s="33"/>
    </row>
    <row r="13" spans="2:46" s="1" customFormat="1" ht="10.8" customHeight="1">
      <c r="B13" s="33"/>
      <c r="L13" s="33"/>
    </row>
    <row r="14" spans="2:46" s="1" customFormat="1" ht="12" customHeight="1">
      <c r="B14" s="33"/>
      <c r="D14" s="28" t="s">
        <v>25</v>
      </c>
      <c r="I14" s="28" t="s">
        <v>26</v>
      </c>
      <c r="J14" s="26" t="s">
        <v>27</v>
      </c>
      <c r="L14" s="33"/>
    </row>
    <row r="15" spans="2:46" s="1" customFormat="1" ht="18" customHeight="1">
      <c r="B15" s="33"/>
      <c r="E15" s="26" t="s">
        <v>28</v>
      </c>
      <c r="I15" s="28" t="s">
        <v>29</v>
      </c>
      <c r="J15" s="26" t="s">
        <v>19</v>
      </c>
      <c r="L15" s="33"/>
    </row>
    <row r="16" spans="2:46" s="1" customFormat="1" ht="6.9" customHeight="1">
      <c r="B16" s="33"/>
      <c r="L16" s="33"/>
    </row>
    <row r="17" spans="2:12" s="1" customFormat="1" ht="12" customHeight="1">
      <c r="B17" s="33"/>
      <c r="D17" s="28" t="s">
        <v>30</v>
      </c>
      <c r="I17" s="28" t="s">
        <v>26</v>
      </c>
      <c r="J17" s="29" t="str">
        <f>'Rekapitulace stavby'!AN13</f>
        <v>Vyplň údaj</v>
      </c>
      <c r="L17" s="33"/>
    </row>
    <row r="18" spans="2:12" s="1" customFormat="1" ht="18" customHeight="1">
      <c r="B18" s="33"/>
      <c r="E18" s="317" t="str">
        <f>'Rekapitulace stavby'!E14</f>
        <v>Vyplň údaj</v>
      </c>
      <c r="F18" s="298"/>
      <c r="G18" s="298"/>
      <c r="H18" s="298"/>
      <c r="I18" s="28" t="s">
        <v>29</v>
      </c>
      <c r="J18" s="29" t="str">
        <f>'Rekapitulace stavby'!AN14</f>
        <v>Vyplň údaj</v>
      </c>
      <c r="L18" s="33"/>
    </row>
    <row r="19" spans="2:12" s="1" customFormat="1" ht="6.9" customHeight="1">
      <c r="B19" s="33"/>
      <c r="L19" s="33"/>
    </row>
    <row r="20" spans="2:12" s="1" customFormat="1" ht="12" customHeight="1">
      <c r="B20" s="33"/>
      <c r="D20" s="28" t="s">
        <v>32</v>
      </c>
      <c r="I20" s="28" t="s">
        <v>26</v>
      </c>
      <c r="J20" s="26" t="s">
        <v>33</v>
      </c>
      <c r="L20" s="33"/>
    </row>
    <row r="21" spans="2:12" s="1" customFormat="1" ht="18" customHeight="1">
      <c r="B21" s="33"/>
      <c r="E21" s="26" t="s">
        <v>34</v>
      </c>
      <c r="I21" s="28" t="s">
        <v>29</v>
      </c>
      <c r="J21" s="26" t="s">
        <v>19</v>
      </c>
      <c r="L21" s="33"/>
    </row>
    <row r="22" spans="2:12" s="1" customFormat="1" ht="6.9" customHeight="1">
      <c r="B22" s="33"/>
      <c r="L22" s="33"/>
    </row>
    <row r="23" spans="2:12" s="1" customFormat="1" ht="12" customHeight="1">
      <c r="B23" s="33"/>
      <c r="D23" s="28" t="s">
        <v>36</v>
      </c>
      <c r="I23" s="28" t="s">
        <v>26</v>
      </c>
      <c r="J23" s="26" t="s">
        <v>33</v>
      </c>
      <c r="L23" s="33"/>
    </row>
    <row r="24" spans="2:12" s="1" customFormat="1" ht="18" customHeight="1">
      <c r="B24" s="33"/>
      <c r="E24" s="26" t="s">
        <v>34</v>
      </c>
      <c r="I24" s="28" t="s">
        <v>29</v>
      </c>
      <c r="J24" s="26" t="s">
        <v>19</v>
      </c>
      <c r="L24" s="33"/>
    </row>
    <row r="25" spans="2:12" s="1" customFormat="1" ht="6.9" customHeight="1">
      <c r="B25" s="33"/>
      <c r="L25" s="33"/>
    </row>
    <row r="26" spans="2:12" s="1" customFormat="1" ht="12" customHeight="1">
      <c r="B26" s="33"/>
      <c r="D26" s="28" t="s">
        <v>37</v>
      </c>
      <c r="L26" s="33"/>
    </row>
    <row r="27" spans="2:12" s="7" customFormat="1" ht="16.5" customHeight="1">
      <c r="B27" s="87"/>
      <c r="E27" s="303" t="s">
        <v>19</v>
      </c>
      <c r="F27" s="303"/>
      <c r="G27" s="303"/>
      <c r="H27" s="303"/>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39</v>
      </c>
      <c r="J30" s="64">
        <f>ROUND(J82, 2)</f>
        <v>0</v>
      </c>
      <c r="L30" s="33"/>
    </row>
    <row r="31" spans="2:12" s="1" customFormat="1" ht="6.9" customHeight="1">
      <c r="B31" s="33"/>
      <c r="D31" s="51"/>
      <c r="E31" s="51"/>
      <c r="F31" s="51"/>
      <c r="G31" s="51"/>
      <c r="H31" s="51"/>
      <c r="I31" s="51"/>
      <c r="J31" s="51"/>
      <c r="K31" s="51"/>
      <c r="L31" s="33"/>
    </row>
    <row r="32" spans="2:12" s="1" customFormat="1" ht="14.4" customHeight="1">
      <c r="B32" s="33"/>
      <c r="F32" s="36" t="s">
        <v>41</v>
      </c>
      <c r="I32" s="36" t="s">
        <v>40</v>
      </c>
      <c r="J32" s="36" t="s">
        <v>42</v>
      </c>
      <c r="L32" s="33"/>
    </row>
    <row r="33" spans="2:12" s="1" customFormat="1" ht="14.4" customHeight="1">
      <c r="B33" s="33"/>
      <c r="D33" s="53" t="s">
        <v>43</v>
      </c>
      <c r="E33" s="28" t="s">
        <v>44</v>
      </c>
      <c r="F33" s="89">
        <f>ROUND((SUM(BE82:BE153)),  2)</f>
        <v>0</v>
      </c>
      <c r="I33" s="90">
        <v>0.21</v>
      </c>
      <c r="J33" s="89">
        <f>ROUND(((SUM(BE82:BE153))*I33),  2)</f>
        <v>0</v>
      </c>
      <c r="L33" s="33"/>
    </row>
    <row r="34" spans="2:12" s="1" customFormat="1" ht="14.4" customHeight="1">
      <c r="B34" s="33"/>
      <c r="E34" s="28" t="s">
        <v>45</v>
      </c>
      <c r="F34" s="89">
        <f>ROUND((SUM(BF82:BF153)),  2)</f>
        <v>0</v>
      </c>
      <c r="I34" s="90">
        <v>0.12</v>
      </c>
      <c r="J34" s="89">
        <f>ROUND(((SUM(BF82:BF153))*I34),  2)</f>
        <v>0</v>
      </c>
      <c r="L34" s="33"/>
    </row>
    <row r="35" spans="2:12" s="1" customFormat="1" ht="14.4" hidden="1" customHeight="1">
      <c r="B35" s="33"/>
      <c r="E35" s="28" t="s">
        <v>46</v>
      </c>
      <c r="F35" s="89">
        <f>ROUND((SUM(BG82:BG153)),  2)</f>
        <v>0</v>
      </c>
      <c r="I35" s="90">
        <v>0.21</v>
      </c>
      <c r="J35" s="89">
        <f>0</f>
        <v>0</v>
      </c>
      <c r="L35" s="33"/>
    </row>
    <row r="36" spans="2:12" s="1" customFormat="1" ht="14.4" hidden="1" customHeight="1">
      <c r="B36" s="33"/>
      <c r="E36" s="28" t="s">
        <v>47</v>
      </c>
      <c r="F36" s="89">
        <f>ROUND((SUM(BH82:BH153)),  2)</f>
        <v>0</v>
      </c>
      <c r="I36" s="90">
        <v>0.12</v>
      </c>
      <c r="J36" s="89">
        <f>0</f>
        <v>0</v>
      </c>
      <c r="L36" s="33"/>
    </row>
    <row r="37" spans="2:12" s="1" customFormat="1" ht="14.4" hidden="1" customHeight="1">
      <c r="B37" s="33"/>
      <c r="E37" s="28" t="s">
        <v>48</v>
      </c>
      <c r="F37" s="89">
        <f>ROUND((SUM(BI82:BI153)),  2)</f>
        <v>0</v>
      </c>
      <c r="I37" s="90">
        <v>0</v>
      </c>
      <c r="J37" s="89">
        <f>0</f>
        <v>0</v>
      </c>
      <c r="L37" s="33"/>
    </row>
    <row r="38" spans="2:12" s="1" customFormat="1" ht="6.9" customHeight="1">
      <c r="B38" s="33"/>
      <c r="L38" s="33"/>
    </row>
    <row r="39" spans="2:12" s="1" customFormat="1" ht="25.35" customHeight="1">
      <c r="B39" s="33"/>
      <c r="C39" s="91"/>
      <c r="D39" s="92" t="s">
        <v>49</v>
      </c>
      <c r="E39" s="55"/>
      <c r="F39" s="55"/>
      <c r="G39" s="93" t="s">
        <v>50</v>
      </c>
      <c r="H39" s="94" t="s">
        <v>51</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107</v>
      </c>
      <c r="L45" s="33"/>
    </row>
    <row r="46" spans="2:12" s="1" customFormat="1" ht="6.9" customHeight="1">
      <c r="B46" s="33"/>
      <c r="L46" s="33"/>
    </row>
    <row r="47" spans="2:12" s="1" customFormat="1" ht="12" customHeight="1">
      <c r="B47" s="33"/>
      <c r="C47" s="28" t="s">
        <v>16</v>
      </c>
      <c r="L47" s="33"/>
    </row>
    <row r="48" spans="2:12" s="1" customFormat="1" ht="16.5" customHeight="1">
      <c r="B48" s="33"/>
      <c r="E48" s="314" t="str">
        <f>E7</f>
        <v>DN11_rozpocet</v>
      </c>
      <c r="F48" s="315"/>
      <c r="G48" s="315"/>
      <c r="H48" s="315"/>
      <c r="L48" s="33"/>
    </row>
    <row r="49" spans="2:47" s="1" customFormat="1" ht="12" customHeight="1">
      <c r="B49" s="33"/>
      <c r="C49" s="28" t="s">
        <v>105</v>
      </c>
      <c r="L49" s="33"/>
    </row>
    <row r="50" spans="2:47" s="1" customFormat="1" ht="16.5" customHeight="1">
      <c r="B50" s="33"/>
      <c r="E50" s="277" t="str">
        <f>E9</f>
        <v>SO03 - Zařizovací předměty</v>
      </c>
      <c r="F50" s="316"/>
      <c r="G50" s="316"/>
      <c r="H50" s="316"/>
      <c r="L50" s="33"/>
    </row>
    <row r="51" spans="2:47" s="1" customFormat="1" ht="6.9" customHeight="1">
      <c r="B51" s="33"/>
      <c r="L51" s="33"/>
    </row>
    <row r="52" spans="2:47" s="1" customFormat="1" ht="12" customHeight="1">
      <c r="B52" s="33"/>
      <c r="C52" s="28" t="s">
        <v>21</v>
      </c>
      <c r="F52" s="26" t="str">
        <f>F12</f>
        <v>Dominikánské nám. 195/11</v>
      </c>
      <c r="I52" s="28" t="s">
        <v>23</v>
      </c>
      <c r="J52" s="50" t="str">
        <f>IF(J12="","",J12)</f>
        <v>28. 10. 2024</v>
      </c>
      <c r="L52" s="33"/>
    </row>
    <row r="53" spans="2:47" s="1" customFormat="1" ht="6.9" customHeight="1">
      <c r="B53" s="33"/>
      <c r="L53" s="33"/>
    </row>
    <row r="54" spans="2:47" s="1" customFormat="1" ht="25.65" customHeight="1">
      <c r="B54" s="33"/>
      <c r="C54" s="28" t="s">
        <v>25</v>
      </c>
      <c r="F54" s="26" t="str">
        <f>E15</f>
        <v>Statutární město Brno, ÚMČ Brno Střed</v>
      </c>
      <c r="I54" s="28" t="s">
        <v>32</v>
      </c>
      <c r="J54" s="31" t="str">
        <f>E21</f>
        <v>Múčka Veselý architekti s.r.o.</v>
      </c>
      <c r="L54" s="33"/>
    </row>
    <row r="55" spans="2:47" s="1" customFormat="1" ht="25.65" customHeight="1">
      <c r="B55" s="33"/>
      <c r="C55" s="28" t="s">
        <v>30</v>
      </c>
      <c r="F55" s="26" t="str">
        <f>IF(E18="","",E18)</f>
        <v>Vyplň údaj</v>
      </c>
      <c r="I55" s="28" t="s">
        <v>36</v>
      </c>
      <c r="J55" s="31" t="str">
        <f>E24</f>
        <v>Múčka Veselý architekti s.r.o.</v>
      </c>
      <c r="L55" s="33"/>
    </row>
    <row r="56" spans="2:47" s="1" customFormat="1" ht="10.35" customHeight="1">
      <c r="B56" s="33"/>
      <c r="L56" s="33"/>
    </row>
    <row r="57" spans="2:47" s="1" customFormat="1" ht="29.25" customHeight="1">
      <c r="B57" s="33"/>
      <c r="C57" s="97" t="s">
        <v>108</v>
      </c>
      <c r="D57" s="91"/>
      <c r="E57" s="91"/>
      <c r="F57" s="91"/>
      <c r="G57" s="91"/>
      <c r="H57" s="91"/>
      <c r="I57" s="91"/>
      <c r="J57" s="98" t="s">
        <v>109</v>
      </c>
      <c r="K57" s="91"/>
      <c r="L57" s="33"/>
    </row>
    <row r="58" spans="2:47" s="1" customFormat="1" ht="10.35" customHeight="1">
      <c r="B58" s="33"/>
      <c r="L58" s="33"/>
    </row>
    <row r="59" spans="2:47" s="1" customFormat="1" ht="22.8" customHeight="1">
      <c r="B59" s="33"/>
      <c r="C59" s="99" t="s">
        <v>71</v>
      </c>
      <c r="J59" s="64">
        <f>J82</f>
        <v>0</v>
      </c>
      <c r="L59" s="33"/>
      <c r="AU59" s="18" t="s">
        <v>110</v>
      </c>
    </row>
    <row r="60" spans="2:47" s="8" customFormat="1" ht="24.9" customHeight="1">
      <c r="B60" s="100"/>
      <c r="D60" s="101" t="s">
        <v>121</v>
      </c>
      <c r="E60" s="102"/>
      <c r="F60" s="102"/>
      <c r="G60" s="102"/>
      <c r="H60" s="102"/>
      <c r="I60" s="102"/>
      <c r="J60" s="103">
        <f>J83</f>
        <v>0</v>
      </c>
      <c r="L60" s="100"/>
    </row>
    <row r="61" spans="2:47" s="9" customFormat="1" ht="19.95" customHeight="1">
      <c r="B61" s="104"/>
      <c r="D61" s="105" t="s">
        <v>125</v>
      </c>
      <c r="E61" s="106"/>
      <c r="F61" s="106"/>
      <c r="G61" s="106"/>
      <c r="H61" s="106"/>
      <c r="I61" s="106"/>
      <c r="J61" s="107">
        <f>J84</f>
        <v>0</v>
      </c>
      <c r="L61" s="104"/>
    </row>
    <row r="62" spans="2:47" s="9" customFormat="1" ht="19.95" customHeight="1">
      <c r="B62" s="104"/>
      <c r="D62" s="105" t="s">
        <v>2034</v>
      </c>
      <c r="E62" s="106"/>
      <c r="F62" s="106"/>
      <c r="G62" s="106"/>
      <c r="H62" s="106"/>
      <c r="I62" s="106"/>
      <c r="J62" s="107">
        <f>J149</f>
        <v>0</v>
      </c>
      <c r="L62" s="104"/>
    </row>
    <row r="63" spans="2:47" s="1" customFormat="1" ht="21.75" customHeight="1">
      <c r="B63" s="33"/>
      <c r="L63" s="33"/>
    </row>
    <row r="64" spans="2:47" s="1" customFormat="1" ht="6.9" customHeight="1">
      <c r="B64" s="42"/>
      <c r="C64" s="43"/>
      <c r="D64" s="43"/>
      <c r="E64" s="43"/>
      <c r="F64" s="43"/>
      <c r="G64" s="43"/>
      <c r="H64" s="43"/>
      <c r="I64" s="43"/>
      <c r="J64" s="43"/>
      <c r="K64" s="43"/>
      <c r="L64" s="33"/>
    </row>
    <row r="68" spans="2:12" s="1" customFormat="1" ht="6.9" customHeight="1">
      <c r="B68" s="44"/>
      <c r="C68" s="45"/>
      <c r="D68" s="45"/>
      <c r="E68" s="45"/>
      <c r="F68" s="45"/>
      <c r="G68" s="45"/>
      <c r="H68" s="45"/>
      <c r="I68" s="45"/>
      <c r="J68" s="45"/>
      <c r="K68" s="45"/>
      <c r="L68" s="33"/>
    </row>
    <row r="69" spans="2:12" s="1" customFormat="1" ht="24.9" customHeight="1">
      <c r="B69" s="33"/>
      <c r="C69" s="22" t="s">
        <v>141</v>
      </c>
      <c r="L69" s="33"/>
    </row>
    <row r="70" spans="2:12" s="1" customFormat="1" ht="6.9" customHeight="1">
      <c r="B70" s="33"/>
      <c r="L70" s="33"/>
    </row>
    <row r="71" spans="2:12" s="1" customFormat="1" ht="12" customHeight="1">
      <c r="B71" s="33"/>
      <c r="C71" s="28" t="s">
        <v>16</v>
      </c>
      <c r="L71" s="33"/>
    </row>
    <row r="72" spans="2:12" s="1" customFormat="1" ht="16.5" customHeight="1">
      <c r="B72" s="33"/>
      <c r="E72" s="314" t="str">
        <f>E7</f>
        <v>DN11_rozpocet</v>
      </c>
      <c r="F72" s="315"/>
      <c r="G72" s="315"/>
      <c r="H72" s="315"/>
      <c r="L72" s="33"/>
    </row>
    <row r="73" spans="2:12" s="1" customFormat="1" ht="12" customHeight="1">
      <c r="B73" s="33"/>
      <c r="C73" s="28" t="s">
        <v>105</v>
      </c>
      <c r="L73" s="33"/>
    </row>
    <row r="74" spans="2:12" s="1" customFormat="1" ht="16.5" customHeight="1">
      <c r="B74" s="33"/>
      <c r="E74" s="277" t="str">
        <f>E9</f>
        <v>SO03 - Zařizovací předměty</v>
      </c>
      <c r="F74" s="316"/>
      <c r="G74" s="316"/>
      <c r="H74" s="316"/>
      <c r="L74" s="33"/>
    </row>
    <row r="75" spans="2:12" s="1" customFormat="1" ht="6.9" customHeight="1">
      <c r="B75" s="33"/>
      <c r="L75" s="33"/>
    </row>
    <row r="76" spans="2:12" s="1" customFormat="1" ht="12" customHeight="1">
      <c r="B76" s="33"/>
      <c r="C76" s="28" t="s">
        <v>21</v>
      </c>
      <c r="F76" s="26" t="str">
        <f>F12</f>
        <v>Dominikánské nám. 195/11</v>
      </c>
      <c r="I76" s="28" t="s">
        <v>23</v>
      </c>
      <c r="J76" s="50" t="str">
        <f>IF(J12="","",J12)</f>
        <v>28. 10. 2024</v>
      </c>
      <c r="L76" s="33"/>
    </row>
    <row r="77" spans="2:12" s="1" customFormat="1" ht="6.9" customHeight="1">
      <c r="B77" s="33"/>
      <c r="L77" s="33"/>
    </row>
    <row r="78" spans="2:12" s="1" customFormat="1" ht="25.65" customHeight="1">
      <c r="B78" s="33"/>
      <c r="C78" s="28" t="s">
        <v>25</v>
      </c>
      <c r="F78" s="26" t="str">
        <f>E15</f>
        <v>Statutární město Brno, ÚMČ Brno Střed</v>
      </c>
      <c r="I78" s="28" t="s">
        <v>32</v>
      </c>
      <c r="J78" s="31" t="str">
        <f>E21</f>
        <v>Múčka Veselý architekti s.r.o.</v>
      </c>
      <c r="L78" s="33"/>
    </row>
    <row r="79" spans="2:12" s="1" customFormat="1" ht="25.65" customHeight="1">
      <c r="B79" s="33"/>
      <c r="C79" s="28" t="s">
        <v>30</v>
      </c>
      <c r="F79" s="26" t="str">
        <f>IF(E18="","",E18)</f>
        <v>Vyplň údaj</v>
      </c>
      <c r="I79" s="28" t="s">
        <v>36</v>
      </c>
      <c r="J79" s="31" t="str">
        <f>E24</f>
        <v>Múčka Veselý architekti s.r.o.</v>
      </c>
      <c r="L79" s="33"/>
    </row>
    <row r="80" spans="2:12" s="1" customFormat="1" ht="10.35" customHeight="1">
      <c r="B80" s="33"/>
      <c r="L80" s="33"/>
    </row>
    <row r="81" spans="2:65" s="10" customFormat="1" ht="29.25" customHeight="1">
      <c r="B81" s="108"/>
      <c r="C81" s="109" t="s">
        <v>142</v>
      </c>
      <c r="D81" s="110" t="s">
        <v>58</v>
      </c>
      <c r="E81" s="110" t="s">
        <v>54</v>
      </c>
      <c r="F81" s="110" t="s">
        <v>55</v>
      </c>
      <c r="G81" s="110" t="s">
        <v>143</v>
      </c>
      <c r="H81" s="110" t="s">
        <v>144</v>
      </c>
      <c r="I81" s="110" t="s">
        <v>145</v>
      </c>
      <c r="J81" s="110" t="s">
        <v>109</v>
      </c>
      <c r="K81" s="111" t="s">
        <v>146</v>
      </c>
      <c r="L81" s="108"/>
      <c r="M81" s="57" t="s">
        <v>19</v>
      </c>
      <c r="N81" s="58" t="s">
        <v>43</v>
      </c>
      <c r="O81" s="58" t="s">
        <v>147</v>
      </c>
      <c r="P81" s="58" t="s">
        <v>148</v>
      </c>
      <c r="Q81" s="58" t="s">
        <v>149</v>
      </c>
      <c r="R81" s="58" t="s">
        <v>150</v>
      </c>
      <c r="S81" s="58" t="s">
        <v>151</v>
      </c>
      <c r="T81" s="59" t="s">
        <v>152</v>
      </c>
    </row>
    <row r="82" spans="2:65" s="1" customFormat="1" ht="22.8" customHeight="1">
      <c r="B82" s="33"/>
      <c r="C82" s="62" t="s">
        <v>153</v>
      </c>
      <c r="J82" s="112">
        <f>BK82</f>
        <v>0</v>
      </c>
      <c r="L82" s="33"/>
      <c r="M82" s="60"/>
      <c r="N82" s="51"/>
      <c r="O82" s="51"/>
      <c r="P82" s="113">
        <f>P83</f>
        <v>0</v>
      </c>
      <c r="Q82" s="51"/>
      <c r="R82" s="113">
        <f>R83</f>
        <v>0.34870000000000001</v>
      </c>
      <c r="S82" s="51"/>
      <c r="T82" s="114">
        <f>T83</f>
        <v>0</v>
      </c>
      <c r="AT82" s="18" t="s">
        <v>72</v>
      </c>
      <c r="AU82" s="18" t="s">
        <v>110</v>
      </c>
      <c r="BK82" s="115">
        <f>BK83</f>
        <v>0</v>
      </c>
    </row>
    <row r="83" spans="2:65" s="11" customFormat="1" ht="25.95" customHeight="1">
      <c r="B83" s="116"/>
      <c r="D83" s="117" t="s">
        <v>72</v>
      </c>
      <c r="E83" s="118" t="s">
        <v>663</v>
      </c>
      <c r="F83" s="118" t="s">
        <v>664</v>
      </c>
      <c r="I83" s="119"/>
      <c r="J83" s="120">
        <f>BK83</f>
        <v>0</v>
      </c>
      <c r="L83" s="116"/>
      <c r="M83" s="121"/>
      <c r="P83" s="122">
        <f>P84+P149</f>
        <v>0</v>
      </c>
      <c r="R83" s="122">
        <f>R84+R149</f>
        <v>0.34870000000000001</v>
      </c>
      <c r="T83" s="123">
        <f>T84+T149</f>
        <v>0</v>
      </c>
      <c r="AR83" s="117" t="s">
        <v>83</v>
      </c>
      <c r="AT83" s="124" t="s">
        <v>72</v>
      </c>
      <c r="AU83" s="124" t="s">
        <v>73</v>
      </c>
      <c r="AY83" s="117" t="s">
        <v>156</v>
      </c>
      <c r="BK83" s="125">
        <f>BK84+BK149</f>
        <v>0</v>
      </c>
    </row>
    <row r="84" spans="2:65" s="11" customFormat="1" ht="22.8" customHeight="1">
      <c r="B84" s="116"/>
      <c r="D84" s="117" t="s">
        <v>72</v>
      </c>
      <c r="E84" s="126" t="s">
        <v>813</v>
      </c>
      <c r="F84" s="126" t="s">
        <v>814</v>
      </c>
      <c r="I84" s="119"/>
      <c r="J84" s="127">
        <f>BK84</f>
        <v>0</v>
      </c>
      <c r="L84" s="116"/>
      <c r="M84" s="121"/>
      <c r="P84" s="122">
        <f>SUM(P85:P148)</f>
        <v>0</v>
      </c>
      <c r="R84" s="122">
        <f>SUM(R85:R148)</f>
        <v>0.2341</v>
      </c>
      <c r="T84" s="123">
        <f>SUM(T85:T148)</f>
        <v>0</v>
      </c>
      <c r="AR84" s="117" t="s">
        <v>83</v>
      </c>
      <c r="AT84" s="124" t="s">
        <v>72</v>
      </c>
      <c r="AU84" s="124" t="s">
        <v>81</v>
      </c>
      <c r="AY84" s="117" t="s">
        <v>156</v>
      </c>
      <c r="BK84" s="125">
        <f>SUM(BK85:BK148)</f>
        <v>0</v>
      </c>
    </row>
    <row r="85" spans="2:65" s="1" customFormat="1" ht="33" customHeight="1">
      <c r="B85" s="33"/>
      <c r="C85" s="128" t="s">
        <v>81</v>
      </c>
      <c r="D85" s="128" t="s">
        <v>158</v>
      </c>
      <c r="E85" s="129" t="s">
        <v>2035</v>
      </c>
      <c r="F85" s="130" t="s">
        <v>2036</v>
      </c>
      <c r="G85" s="131" t="s">
        <v>818</v>
      </c>
      <c r="H85" s="132">
        <v>4</v>
      </c>
      <c r="I85" s="133"/>
      <c r="J85" s="134">
        <f>ROUND(I85*H85,2)</f>
        <v>0</v>
      </c>
      <c r="K85" s="130" t="s">
        <v>162</v>
      </c>
      <c r="L85" s="33"/>
      <c r="M85" s="135" t="s">
        <v>19</v>
      </c>
      <c r="N85" s="136" t="s">
        <v>44</v>
      </c>
      <c r="P85" s="137">
        <f>O85*H85</f>
        <v>0</v>
      </c>
      <c r="Q85" s="137">
        <v>1.7469999999999999E-2</v>
      </c>
      <c r="R85" s="137">
        <f>Q85*H85</f>
        <v>6.9879999999999998E-2</v>
      </c>
      <c r="S85" s="137">
        <v>0</v>
      </c>
      <c r="T85" s="138">
        <f>S85*H85</f>
        <v>0</v>
      </c>
      <c r="AR85" s="139" t="s">
        <v>278</v>
      </c>
      <c r="AT85" s="139" t="s">
        <v>158</v>
      </c>
      <c r="AU85" s="139" t="s">
        <v>83</v>
      </c>
      <c r="AY85" s="18" t="s">
        <v>156</v>
      </c>
      <c r="BE85" s="140">
        <f>IF(N85="základní",J85,0)</f>
        <v>0</v>
      </c>
      <c r="BF85" s="140">
        <f>IF(N85="snížená",J85,0)</f>
        <v>0</v>
      </c>
      <c r="BG85" s="140">
        <f>IF(N85="zákl. přenesená",J85,0)</f>
        <v>0</v>
      </c>
      <c r="BH85" s="140">
        <f>IF(N85="sníž. přenesená",J85,0)</f>
        <v>0</v>
      </c>
      <c r="BI85" s="140">
        <f>IF(N85="nulová",J85,0)</f>
        <v>0</v>
      </c>
      <c r="BJ85" s="18" t="s">
        <v>81</v>
      </c>
      <c r="BK85" s="140">
        <f>ROUND(I85*H85,2)</f>
        <v>0</v>
      </c>
      <c r="BL85" s="18" t="s">
        <v>278</v>
      </c>
      <c r="BM85" s="139" t="s">
        <v>2037</v>
      </c>
    </row>
    <row r="86" spans="2:65" s="1" customFormat="1" ht="10.199999999999999">
      <c r="B86" s="33"/>
      <c r="D86" s="141" t="s">
        <v>165</v>
      </c>
      <c r="F86" s="142" t="s">
        <v>2038</v>
      </c>
      <c r="I86" s="143"/>
      <c r="L86" s="33"/>
      <c r="M86" s="144"/>
      <c r="T86" s="54"/>
      <c r="AT86" s="18" t="s">
        <v>165</v>
      </c>
      <c r="AU86" s="18" t="s">
        <v>83</v>
      </c>
    </row>
    <row r="87" spans="2:65" s="12" customFormat="1" ht="10.199999999999999">
      <c r="B87" s="145"/>
      <c r="D87" s="146" t="s">
        <v>167</v>
      </c>
      <c r="E87" s="147" t="s">
        <v>19</v>
      </c>
      <c r="F87" s="148" t="s">
        <v>221</v>
      </c>
      <c r="H87" s="147" t="s">
        <v>19</v>
      </c>
      <c r="I87" s="149"/>
      <c r="L87" s="145"/>
      <c r="M87" s="150"/>
      <c r="T87" s="151"/>
      <c r="AT87" s="147" t="s">
        <v>167</v>
      </c>
      <c r="AU87" s="147" t="s">
        <v>83</v>
      </c>
      <c r="AV87" s="12" t="s">
        <v>81</v>
      </c>
      <c r="AW87" s="12" t="s">
        <v>35</v>
      </c>
      <c r="AX87" s="12" t="s">
        <v>73</v>
      </c>
      <c r="AY87" s="147" t="s">
        <v>156</v>
      </c>
    </row>
    <row r="88" spans="2:65" s="13" customFormat="1" ht="10.199999999999999">
      <c r="B88" s="152"/>
      <c r="D88" s="146" t="s">
        <v>167</v>
      </c>
      <c r="E88" s="153" t="s">
        <v>19</v>
      </c>
      <c r="F88" s="154" t="s">
        <v>2039</v>
      </c>
      <c r="H88" s="155">
        <v>1</v>
      </c>
      <c r="I88" s="156"/>
      <c r="L88" s="152"/>
      <c r="M88" s="157"/>
      <c r="T88" s="158"/>
      <c r="AT88" s="153" t="s">
        <v>167</v>
      </c>
      <c r="AU88" s="153" t="s">
        <v>83</v>
      </c>
      <c r="AV88" s="13" t="s">
        <v>83</v>
      </c>
      <c r="AW88" s="13" t="s">
        <v>35</v>
      </c>
      <c r="AX88" s="13" t="s">
        <v>73</v>
      </c>
      <c r="AY88" s="153" t="s">
        <v>156</v>
      </c>
    </row>
    <row r="89" spans="2:65" s="12" customFormat="1" ht="10.199999999999999">
      <c r="B89" s="145"/>
      <c r="D89" s="146" t="s">
        <v>167</v>
      </c>
      <c r="E89" s="147" t="s">
        <v>19</v>
      </c>
      <c r="F89" s="148" t="s">
        <v>168</v>
      </c>
      <c r="H89" s="147" t="s">
        <v>19</v>
      </c>
      <c r="I89" s="149"/>
      <c r="L89" s="145"/>
      <c r="M89" s="150"/>
      <c r="T89" s="151"/>
      <c r="AT89" s="147" t="s">
        <v>167</v>
      </c>
      <c r="AU89" s="147" t="s">
        <v>83</v>
      </c>
      <c r="AV89" s="12" t="s">
        <v>81</v>
      </c>
      <c r="AW89" s="12" t="s">
        <v>35</v>
      </c>
      <c r="AX89" s="12" t="s">
        <v>73</v>
      </c>
      <c r="AY89" s="147" t="s">
        <v>156</v>
      </c>
    </row>
    <row r="90" spans="2:65" s="13" customFormat="1" ht="10.199999999999999">
      <c r="B90" s="152"/>
      <c r="D90" s="146" t="s">
        <v>167</v>
      </c>
      <c r="E90" s="153" t="s">
        <v>19</v>
      </c>
      <c r="F90" s="154" t="s">
        <v>2040</v>
      </c>
      <c r="H90" s="155">
        <v>1</v>
      </c>
      <c r="I90" s="156"/>
      <c r="L90" s="152"/>
      <c r="M90" s="157"/>
      <c r="T90" s="158"/>
      <c r="AT90" s="153" t="s">
        <v>167</v>
      </c>
      <c r="AU90" s="153" t="s">
        <v>83</v>
      </c>
      <c r="AV90" s="13" t="s">
        <v>83</v>
      </c>
      <c r="AW90" s="13" t="s">
        <v>35</v>
      </c>
      <c r="AX90" s="13" t="s">
        <v>73</v>
      </c>
      <c r="AY90" s="153" t="s">
        <v>156</v>
      </c>
    </row>
    <row r="91" spans="2:65" s="12" customFormat="1" ht="10.199999999999999">
      <c r="B91" s="145"/>
      <c r="D91" s="146" t="s">
        <v>167</v>
      </c>
      <c r="E91" s="147" t="s">
        <v>19</v>
      </c>
      <c r="F91" s="148" t="s">
        <v>170</v>
      </c>
      <c r="H91" s="147" t="s">
        <v>19</v>
      </c>
      <c r="I91" s="149"/>
      <c r="L91" s="145"/>
      <c r="M91" s="150"/>
      <c r="T91" s="151"/>
      <c r="AT91" s="147" t="s">
        <v>167</v>
      </c>
      <c r="AU91" s="147" t="s">
        <v>83</v>
      </c>
      <c r="AV91" s="12" t="s">
        <v>81</v>
      </c>
      <c r="AW91" s="12" t="s">
        <v>35</v>
      </c>
      <c r="AX91" s="12" t="s">
        <v>73</v>
      </c>
      <c r="AY91" s="147" t="s">
        <v>156</v>
      </c>
    </row>
    <row r="92" spans="2:65" s="13" customFormat="1" ht="10.199999999999999">
      <c r="B92" s="152"/>
      <c r="D92" s="146" t="s">
        <v>167</v>
      </c>
      <c r="E92" s="153" t="s">
        <v>19</v>
      </c>
      <c r="F92" s="154" t="s">
        <v>2041</v>
      </c>
      <c r="H92" s="155">
        <v>1</v>
      </c>
      <c r="I92" s="156"/>
      <c r="L92" s="152"/>
      <c r="M92" s="157"/>
      <c r="T92" s="158"/>
      <c r="AT92" s="153" t="s">
        <v>167</v>
      </c>
      <c r="AU92" s="153" t="s">
        <v>83</v>
      </c>
      <c r="AV92" s="13" t="s">
        <v>83</v>
      </c>
      <c r="AW92" s="13" t="s">
        <v>35</v>
      </c>
      <c r="AX92" s="13" t="s">
        <v>73</v>
      </c>
      <c r="AY92" s="153" t="s">
        <v>156</v>
      </c>
    </row>
    <row r="93" spans="2:65" s="12" customFormat="1" ht="10.199999999999999">
      <c r="B93" s="145"/>
      <c r="D93" s="146" t="s">
        <v>167</v>
      </c>
      <c r="E93" s="147" t="s">
        <v>19</v>
      </c>
      <c r="F93" s="148" t="s">
        <v>172</v>
      </c>
      <c r="H93" s="147" t="s">
        <v>19</v>
      </c>
      <c r="I93" s="149"/>
      <c r="L93" s="145"/>
      <c r="M93" s="150"/>
      <c r="T93" s="151"/>
      <c r="AT93" s="147" t="s">
        <v>167</v>
      </c>
      <c r="AU93" s="147" t="s">
        <v>83</v>
      </c>
      <c r="AV93" s="12" t="s">
        <v>81</v>
      </c>
      <c r="AW93" s="12" t="s">
        <v>35</v>
      </c>
      <c r="AX93" s="12" t="s">
        <v>73</v>
      </c>
      <c r="AY93" s="147" t="s">
        <v>156</v>
      </c>
    </row>
    <row r="94" spans="2:65" s="13" customFormat="1" ht="10.199999999999999">
      <c r="B94" s="152"/>
      <c r="D94" s="146" t="s">
        <v>167</v>
      </c>
      <c r="E94" s="153" t="s">
        <v>19</v>
      </c>
      <c r="F94" s="154" t="s">
        <v>2042</v>
      </c>
      <c r="H94" s="155">
        <v>1</v>
      </c>
      <c r="I94" s="156"/>
      <c r="L94" s="152"/>
      <c r="M94" s="157"/>
      <c r="T94" s="158"/>
      <c r="AT94" s="153" t="s">
        <v>167</v>
      </c>
      <c r="AU94" s="153" t="s">
        <v>83</v>
      </c>
      <c r="AV94" s="13" t="s">
        <v>83</v>
      </c>
      <c r="AW94" s="13" t="s">
        <v>35</v>
      </c>
      <c r="AX94" s="13" t="s">
        <v>73</v>
      </c>
      <c r="AY94" s="153" t="s">
        <v>156</v>
      </c>
    </row>
    <row r="95" spans="2:65" s="14" customFormat="1" ht="10.199999999999999">
      <c r="B95" s="159"/>
      <c r="D95" s="146" t="s">
        <v>167</v>
      </c>
      <c r="E95" s="160" t="s">
        <v>19</v>
      </c>
      <c r="F95" s="161" t="s">
        <v>174</v>
      </c>
      <c r="H95" s="162">
        <v>4</v>
      </c>
      <c r="I95" s="163"/>
      <c r="L95" s="159"/>
      <c r="M95" s="164"/>
      <c r="T95" s="165"/>
      <c r="AT95" s="160" t="s">
        <v>167</v>
      </c>
      <c r="AU95" s="160" t="s">
        <v>83</v>
      </c>
      <c r="AV95" s="14" t="s">
        <v>163</v>
      </c>
      <c r="AW95" s="14" t="s">
        <v>35</v>
      </c>
      <c r="AX95" s="14" t="s">
        <v>81</v>
      </c>
      <c r="AY95" s="160" t="s">
        <v>156</v>
      </c>
    </row>
    <row r="96" spans="2:65" s="1" customFormat="1" ht="37.799999999999997" customHeight="1">
      <c r="B96" s="33"/>
      <c r="C96" s="128" t="s">
        <v>83</v>
      </c>
      <c r="D96" s="128" t="s">
        <v>158</v>
      </c>
      <c r="E96" s="129" t="s">
        <v>2043</v>
      </c>
      <c r="F96" s="130" t="s">
        <v>2044</v>
      </c>
      <c r="G96" s="131" t="s">
        <v>818</v>
      </c>
      <c r="H96" s="132">
        <v>5</v>
      </c>
      <c r="I96" s="133"/>
      <c r="J96" s="134">
        <f>ROUND(I96*H96,2)</f>
        <v>0</v>
      </c>
      <c r="K96" s="130" t="s">
        <v>162</v>
      </c>
      <c r="L96" s="33"/>
      <c r="M96" s="135" t="s">
        <v>19</v>
      </c>
      <c r="N96" s="136" t="s">
        <v>44</v>
      </c>
      <c r="P96" s="137">
        <f>O96*H96</f>
        <v>0</v>
      </c>
      <c r="Q96" s="137">
        <v>1.447E-2</v>
      </c>
      <c r="R96" s="137">
        <f>Q96*H96</f>
        <v>7.2349999999999998E-2</v>
      </c>
      <c r="S96" s="137">
        <v>0</v>
      </c>
      <c r="T96" s="138">
        <f>S96*H96</f>
        <v>0</v>
      </c>
      <c r="AR96" s="139" t="s">
        <v>278</v>
      </c>
      <c r="AT96" s="139" t="s">
        <v>158</v>
      </c>
      <c r="AU96" s="139" t="s">
        <v>83</v>
      </c>
      <c r="AY96" s="18" t="s">
        <v>156</v>
      </c>
      <c r="BE96" s="140">
        <f>IF(N96="základní",J96,0)</f>
        <v>0</v>
      </c>
      <c r="BF96" s="140">
        <f>IF(N96="snížená",J96,0)</f>
        <v>0</v>
      </c>
      <c r="BG96" s="140">
        <f>IF(N96="zákl. přenesená",J96,0)</f>
        <v>0</v>
      </c>
      <c r="BH96" s="140">
        <f>IF(N96="sníž. přenesená",J96,0)</f>
        <v>0</v>
      </c>
      <c r="BI96" s="140">
        <f>IF(N96="nulová",J96,0)</f>
        <v>0</v>
      </c>
      <c r="BJ96" s="18" t="s">
        <v>81</v>
      </c>
      <c r="BK96" s="140">
        <f>ROUND(I96*H96,2)</f>
        <v>0</v>
      </c>
      <c r="BL96" s="18" t="s">
        <v>278</v>
      </c>
      <c r="BM96" s="139" t="s">
        <v>2045</v>
      </c>
    </row>
    <row r="97" spans="2:65" s="1" customFormat="1" ht="10.199999999999999">
      <c r="B97" s="33"/>
      <c r="D97" s="141" t="s">
        <v>165</v>
      </c>
      <c r="F97" s="142" t="s">
        <v>2046</v>
      </c>
      <c r="I97" s="143"/>
      <c r="L97" s="33"/>
      <c r="M97" s="144"/>
      <c r="T97" s="54"/>
      <c r="AT97" s="18" t="s">
        <v>165</v>
      </c>
      <c r="AU97" s="18" t="s">
        <v>83</v>
      </c>
    </row>
    <row r="98" spans="2:65" s="12" customFormat="1" ht="10.199999999999999">
      <c r="B98" s="145"/>
      <c r="D98" s="146" t="s">
        <v>167</v>
      </c>
      <c r="E98" s="147" t="s">
        <v>19</v>
      </c>
      <c r="F98" s="148" t="s">
        <v>221</v>
      </c>
      <c r="H98" s="147" t="s">
        <v>19</v>
      </c>
      <c r="I98" s="149"/>
      <c r="L98" s="145"/>
      <c r="M98" s="150"/>
      <c r="T98" s="151"/>
      <c r="AT98" s="147" t="s">
        <v>167</v>
      </c>
      <c r="AU98" s="147" t="s">
        <v>83</v>
      </c>
      <c r="AV98" s="12" t="s">
        <v>81</v>
      </c>
      <c r="AW98" s="12" t="s">
        <v>35</v>
      </c>
      <c r="AX98" s="12" t="s">
        <v>73</v>
      </c>
      <c r="AY98" s="147" t="s">
        <v>156</v>
      </c>
    </row>
    <row r="99" spans="2:65" s="13" customFormat="1" ht="10.199999999999999">
      <c r="B99" s="152"/>
      <c r="D99" s="146" t="s">
        <v>167</v>
      </c>
      <c r="E99" s="153" t="s">
        <v>19</v>
      </c>
      <c r="F99" s="154" t="s">
        <v>2039</v>
      </c>
      <c r="H99" s="155">
        <v>1</v>
      </c>
      <c r="I99" s="156"/>
      <c r="L99" s="152"/>
      <c r="M99" s="157"/>
      <c r="T99" s="158"/>
      <c r="AT99" s="153" t="s">
        <v>167</v>
      </c>
      <c r="AU99" s="153" t="s">
        <v>83</v>
      </c>
      <c r="AV99" s="13" t="s">
        <v>83</v>
      </c>
      <c r="AW99" s="13" t="s">
        <v>35</v>
      </c>
      <c r="AX99" s="13" t="s">
        <v>73</v>
      </c>
      <c r="AY99" s="153" t="s">
        <v>156</v>
      </c>
    </row>
    <row r="100" spans="2:65" s="12" customFormat="1" ht="10.199999999999999">
      <c r="B100" s="145"/>
      <c r="D100" s="146" t="s">
        <v>167</v>
      </c>
      <c r="E100" s="147" t="s">
        <v>19</v>
      </c>
      <c r="F100" s="148" t="s">
        <v>168</v>
      </c>
      <c r="H100" s="147" t="s">
        <v>19</v>
      </c>
      <c r="I100" s="149"/>
      <c r="L100" s="145"/>
      <c r="M100" s="150"/>
      <c r="T100" s="151"/>
      <c r="AT100" s="147" t="s">
        <v>167</v>
      </c>
      <c r="AU100" s="147" t="s">
        <v>83</v>
      </c>
      <c r="AV100" s="12" t="s">
        <v>81</v>
      </c>
      <c r="AW100" s="12" t="s">
        <v>35</v>
      </c>
      <c r="AX100" s="12" t="s">
        <v>73</v>
      </c>
      <c r="AY100" s="147" t="s">
        <v>156</v>
      </c>
    </row>
    <row r="101" spans="2:65" s="13" customFormat="1" ht="10.199999999999999">
      <c r="B101" s="152"/>
      <c r="D101" s="146" t="s">
        <v>167</v>
      </c>
      <c r="E101" s="153" t="s">
        <v>19</v>
      </c>
      <c r="F101" s="154" t="s">
        <v>2040</v>
      </c>
      <c r="H101" s="155">
        <v>1</v>
      </c>
      <c r="I101" s="156"/>
      <c r="L101" s="152"/>
      <c r="M101" s="157"/>
      <c r="T101" s="158"/>
      <c r="AT101" s="153" t="s">
        <v>167</v>
      </c>
      <c r="AU101" s="153" t="s">
        <v>83</v>
      </c>
      <c r="AV101" s="13" t="s">
        <v>83</v>
      </c>
      <c r="AW101" s="13" t="s">
        <v>35</v>
      </c>
      <c r="AX101" s="13" t="s">
        <v>73</v>
      </c>
      <c r="AY101" s="153" t="s">
        <v>156</v>
      </c>
    </row>
    <row r="102" spans="2:65" s="12" customFormat="1" ht="10.199999999999999">
      <c r="B102" s="145"/>
      <c r="D102" s="146" t="s">
        <v>167</v>
      </c>
      <c r="E102" s="147" t="s">
        <v>19</v>
      </c>
      <c r="F102" s="148" t="s">
        <v>170</v>
      </c>
      <c r="H102" s="147" t="s">
        <v>19</v>
      </c>
      <c r="I102" s="149"/>
      <c r="L102" s="145"/>
      <c r="M102" s="150"/>
      <c r="T102" s="151"/>
      <c r="AT102" s="147" t="s">
        <v>167</v>
      </c>
      <c r="AU102" s="147" t="s">
        <v>83</v>
      </c>
      <c r="AV102" s="12" t="s">
        <v>81</v>
      </c>
      <c r="AW102" s="12" t="s">
        <v>35</v>
      </c>
      <c r="AX102" s="12" t="s">
        <v>73</v>
      </c>
      <c r="AY102" s="147" t="s">
        <v>156</v>
      </c>
    </row>
    <row r="103" spans="2:65" s="13" customFormat="1" ht="10.199999999999999">
      <c r="B103" s="152"/>
      <c r="D103" s="146" t="s">
        <v>167</v>
      </c>
      <c r="E103" s="153" t="s">
        <v>19</v>
      </c>
      <c r="F103" s="154" t="s">
        <v>2041</v>
      </c>
      <c r="H103" s="155">
        <v>1</v>
      </c>
      <c r="I103" s="156"/>
      <c r="L103" s="152"/>
      <c r="M103" s="157"/>
      <c r="T103" s="158"/>
      <c r="AT103" s="153" t="s">
        <v>167</v>
      </c>
      <c r="AU103" s="153" t="s">
        <v>83</v>
      </c>
      <c r="AV103" s="13" t="s">
        <v>83</v>
      </c>
      <c r="AW103" s="13" t="s">
        <v>35</v>
      </c>
      <c r="AX103" s="13" t="s">
        <v>73</v>
      </c>
      <c r="AY103" s="153" t="s">
        <v>156</v>
      </c>
    </row>
    <row r="104" spans="2:65" s="12" customFormat="1" ht="10.199999999999999">
      <c r="B104" s="145"/>
      <c r="D104" s="146" t="s">
        <v>167</v>
      </c>
      <c r="E104" s="147" t="s">
        <v>19</v>
      </c>
      <c r="F104" s="148" t="s">
        <v>172</v>
      </c>
      <c r="H104" s="147" t="s">
        <v>19</v>
      </c>
      <c r="I104" s="149"/>
      <c r="L104" s="145"/>
      <c r="M104" s="150"/>
      <c r="T104" s="151"/>
      <c r="AT104" s="147" t="s">
        <v>167</v>
      </c>
      <c r="AU104" s="147" t="s">
        <v>83</v>
      </c>
      <c r="AV104" s="12" t="s">
        <v>81</v>
      </c>
      <c r="AW104" s="12" t="s">
        <v>35</v>
      </c>
      <c r="AX104" s="12" t="s">
        <v>73</v>
      </c>
      <c r="AY104" s="147" t="s">
        <v>156</v>
      </c>
    </row>
    <row r="105" spans="2:65" s="13" customFormat="1" ht="10.199999999999999">
      <c r="B105" s="152"/>
      <c r="D105" s="146" t="s">
        <v>167</v>
      </c>
      <c r="E105" s="153" t="s">
        <v>19</v>
      </c>
      <c r="F105" s="154" t="s">
        <v>2042</v>
      </c>
      <c r="H105" s="155">
        <v>1</v>
      </c>
      <c r="I105" s="156"/>
      <c r="L105" s="152"/>
      <c r="M105" s="157"/>
      <c r="T105" s="158"/>
      <c r="AT105" s="153" t="s">
        <v>167</v>
      </c>
      <c r="AU105" s="153" t="s">
        <v>83</v>
      </c>
      <c r="AV105" s="13" t="s">
        <v>83</v>
      </c>
      <c r="AW105" s="13" t="s">
        <v>35</v>
      </c>
      <c r="AX105" s="13" t="s">
        <v>73</v>
      </c>
      <c r="AY105" s="153" t="s">
        <v>156</v>
      </c>
    </row>
    <row r="106" spans="2:65" s="13" customFormat="1" ht="10.199999999999999">
      <c r="B106" s="152"/>
      <c r="D106" s="146" t="s">
        <v>167</v>
      </c>
      <c r="E106" s="153" t="s">
        <v>19</v>
      </c>
      <c r="F106" s="154" t="s">
        <v>2047</v>
      </c>
      <c r="H106" s="155">
        <v>1</v>
      </c>
      <c r="I106" s="156"/>
      <c r="L106" s="152"/>
      <c r="M106" s="157"/>
      <c r="T106" s="158"/>
      <c r="AT106" s="153" t="s">
        <v>167</v>
      </c>
      <c r="AU106" s="153" t="s">
        <v>83</v>
      </c>
      <c r="AV106" s="13" t="s">
        <v>83</v>
      </c>
      <c r="AW106" s="13" t="s">
        <v>35</v>
      </c>
      <c r="AX106" s="13" t="s">
        <v>73</v>
      </c>
      <c r="AY106" s="153" t="s">
        <v>156</v>
      </c>
    </row>
    <row r="107" spans="2:65" s="14" customFormat="1" ht="10.199999999999999">
      <c r="B107" s="159"/>
      <c r="D107" s="146" t="s">
        <v>167</v>
      </c>
      <c r="E107" s="160" t="s">
        <v>19</v>
      </c>
      <c r="F107" s="161" t="s">
        <v>174</v>
      </c>
      <c r="H107" s="162">
        <v>5</v>
      </c>
      <c r="I107" s="163"/>
      <c r="L107" s="159"/>
      <c r="M107" s="164"/>
      <c r="T107" s="165"/>
      <c r="AT107" s="160" t="s">
        <v>167</v>
      </c>
      <c r="AU107" s="160" t="s">
        <v>83</v>
      </c>
      <c r="AV107" s="14" t="s">
        <v>163</v>
      </c>
      <c r="AW107" s="14" t="s">
        <v>35</v>
      </c>
      <c r="AX107" s="14" t="s">
        <v>81</v>
      </c>
      <c r="AY107" s="160" t="s">
        <v>156</v>
      </c>
    </row>
    <row r="108" spans="2:65" s="1" customFormat="1" ht="24.15" customHeight="1">
      <c r="B108" s="33"/>
      <c r="C108" s="128" t="s">
        <v>182</v>
      </c>
      <c r="D108" s="128" t="s">
        <v>158</v>
      </c>
      <c r="E108" s="129" t="s">
        <v>2048</v>
      </c>
      <c r="F108" s="130" t="s">
        <v>2049</v>
      </c>
      <c r="G108" s="131" t="s">
        <v>818</v>
      </c>
      <c r="H108" s="132">
        <v>1</v>
      </c>
      <c r="I108" s="133"/>
      <c r="J108" s="134">
        <f>ROUND(I108*H108,2)</f>
        <v>0</v>
      </c>
      <c r="K108" s="130" t="s">
        <v>162</v>
      </c>
      <c r="L108" s="33"/>
      <c r="M108" s="135" t="s">
        <v>19</v>
      </c>
      <c r="N108" s="136" t="s">
        <v>44</v>
      </c>
      <c r="P108" s="137">
        <f>O108*H108</f>
        <v>0</v>
      </c>
      <c r="Q108" s="137">
        <v>3.6429999999999997E-2</v>
      </c>
      <c r="R108" s="137">
        <f>Q108*H108</f>
        <v>3.6429999999999997E-2</v>
      </c>
      <c r="S108" s="137">
        <v>0</v>
      </c>
      <c r="T108" s="138">
        <f>S108*H108</f>
        <v>0</v>
      </c>
      <c r="AR108" s="139" t="s">
        <v>278</v>
      </c>
      <c r="AT108" s="139" t="s">
        <v>158</v>
      </c>
      <c r="AU108" s="139" t="s">
        <v>83</v>
      </c>
      <c r="AY108" s="18" t="s">
        <v>156</v>
      </c>
      <c r="BE108" s="140">
        <f>IF(N108="základní",J108,0)</f>
        <v>0</v>
      </c>
      <c r="BF108" s="140">
        <f>IF(N108="snížená",J108,0)</f>
        <v>0</v>
      </c>
      <c r="BG108" s="140">
        <f>IF(N108="zákl. přenesená",J108,0)</f>
        <v>0</v>
      </c>
      <c r="BH108" s="140">
        <f>IF(N108="sníž. přenesená",J108,0)</f>
        <v>0</v>
      </c>
      <c r="BI108" s="140">
        <f>IF(N108="nulová",J108,0)</f>
        <v>0</v>
      </c>
      <c r="BJ108" s="18" t="s">
        <v>81</v>
      </c>
      <c r="BK108" s="140">
        <f>ROUND(I108*H108,2)</f>
        <v>0</v>
      </c>
      <c r="BL108" s="18" t="s">
        <v>278</v>
      </c>
      <c r="BM108" s="139" t="s">
        <v>2050</v>
      </c>
    </row>
    <row r="109" spans="2:65" s="1" customFormat="1" ht="10.199999999999999">
      <c r="B109" s="33"/>
      <c r="D109" s="141" t="s">
        <v>165</v>
      </c>
      <c r="F109" s="142" t="s">
        <v>2051</v>
      </c>
      <c r="I109" s="143"/>
      <c r="L109" s="33"/>
      <c r="M109" s="144"/>
      <c r="T109" s="54"/>
      <c r="AT109" s="18" t="s">
        <v>165</v>
      </c>
      <c r="AU109" s="18" t="s">
        <v>83</v>
      </c>
    </row>
    <row r="110" spans="2:65" s="1" customFormat="1" ht="37.799999999999997" customHeight="1">
      <c r="B110" s="33"/>
      <c r="C110" s="128" t="s">
        <v>163</v>
      </c>
      <c r="D110" s="128" t="s">
        <v>158</v>
      </c>
      <c r="E110" s="129" t="s">
        <v>2052</v>
      </c>
      <c r="F110" s="130" t="s">
        <v>2053</v>
      </c>
      <c r="G110" s="131" t="s">
        <v>818</v>
      </c>
      <c r="H110" s="132">
        <v>1</v>
      </c>
      <c r="I110" s="133"/>
      <c r="J110" s="134">
        <f>ROUND(I110*H110,2)</f>
        <v>0</v>
      </c>
      <c r="K110" s="130" t="s">
        <v>162</v>
      </c>
      <c r="L110" s="33"/>
      <c r="M110" s="135" t="s">
        <v>19</v>
      </c>
      <c r="N110" s="136" t="s">
        <v>44</v>
      </c>
      <c r="P110" s="137">
        <f>O110*H110</f>
        <v>0</v>
      </c>
      <c r="Q110" s="137">
        <v>2.222E-2</v>
      </c>
      <c r="R110" s="137">
        <f>Q110*H110</f>
        <v>2.222E-2</v>
      </c>
      <c r="S110" s="137">
        <v>0</v>
      </c>
      <c r="T110" s="138">
        <f>S110*H110</f>
        <v>0</v>
      </c>
      <c r="AR110" s="139" t="s">
        <v>278</v>
      </c>
      <c r="AT110" s="139" t="s">
        <v>158</v>
      </c>
      <c r="AU110" s="139" t="s">
        <v>83</v>
      </c>
      <c r="AY110" s="18" t="s">
        <v>156</v>
      </c>
      <c r="BE110" s="140">
        <f>IF(N110="základní",J110,0)</f>
        <v>0</v>
      </c>
      <c r="BF110" s="140">
        <f>IF(N110="snížená",J110,0)</f>
        <v>0</v>
      </c>
      <c r="BG110" s="140">
        <f>IF(N110="zákl. přenesená",J110,0)</f>
        <v>0</v>
      </c>
      <c r="BH110" s="140">
        <f>IF(N110="sníž. přenesená",J110,0)</f>
        <v>0</v>
      </c>
      <c r="BI110" s="140">
        <f>IF(N110="nulová",J110,0)</f>
        <v>0</v>
      </c>
      <c r="BJ110" s="18" t="s">
        <v>81</v>
      </c>
      <c r="BK110" s="140">
        <f>ROUND(I110*H110,2)</f>
        <v>0</v>
      </c>
      <c r="BL110" s="18" t="s">
        <v>278</v>
      </c>
      <c r="BM110" s="139" t="s">
        <v>2054</v>
      </c>
    </row>
    <row r="111" spans="2:65" s="1" customFormat="1" ht="10.199999999999999">
      <c r="B111" s="33"/>
      <c r="D111" s="141" t="s">
        <v>165</v>
      </c>
      <c r="F111" s="142" t="s">
        <v>2055</v>
      </c>
      <c r="I111" s="143"/>
      <c r="L111" s="33"/>
      <c r="M111" s="144"/>
      <c r="T111" s="54"/>
      <c r="AT111" s="18" t="s">
        <v>165</v>
      </c>
      <c r="AU111" s="18" t="s">
        <v>83</v>
      </c>
    </row>
    <row r="112" spans="2:65" s="12" customFormat="1" ht="10.199999999999999">
      <c r="B112" s="145"/>
      <c r="D112" s="146" t="s">
        <v>167</v>
      </c>
      <c r="E112" s="147" t="s">
        <v>19</v>
      </c>
      <c r="F112" s="148" t="s">
        <v>172</v>
      </c>
      <c r="H112" s="147" t="s">
        <v>19</v>
      </c>
      <c r="I112" s="149"/>
      <c r="L112" s="145"/>
      <c r="M112" s="150"/>
      <c r="T112" s="151"/>
      <c r="AT112" s="147" t="s">
        <v>167</v>
      </c>
      <c r="AU112" s="147" t="s">
        <v>83</v>
      </c>
      <c r="AV112" s="12" t="s">
        <v>81</v>
      </c>
      <c r="AW112" s="12" t="s">
        <v>35</v>
      </c>
      <c r="AX112" s="12" t="s">
        <v>73</v>
      </c>
      <c r="AY112" s="147" t="s">
        <v>156</v>
      </c>
    </row>
    <row r="113" spans="2:65" s="13" customFormat="1" ht="10.199999999999999">
      <c r="B113" s="152"/>
      <c r="D113" s="146" t="s">
        <v>167</v>
      </c>
      <c r="E113" s="153" t="s">
        <v>19</v>
      </c>
      <c r="F113" s="154" t="s">
        <v>2047</v>
      </c>
      <c r="H113" s="155">
        <v>1</v>
      </c>
      <c r="I113" s="156"/>
      <c r="L113" s="152"/>
      <c r="M113" s="157"/>
      <c r="T113" s="158"/>
      <c r="AT113" s="153" t="s">
        <v>167</v>
      </c>
      <c r="AU113" s="153" t="s">
        <v>83</v>
      </c>
      <c r="AV113" s="13" t="s">
        <v>83</v>
      </c>
      <c r="AW113" s="13" t="s">
        <v>35</v>
      </c>
      <c r="AX113" s="13" t="s">
        <v>73</v>
      </c>
      <c r="AY113" s="153" t="s">
        <v>156</v>
      </c>
    </row>
    <row r="114" spans="2:65" s="14" customFormat="1" ht="10.199999999999999">
      <c r="B114" s="159"/>
      <c r="D114" s="146" t="s">
        <v>167</v>
      </c>
      <c r="E114" s="160" t="s">
        <v>19</v>
      </c>
      <c r="F114" s="161" t="s">
        <v>174</v>
      </c>
      <c r="H114" s="162">
        <v>1</v>
      </c>
      <c r="I114" s="163"/>
      <c r="L114" s="159"/>
      <c r="M114" s="164"/>
      <c r="T114" s="165"/>
      <c r="AT114" s="160" t="s">
        <v>167</v>
      </c>
      <c r="AU114" s="160" t="s">
        <v>83</v>
      </c>
      <c r="AV114" s="14" t="s">
        <v>163</v>
      </c>
      <c r="AW114" s="14" t="s">
        <v>35</v>
      </c>
      <c r="AX114" s="14" t="s">
        <v>81</v>
      </c>
      <c r="AY114" s="160" t="s">
        <v>156</v>
      </c>
    </row>
    <row r="115" spans="2:65" s="1" customFormat="1" ht="24.15" customHeight="1">
      <c r="B115" s="33"/>
      <c r="C115" s="128" t="s">
        <v>195</v>
      </c>
      <c r="D115" s="128" t="s">
        <v>158</v>
      </c>
      <c r="E115" s="129" t="s">
        <v>2056</v>
      </c>
      <c r="F115" s="130" t="s">
        <v>2057</v>
      </c>
      <c r="G115" s="131" t="s">
        <v>235</v>
      </c>
      <c r="H115" s="132">
        <v>4</v>
      </c>
      <c r="I115" s="133"/>
      <c r="J115" s="134">
        <f>ROUND(I115*H115,2)</f>
        <v>0</v>
      </c>
      <c r="K115" s="130" t="s">
        <v>162</v>
      </c>
      <c r="L115" s="33"/>
      <c r="M115" s="135" t="s">
        <v>19</v>
      </c>
      <c r="N115" s="136" t="s">
        <v>44</v>
      </c>
      <c r="P115" s="137">
        <f>O115*H115</f>
        <v>0</v>
      </c>
      <c r="Q115" s="137">
        <v>0</v>
      </c>
      <c r="R115" s="137">
        <f>Q115*H115</f>
        <v>0</v>
      </c>
      <c r="S115" s="137">
        <v>0</v>
      </c>
      <c r="T115" s="138">
        <f>S115*H115</f>
        <v>0</v>
      </c>
      <c r="AR115" s="139" t="s">
        <v>278</v>
      </c>
      <c r="AT115" s="139" t="s">
        <v>158</v>
      </c>
      <c r="AU115" s="139" t="s">
        <v>83</v>
      </c>
      <c r="AY115" s="18" t="s">
        <v>156</v>
      </c>
      <c r="BE115" s="140">
        <f>IF(N115="základní",J115,0)</f>
        <v>0</v>
      </c>
      <c r="BF115" s="140">
        <f>IF(N115="snížená",J115,0)</f>
        <v>0</v>
      </c>
      <c r="BG115" s="140">
        <f>IF(N115="zákl. přenesená",J115,0)</f>
        <v>0</v>
      </c>
      <c r="BH115" s="140">
        <f>IF(N115="sníž. přenesená",J115,0)</f>
        <v>0</v>
      </c>
      <c r="BI115" s="140">
        <f>IF(N115="nulová",J115,0)</f>
        <v>0</v>
      </c>
      <c r="BJ115" s="18" t="s">
        <v>81</v>
      </c>
      <c r="BK115" s="140">
        <f>ROUND(I115*H115,2)</f>
        <v>0</v>
      </c>
      <c r="BL115" s="18" t="s">
        <v>278</v>
      </c>
      <c r="BM115" s="139" t="s">
        <v>2058</v>
      </c>
    </row>
    <row r="116" spans="2:65" s="1" customFormat="1" ht="10.199999999999999">
      <c r="B116" s="33"/>
      <c r="D116" s="141" t="s">
        <v>165</v>
      </c>
      <c r="F116" s="142" t="s">
        <v>2059</v>
      </c>
      <c r="I116" s="143"/>
      <c r="L116" s="33"/>
      <c r="M116" s="144"/>
      <c r="T116" s="54"/>
      <c r="AT116" s="18" t="s">
        <v>165</v>
      </c>
      <c r="AU116" s="18" t="s">
        <v>83</v>
      </c>
    </row>
    <row r="117" spans="2:65" s="1" customFormat="1" ht="16.5" customHeight="1">
      <c r="B117" s="33"/>
      <c r="C117" s="166" t="s">
        <v>202</v>
      </c>
      <c r="D117" s="166" t="s">
        <v>291</v>
      </c>
      <c r="E117" s="167" t="s">
        <v>2060</v>
      </c>
      <c r="F117" s="168" t="s">
        <v>2061</v>
      </c>
      <c r="G117" s="169" t="s">
        <v>235</v>
      </c>
      <c r="H117" s="170">
        <v>4</v>
      </c>
      <c r="I117" s="171"/>
      <c r="J117" s="172">
        <f>ROUND(I117*H117,2)</f>
        <v>0</v>
      </c>
      <c r="K117" s="168" t="s">
        <v>19</v>
      </c>
      <c r="L117" s="173"/>
      <c r="M117" s="174" t="s">
        <v>19</v>
      </c>
      <c r="N117" s="175" t="s">
        <v>44</v>
      </c>
      <c r="P117" s="137">
        <f>O117*H117</f>
        <v>0</v>
      </c>
      <c r="Q117" s="137">
        <v>2.0000000000000001E-4</v>
      </c>
      <c r="R117" s="137">
        <f>Q117*H117</f>
        <v>8.0000000000000004E-4</v>
      </c>
      <c r="S117" s="137">
        <v>0</v>
      </c>
      <c r="T117" s="138">
        <f>S117*H117</f>
        <v>0</v>
      </c>
      <c r="AR117" s="139" t="s">
        <v>379</v>
      </c>
      <c r="AT117" s="139" t="s">
        <v>291</v>
      </c>
      <c r="AU117" s="139" t="s">
        <v>83</v>
      </c>
      <c r="AY117" s="18" t="s">
        <v>156</v>
      </c>
      <c r="BE117" s="140">
        <f>IF(N117="základní",J117,0)</f>
        <v>0</v>
      </c>
      <c r="BF117" s="140">
        <f>IF(N117="snížená",J117,0)</f>
        <v>0</v>
      </c>
      <c r="BG117" s="140">
        <f>IF(N117="zákl. přenesená",J117,0)</f>
        <v>0</v>
      </c>
      <c r="BH117" s="140">
        <f>IF(N117="sníž. přenesená",J117,0)</f>
        <v>0</v>
      </c>
      <c r="BI117" s="140">
        <f>IF(N117="nulová",J117,0)</f>
        <v>0</v>
      </c>
      <c r="BJ117" s="18" t="s">
        <v>81</v>
      </c>
      <c r="BK117" s="140">
        <f>ROUND(I117*H117,2)</f>
        <v>0</v>
      </c>
      <c r="BL117" s="18" t="s">
        <v>278</v>
      </c>
      <c r="BM117" s="139" t="s">
        <v>2062</v>
      </c>
    </row>
    <row r="118" spans="2:65" s="1" customFormat="1" ht="24.15" customHeight="1">
      <c r="B118" s="33"/>
      <c r="C118" s="128" t="s">
        <v>209</v>
      </c>
      <c r="D118" s="128" t="s">
        <v>158</v>
      </c>
      <c r="E118" s="129" t="s">
        <v>2063</v>
      </c>
      <c r="F118" s="130" t="s">
        <v>2064</v>
      </c>
      <c r="G118" s="131" t="s">
        <v>235</v>
      </c>
      <c r="H118" s="132">
        <v>4</v>
      </c>
      <c r="I118" s="133"/>
      <c r="J118" s="134">
        <f>ROUND(I118*H118,2)</f>
        <v>0</v>
      </c>
      <c r="K118" s="130" t="s">
        <v>162</v>
      </c>
      <c r="L118" s="33"/>
      <c r="M118" s="135" t="s">
        <v>19</v>
      </c>
      <c r="N118" s="136" t="s">
        <v>44</v>
      </c>
      <c r="P118" s="137">
        <f>O118*H118</f>
        <v>0</v>
      </c>
      <c r="Q118" s="137">
        <v>0</v>
      </c>
      <c r="R118" s="137">
        <f>Q118*H118</f>
        <v>0</v>
      </c>
      <c r="S118" s="137">
        <v>0</v>
      </c>
      <c r="T118" s="138">
        <f>S118*H118</f>
        <v>0</v>
      </c>
      <c r="AR118" s="139" t="s">
        <v>278</v>
      </c>
      <c r="AT118" s="139" t="s">
        <v>158</v>
      </c>
      <c r="AU118" s="139" t="s">
        <v>83</v>
      </c>
      <c r="AY118" s="18" t="s">
        <v>156</v>
      </c>
      <c r="BE118" s="140">
        <f>IF(N118="základní",J118,0)</f>
        <v>0</v>
      </c>
      <c r="BF118" s="140">
        <f>IF(N118="snížená",J118,0)</f>
        <v>0</v>
      </c>
      <c r="BG118" s="140">
        <f>IF(N118="zákl. přenesená",J118,0)</f>
        <v>0</v>
      </c>
      <c r="BH118" s="140">
        <f>IF(N118="sníž. přenesená",J118,0)</f>
        <v>0</v>
      </c>
      <c r="BI118" s="140">
        <f>IF(N118="nulová",J118,0)</f>
        <v>0</v>
      </c>
      <c r="BJ118" s="18" t="s">
        <v>81</v>
      </c>
      <c r="BK118" s="140">
        <f>ROUND(I118*H118,2)</f>
        <v>0</v>
      </c>
      <c r="BL118" s="18" t="s">
        <v>278</v>
      </c>
      <c r="BM118" s="139" t="s">
        <v>2065</v>
      </c>
    </row>
    <row r="119" spans="2:65" s="1" customFormat="1" ht="10.199999999999999">
      <c r="B119" s="33"/>
      <c r="D119" s="141" t="s">
        <v>165</v>
      </c>
      <c r="F119" s="142" t="s">
        <v>2066</v>
      </c>
      <c r="I119" s="143"/>
      <c r="L119" s="33"/>
      <c r="M119" s="144"/>
      <c r="T119" s="54"/>
      <c r="AT119" s="18" t="s">
        <v>165</v>
      </c>
      <c r="AU119" s="18" t="s">
        <v>83</v>
      </c>
    </row>
    <row r="120" spans="2:65" s="1" customFormat="1" ht="16.5" customHeight="1">
      <c r="B120" s="33"/>
      <c r="C120" s="166" t="s">
        <v>216</v>
      </c>
      <c r="D120" s="166" t="s">
        <v>291</v>
      </c>
      <c r="E120" s="167" t="s">
        <v>2067</v>
      </c>
      <c r="F120" s="168" t="s">
        <v>2068</v>
      </c>
      <c r="G120" s="169" t="s">
        <v>235</v>
      </c>
      <c r="H120" s="170">
        <v>4</v>
      </c>
      <c r="I120" s="171"/>
      <c r="J120" s="172">
        <f>ROUND(I120*H120,2)</f>
        <v>0</v>
      </c>
      <c r="K120" s="168" t="s">
        <v>162</v>
      </c>
      <c r="L120" s="173"/>
      <c r="M120" s="174" t="s">
        <v>19</v>
      </c>
      <c r="N120" s="175" t="s">
        <v>44</v>
      </c>
      <c r="P120" s="137">
        <f>O120*H120</f>
        <v>0</v>
      </c>
      <c r="Q120" s="137">
        <v>5.0000000000000001E-4</v>
      </c>
      <c r="R120" s="137">
        <f>Q120*H120</f>
        <v>2E-3</v>
      </c>
      <c r="S120" s="137">
        <v>0</v>
      </c>
      <c r="T120" s="138">
        <f>S120*H120</f>
        <v>0</v>
      </c>
      <c r="AR120" s="139" t="s">
        <v>379</v>
      </c>
      <c r="AT120" s="139" t="s">
        <v>291</v>
      </c>
      <c r="AU120" s="139" t="s">
        <v>83</v>
      </c>
      <c r="AY120" s="18" t="s">
        <v>156</v>
      </c>
      <c r="BE120" s="140">
        <f>IF(N120="základní",J120,0)</f>
        <v>0</v>
      </c>
      <c r="BF120" s="140">
        <f>IF(N120="snížená",J120,0)</f>
        <v>0</v>
      </c>
      <c r="BG120" s="140">
        <f>IF(N120="zákl. přenesená",J120,0)</f>
        <v>0</v>
      </c>
      <c r="BH120" s="140">
        <f>IF(N120="sníž. přenesená",J120,0)</f>
        <v>0</v>
      </c>
      <c r="BI120" s="140">
        <f>IF(N120="nulová",J120,0)</f>
        <v>0</v>
      </c>
      <c r="BJ120" s="18" t="s">
        <v>81</v>
      </c>
      <c r="BK120" s="140">
        <f>ROUND(I120*H120,2)</f>
        <v>0</v>
      </c>
      <c r="BL120" s="18" t="s">
        <v>278</v>
      </c>
      <c r="BM120" s="139" t="s">
        <v>2069</v>
      </c>
    </row>
    <row r="121" spans="2:65" s="1" customFormat="1" ht="24.15" customHeight="1">
      <c r="B121" s="33"/>
      <c r="C121" s="128" t="s">
        <v>223</v>
      </c>
      <c r="D121" s="128" t="s">
        <v>158</v>
      </c>
      <c r="E121" s="129" t="s">
        <v>2070</v>
      </c>
      <c r="F121" s="130" t="s">
        <v>2071</v>
      </c>
      <c r="G121" s="131" t="s">
        <v>235</v>
      </c>
      <c r="H121" s="132">
        <v>4</v>
      </c>
      <c r="I121" s="133"/>
      <c r="J121" s="134">
        <f>ROUND(I121*H121,2)</f>
        <v>0</v>
      </c>
      <c r="K121" s="130" t="s">
        <v>19</v>
      </c>
      <c r="L121" s="33"/>
      <c r="M121" s="135" t="s">
        <v>19</v>
      </c>
      <c r="N121" s="136" t="s">
        <v>44</v>
      </c>
      <c r="P121" s="137">
        <f>O121*H121</f>
        <v>0</v>
      </c>
      <c r="Q121" s="137">
        <v>0</v>
      </c>
      <c r="R121" s="137">
        <f>Q121*H121</f>
        <v>0</v>
      </c>
      <c r="S121" s="137">
        <v>0</v>
      </c>
      <c r="T121" s="138">
        <f>S121*H121</f>
        <v>0</v>
      </c>
      <c r="AR121" s="139" t="s">
        <v>278</v>
      </c>
      <c r="AT121" s="139" t="s">
        <v>158</v>
      </c>
      <c r="AU121" s="139" t="s">
        <v>83</v>
      </c>
      <c r="AY121" s="18" t="s">
        <v>156</v>
      </c>
      <c r="BE121" s="140">
        <f>IF(N121="základní",J121,0)</f>
        <v>0</v>
      </c>
      <c r="BF121" s="140">
        <f>IF(N121="snížená",J121,0)</f>
        <v>0</v>
      </c>
      <c r="BG121" s="140">
        <f>IF(N121="zákl. přenesená",J121,0)</f>
        <v>0</v>
      </c>
      <c r="BH121" s="140">
        <f>IF(N121="sníž. přenesená",J121,0)</f>
        <v>0</v>
      </c>
      <c r="BI121" s="140">
        <f>IF(N121="nulová",J121,0)</f>
        <v>0</v>
      </c>
      <c r="BJ121" s="18" t="s">
        <v>81</v>
      </c>
      <c r="BK121" s="140">
        <f>ROUND(I121*H121,2)</f>
        <v>0</v>
      </c>
      <c r="BL121" s="18" t="s">
        <v>278</v>
      </c>
      <c r="BM121" s="139" t="s">
        <v>2072</v>
      </c>
    </row>
    <row r="122" spans="2:65" s="1" customFormat="1" ht="16.5" customHeight="1">
      <c r="B122" s="33"/>
      <c r="C122" s="166" t="s">
        <v>232</v>
      </c>
      <c r="D122" s="166" t="s">
        <v>291</v>
      </c>
      <c r="E122" s="167" t="s">
        <v>2073</v>
      </c>
      <c r="F122" s="168" t="s">
        <v>2074</v>
      </c>
      <c r="G122" s="169" t="s">
        <v>235</v>
      </c>
      <c r="H122" s="170">
        <v>4</v>
      </c>
      <c r="I122" s="171"/>
      <c r="J122" s="172">
        <f>ROUND(I122*H122,2)</f>
        <v>0</v>
      </c>
      <c r="K122" s="168" t="s">
        <v>162</v>
      </c>
      <c r="L122" s="173"/>
      <c r="M122" s="174" t="s">
        <v>19</v>
      </c>
      <c r="N122" s="175" t="s">
        <v>44</v>
      </c>
      <c r="P122" s="137">
        <f>O122*H122</f>
        <v>0</v>
      </c>
      <c r="Q122" s="137">
        <v>1E-3</v>
      </c>
      <c r="R122" s="137">
        <f>Q122*H122</f>
        <v>4.0000000000000001E-3</v>
      </c>
      <c r="S122" s="137">
        <v>0</v>
      </c>
      <c r="T122" s="138">
        <f>S122*H122</f>
        <v>0</v>
      </c>
      <c r="AR122" s="139" t="s">
        <v>379</v>
      </c>
      <c r="AT122" s="139" t="s">
        <v>291</v>
      </c>
      <c r="AU122" s="139" t="s">
        <v>83</v>
      </c>
      <c r="AY122" s="18" t="s">
        <v>156</v>
      </c>
      <c r="BE122" s="140">
        <f>IF(N122="základní",J122,0)</f>
        <v>0</v>
      </c>
      <c r="BF122" s="140">
        <f>IF(N122="snížená",J122,0)</f>
        <v>0</v>
      </c>
      <c r="BG122" s="140">
        <f>IF(N122="zákl. přenesená",J122,0)</f>
        <v>0</v>
      </c>
      <c r="BH122" s="140">
        <f>IF(N122="sníž. přenesená",J122,0)</f>
        <v>0</v>
      </c>
      <c r="BI122" s="140">
        <f>IF(N122="nulová",J122,0)</f>
        <v>0</v>
      </c>
      <c r="BJ122" s="18" t="s">
        <v>81</v>
      </c>
      <c r="BK122" s="140">
        <f>ROUND(I122*H122,2)</f>
        <v>0</v>
      </c>
      <c r="BL122" s="18" t="s">
        <v>278</v>
      </c>
      <c r="BM122" s="139" t="s">
        <v>2075</v>
      </c>
    </row>
    <row r="123" spans="2:65" s="1" customFormat="1" ht="24.15" customHeight="1">
      <c r="B123" s="33"/>
      <c r="C123" s="128" t="s">
        <v>239</v>
      </c>
      <c r="D123" s="128" t="s">
        <v>158</v>
      </c>
      <c r="E123" s="129" t="s">
        <v>2076</v>
      </c>
      <c r="F123" s="130" t="s">
        <v>2077</v>
      </c>
      <c r="G123" s="131" t="s">
        <v>235</v>
      </c>
      <c r="H123" s="132">
        <v>4</v>
      </c>
      <c r="I123" s="133"/>
      <c r="J123" s="134">
        <f>ROUND(I123*H123,2)</f>
        <v>0</v>
      </c>
      <c r="K123" s="130" t="s">
        <v>162</v>
      </c>
      <c r="L123" s="33"/>
      <c r="M123" s="135" t="s">
        <v>19</v>
      </c>
      <c r="N123" s="136" t="s">
        <v>44</v>
      </c>
      <c r="P123" s="137">
        <f>O123*H123</f>
        <v>0</v>
      </c>
      <c r="Q123" s="137">
        <v>0</v>
      </c>
      <c r="R123" s="137">
        <f>Q123*H123</f>
        <v>0</v>
      </c>
      <c r="S123" s="137">
        <v>0</v>
      </c>
      <c r="T123" s="138">
        <f>S123*H123</f>
        <v>0</v>
      </c>
      <c r="AR123" s="139" t="s">
        <v>278</v>
      </c>
      <c r="AT123" s="139" t="s">
        <v>158</v>
      </c>
      <c r="AU123" s="139" t="s">
        <v>83</v>
      </c>
      <c r="AY123" s="18" t="s">
        <v>156</v>
      </c>
      <c r="BE123" s="140">
        <f>IF(N123="základní",J123,0)</f>
        <v>0</v>
      </c>
      <c r="BF123" s="140">
        <f>IF(N123="snížená",J123,0)</f>
        <v>0</v>
      </c>
      <c r="BG123" s="140">
        <f>IF(N123="zákl. přenesená",J123,0)</f>
        <v>0</v>
      </c>
      <c r="BH123" s="140">
        <f>IF(N123="sníž. přenesená",J123,0)</f>
        <v>0</v>
      </c>
      <c r="BI123" s="140">
        <f>IF(N123="nulová",J123,0)</f>
        <v>0</v>
      </c>
      <c r="BJ123" s="18" t="s">
        <v>81</v>
      </c>
      <c r="BK123" s="140">
        <f>ROUND(I123*H123,2)</f>
        <v>0</v>
      </c>
      <c r="BL123" s="18" t="s">
        <v>278</v>
      </c>
      <c r="BM123" s="139" t="s">
        <v>2078</v>
      </c>
    </row>
    <row r="124" spans="2:65" s="1" customFormat="1" ht="10.199999999999999">
      <c r="B124" s="33"/>
      <c r="D124" s="141" t="s">
        <v>165</v>
      </c>
      <c r="F124" s="142" t="s">
        <v>2079</v>
      </c>
      <c r="I124" s="143"/>
      <c r="L124" s="33"/>
      <c r="M124" s="144"/>
      <c r="T124" s="54"/>
      <c r="AT124" s="18" t="s">
        <v>165</v>
      </c>
      <c r="AU124" s="18" t="s">
        <v>83</v>
      </c>
    </row>
    <row r="125" spans="2:65" s="1" customFormat="1" ht="16.5" customHeight="1">
      <c r="B125" s="33"/>
      <c r="C125" s="166" t="s">
        <v>8</v>
      </c>
      <c r="D125" s="166" t="s">
        <v>291</v>
      </c>
      <c r="E125" s="167" t="s">
        <v>2080</v>
      </c>
      <c r="F125" s="168" t="s">
        <v>2081</v>
      </c>
      <c r="G125" s="169" t="s">
        <v>235</v>
      </c>
      <c r="H125" s="170">
        <v>4</v>
      </c>
      <c r="I125" s="171"/>
      <c r="J125" s="172">
        <f>ROUND(I125*H125,2)</f>
        <v>0</v>
      </c>
      <c r="K125" s="168" t="s">
        <v>19</v>
      </c>
      <c r="L125" s="173"/>
      <c r="M125" s="174" t="s">
        <v>19</v>
      </c>
      <c r="N125" s="175" t="s">
        <v>44</v>
      </c>
      <c r="P125" s="137">
        <f>O125*H125</f>
        <v>0</v>
      </c>
      <c r="Q125" s="137">
        <v>6.9999999999999999E-4</v>
      </c>
      <c r="R125" s="137">
        <f>Q125*H125</f>
        <v>2.8E-3</v>
      </c>
      <c r="S125" s="137">
        <v>0</v>
      </c>
      <c r="T125" s="138">
        <f>S125*H125</f>
        <v>0</v>
      </c>
      <c r="AR125" s="139" t="s">
        <v>379</v>
      </c>
      <c r="AT125" s="139" t="s">
        <v>291</v>
      </c>
      <c r="AU125" s="139" t="s">
        <v>83</v>
      </c>
      <c r="AY125" s="18" t="s">
        <v>156</v>
      </c>
      <c r="BE125" s="140">
        <f>IF(N125="základní",J125,0)</f>
        <v>0</v>
      </c>
      <c r="BF125" s="140">
        <f>IF(N125="snížená",J125,0)</f>
        <v>0</v>
      </c>
      <c r="BG125" s="140">
        <f>IF(N125="zákl. přenesená",J125,0)</f>
        <v>0</v>
      </c>
      <c r="BH125" s="140">
        <f>IF(N125="sníž. přenesená",J125,0)</f>
        <v>0</v>
      </c>
      <c r="BI125" s="140">
        <f>IF(N125="nulová",J125,0)</f>
        <v>0</v>
      </c>
      <c r="BJ125" s="18" t="s">
        <v>81</v>
      </c>
      <c r="BK125" s="140">
        <f>ROUND(I125*H125,2)</f>
        <v>0</v>
      </c>
      <c r="BL125" s="18" t="s">
        <v>278</v>
      </c>
      <c r="BM125" s="139" t="s">
        <v>2082</v>
      </c>
    </row>
    <row r="126" spans="2:65" s="1" customFormat="1" ht="24.15" customHeight="1">
      <c r="B126" s="33"/>
      <c r="C126" s="128" t="s">
        <v>256</v>
      </c>
      <c r="D126" s="128" t="s">
        <v>158</v>
      </c>
      <c r="E126" s="129" t="s">
        <v>2083</v>
      </c>
      <c r="F126" s="130" t="s">
        <v>2084</v>
      </c>
      <c r="G126" s="131" t="s">
        <v>235</v>
      </c>
      <c r="H126" s="132">
        <v>4</v>
      </c>
      <c r="I126" s="133"/>
      <c r="J126" s="134">
        <f>ROUND(I126*H126,2)</f>
        <v>0</v>
      </c>
      <c r="K126" s="130" t="s">
        <v>162</v>
      </c>
      <c r="L126" s="33"/>
      <c r="M126" s="135" t="s">
        <v>19</v>
      </c>
      <c r="N126" s="136" t="s">
        <v>44</v>
      </c>
      <c r="P126" s="137">
        <f>O126*H126</f>
        <v>0</v>
      </c>
      <c r="Q126" s="137">
        <v>0</v>
      </c>
      <c r="R126" s="137">
        <f>Q126*H126</f>
        <v>0</v>
      </c>
      <c r="S126" s="137">
        <v>0</v>
      </c>
      <c r="T126" s="138">
        <f>S126*H126</f>
        <v>0</v>
      </c>
      <c r="AR126" s="139" t="s">
        <v>278</v>
      </c>
      <c r="AT126" s="139" t="s">
        <v>158</v>
      </c>
      <c r="AU126" s="139" t="s">
        <v>83</v>
      </c>
      <c r="AY126" s="18" t="s">
        <v>156</v>
      </c>
      <c r="BE126" s="140">
        <f>IF(N126="základní",J126,0)</f>
        <v>0</v>
      </c>
      <c r="BF126" s="140">
        <f>IF(N126="snížená",J126,0)</f>
        <v>0</v>
      </c>
      <c r="BG126" s="140">
        <f>IF(N126="zákl. přenesená",J126,0)</f>
        <v>0</v>
      </c>
      <c r="BH126" s="140">
        <f>IF(N126="sníž. přenesená",J126,0)</f>
        <v>0</v>
      </c>
      <c r="BI126" s="140">
        <f>IF(N126="nulová",J126,0)</f>
        <v>0</v>
      </c>
      <c r="BJ126" s="18" t="s">
        <v>81</v>
      </c>
      <c r="BK126" s="140">
        <f>ROUND(I126*H126,2)</f>
        <v>0</v>
      </c>
      <c r="BL126" s="18" t="s">
        <v>278</v>
      </c>
      <c r="BM126" s="139" t="s">
        <v>2085</v>
      </c>
    </row>
    <row r="127" spans="2:65" s="1" customFormat="1" ht="10.199999999999999">
      <c r="B127" s="33"/>
      <c r="D127" s="141" t="s">
        <v>165</v>
      </c>
      <c r="F127" s="142" t="s">
        <v>2086</v>
      </c>
      <c r="I127" s="143"/>
      <c r="L127" s="33"/>
      <c r="M127" s="144"/>
      <c r="T127" s="54"/>
      <c r="AT127" s="18" t="s">
        <v>165</v>
      </c>
      <c r="AU127" s="18" t="s">
        <v>83</v>
      </c>
    </row>
    <row r="128" spans="2:65" s="1" customFormat="1" ht="16.5" customHeight="1">
      <c r="B128" s="33"/>
      <c r="C128" s="166" t="s">
        <v>264</v>
      </c>
      <c r="D128" s="166" t="s">
        <v>291</v>
      </c>
      <c r="E128" s="167" t="s">
        <v>2087</v>
      </c>
      <c r="F128" s="168" t="s">
        <v>2088</v>
      </c>
      <c r="G128" s="169" t="s">
        <v>235</v>
      </c>
      <c r="H128" s="170">
        <v>4</v>
      </c>
      <c r="I128" s="171"/>
      <c r="J128" s="172">
        <f>ROUND(I128*H128,2)</f>
        <v>0</v>
      </c>
      <c r="K128" s="168" t="s">
        <v>19</v>
      </c>
      <c r="L128" s="173"/>
      <c r="M128" s="174" t="s">
        <v>19</v>
      </c>
      <c r="N128" s="175" t="s">
        <v>44</v>
      </c>
      <c r="P128" s="137">
        <f>O128*H128</f>
        <v>0</v>
      </c>
      <c r="Q128" s="137">
        <v>1.2E-4</v>
      </c>
      <c r="R128" s="137">
        <f>Q128*H128</f>
        <v>4.8000000000000001E-4</v>
      </c>
      <c r="S128" s="137">
        <v>0</v>
      </c>
      <c r="T128" s="138">
        <f>S128*H128</f>
        <v>0</v>
      </c>
      <c r="AR128" s="139" t="s">
        <v>379</v>
      </c>
      <c r="AT128" s="139" t="s">
        <v>291</v>
      </c>
      <c r="AU128" s="139" t="s">
        <v>83</v>
      </c>
      <c r="AY128" s="18" t="s">
        <v>156</v>
      </c>
      <c r="BE128" s="140">
        <f>IF(N128="základní",J128,0)</f>
        <v>0</v>
      </c>
      <c r="BF128" s="140">
        <f>IF(N128="snížená",J128,0)</f>
        <v>0</v>
      </c>
      <c r="BG128" s="140">
        <f>IF(N128="zákl. přenesená",J128,0)</f>
        <v>0</v>
      </c>
      <c r="BH128" s="140">
        <f>IF(N128="sníž. přenesená",J128,0)</f>
        <v>0</v>
      </c>
      <c r="BI128" s="140">
        <f>IF(N128="nulová",J128,0)</f>
        <v>0</v>
      </c>
      <c r="BJ128" s="18" t="s">
        <v>81</v>
      </c>
      <c r="BK128" s="140">
        <f>ROUND(I128*H128,2)</f>
        <v>0</v>
      </c>
      <c r="BL128" s="18" t="s">
        <v>278</v>
      </c>
      <c r="BM128" s="139" t="s">
        <v>2089</v>
      </c>
    </row>
    <row r="129" spans="2:65" s="1" customFormat="1" ht="16.5" customHeight="1">
      <c r="B129" s="33"/>
      <c r="C129" s="128" t="s">
        <v>269</v>
      </c>
      <c r="D129" s="128" t="s">
        <v>158</v>
      </c>
      <c r="E129" s="129" t="s">
        <v>2090</v>
      </c>
      <c r="F129" s="130" t="s">
        <v>2091</v>
      </c>
      <c r="G129" s="131" t="s">
        <v>818</v>
      </c>
      <c r="H129" s="132">
        <v>8</v>
      </c>
      <c r="I129" s="133"/>
      <c r="J129" s="134">
        <f>ROUND(I129*H129,2)</f>
        <v>0</v>
      </c>
      <c r="K129" s="130" t="s">
        <v>162</v>
      </c>
      <c r="L129" s="33"/>
      <c r="M129" s="135" t="s">
        <v>19</v>
      </c>
      <c r="N129" s="136" t="s">
        <v>44</v>
      </c>
      <c r="P129" s="137">
        <f>O129*H129</f>
        <v>0</v>
      </c>
      <c r="Q129" s="137">
        <v>9.0000000000000006E-5</v>
      </c>
      <c r="R129" s="137">
        <f>Q129*H129</f>
        <v>7.2000000000000005E-4</v>
      </c>
      <c r="S129" s="137">
        <v>0</v>
      </c>
      <c r="T129" s="138">
        <f>S129*H129</f>
        <v>0</v>
      </c>
      <c r="AR129" s="139" t="s">
        <v>278</v>
      </c>
      <c r="AT129" s="139" t="s">
        <v>158</v>
      </c>
      <c r="AU129" s="139" t="s">
        <v>83</v>
      </c>
      <c r="AY129" s="18" t="s">
        <v>156</v>
      </c>
      <c r="BE129" s="140">
        <f>IF(N129="základní",J129,0)</f>
        <v>0</v>
      </c>
      <c r="BF129" s="140">
        <f>IF(N129="snížená",J129,0)</f>
        <v>0</v>
      </c>
      <c r="BG129" s="140">
        <f>IF(N129="zákl. přenesená",J129,0)</f>
        <v>0</v>
      </c>
      <c r="BH129" s="140">
        <f>IF(N129="sníž. přenesená",J129,0)</f>
        <v>0</v>
      </c>
      <c r="BI129" s="140">
        <f>IF(N129="nulová",J129,0)</f>
        <v>0</v>
      </c>
      <c r="BJ129" s="18" t="s">
        <v>81</v>
      </c>
      <c r="BK129" s="140">
        <f>ROUND(I129*H129,2)</f>
        <v>0</v>
      </c>
      <c r="BL129" s="18" t="s">
        <v>278</v>
      </c>
      <c r="BM129" s="139" t="s">
        <v>2092</v>
      </c>
    </row>
    <row r="130" spans="2:65" s="1" customFormat="1" ht="10.199999999999999">
      <c r="B130" s="33"/>
      <c r="D130" s="141" t="s">
        <v>165</v>
      </c>
      <c r="F130" s="142" t="s">
        <v>2093</v>
      </c>
      <c r="I130" s="143"/>
      <c r="L130" s="33"/>
      <c r="M130" s="144"/>
      <c r="T130" s="54"/>
      <c r="AT130" s="18" t="s">
        <v>165</v>
      </c>
      <c r="AU130" s="18" t="s">
        <v>83</v>
      </c>
    </row>
    <row r="131" spans="2:65" s="1" customFormat="1" ht="16.5" customHeight="1">
      <c r="B131" s="33"/>
      <c r="C131" s="166" t="s">
        <v>278</v>
      </c>
      <c r="D131" s="166" t="s">
        <v>291</v>
      </c>
      <c r="E131" s="167" t="s">
        <v>2094</v>
      </c>
      <c r="F131" s="168" t="s">
        <v>2095</v>
      </c>
      <c r="G131" s="169" t="s">
        <v>235</v>
      </c>
      <c r="H131" s="170">
        <v>8</v>
      </c>
      <c r="I131" s="171"/>
      <c r="J131" s="172">
        <f>ROUND(I131*H131,2)</f>
        <v>0</v>
      </c>
      <c r="K131" s="168" t="s">
        <v>19</v>
      </c>
      <c r="L131" s="173"/>
      <c r="M131" s="174" t="s">
        <v>19</v>
      </c>
      <c r="N131" s="175" t="s">
        <v>44</v>
      </c>
      <c r="P131" s="137">
        <f>O131*H131</f>
        <v>0</v>
      </c>
      <c r="Q131" s="137">
        <v>1.4999999999999999E-4</v>
      </c>
      <c r="R131" s="137">
        <f>Q131*H131</f>
        <v>1.1999999999999999E-3</v>
      </c>
      <c r="S131" s="137">
        <v>0</v>
      </c>
      <c r="T131" s="138">
        <f>S131*H131</f>
        <v>0</v>
      </c>
      <c r="AR131" s="139" t="s">
        <v>379</v>
      </c>
      <c r="AT131" s="139" t="s">
        <v>291</v>
      </c>
      <c r="AU131" s="139" t="s">
        <v>83</v>
      </c>
      <c r="AY131" s="18" t="s">
        <v>156</v>
      </c>
      <c r="BE131" s="140">
        <f>IF(N131="základní",J131,0)</f>
        <v>0</v>
      </c>
      <c r="BF131" s="140">
        <f>IF(N131="snížená",J131,0)</f>
        <v>0</v>
      </c>
      <c r="BG131" s="140">
        <f>IF(N131="zákl. přenesená",J131,0)</f>
        <v>0</v>
      </c>
      <c r="BH131" s="140">
        <f>IF(N131="sníž. přenesená",J131,0)</f>
        <v>0</v>
      </c>
      <c r="BI131" s="140">
        <f>IF(N131="nulová",J131,0)</f>
        <v>0</v>
      </c>
      <c r="BJ131" s="18" t="s">
        <v>81</v>
      </c>
      <c r="BK131" s="140">
        <f>ROUND(I131*H131,2)</f>
        <v>0</v>
      </c>
      <c r="BL131" s="18" t="s">
        <v>278</v>
      </c>
      <c r="BM131" s="139" t="s">
        <v>2096</v>
      </c>
    </row>
    <row r="132" spans="2:65" s="1" customFormat="1" ht="24.15" customHeight="1">
      <c r="B132" s="33"/>
      <c r="C132" s="128" t="s">
        <v>285</v>
      </c>
      <c r="D132" s="128" t="s">
        <v>158</v>
      </c>
      <c r="E132" s="129" t="s">
        <v>2097</v>
      </c>
      <c r="F132" s="130" t="s">
        <v>2098</v>
      </c>
      <c r="G132" s="131" t="s">
        <v>818</v>
      </c>
      <c r="H132" s="132">
        <v>4</v>
      </c>
      <c r="I132" s="133"/>
      <c r="J132" s="134">
        <f>ROUND(I132*H132,2)</f>
        <v>0</v>
      </c>
      <c r="K132" s="130" t="s">
        <v>162</v>
      </c>
      <c r="L132" s="33"/>
      <c r="M132" s="135" t="s">
        <v>19</v>
      </c>
      <c r="N132" s="136" t="s">
        <v>44</v>
      </c>
      <c r="P132" s="137">
        <f>O132*H132</f>
        <v>0</v>
      </c>
      <c r="Q132" s="137">
        <v>1.72E-3</v>
      </c>
      <c r="R132" s="137">
        <f>Q132*H132</f>
        <v>6.8799999999999998E-3</v>
      </c>
      <c r="S132" s="137">
        <v>0</v>
      </c>
      <c r="T132" s="138">
        <f>S132*H132</f>
        <v>0</v>
      </c>
      <c r="AR132" s="139" t="s">
        <v>278</v>
      </c>
      <c r="AT132" s="139" t="s">
        <v>158</v>
      </c>
      <c r="AU132" s="139" t="s">
        <v>83</v>
      </c>
      <c r="AY132" s="18" t="s">
        <v>156</v>
      </c>
      <c r="BE132" s="140">
        <f>IF(N132="základní",J132,0)</f>
        <v>0</v>
      </c>
      <c r="BF132" s="140">
        <f>IF(N132="snížená",J132,0)</f>
        <v>0</v>
      </c>
      <c r="BG132" s="140">
        <f>IF(N132="zákl. přenesená",J132,0)</f>
        <v>0</v>
      </c>
      <c r="BH132" s="140">
        <f>IF(N132="sníž. přenesená",J132,0)</f>
        <v>0</v>
      </c>
      <c r="BI132" s="140">
        <f>IF(N132="nulová",J132,0)</f>
        <v>0</v>
      </c>
      <c r="BJ132" s="18" t="s">
        <v>81</v>
      </c>
      <c r="BK132" s="140">
        <f>ROUND(I132*H132,2)</f>
        <v>0</v>
      </c>
      <c r="BL132" s="18" t="s">
        <v>278</v>
      </c>
      <c r="BM132" s="139" t="s">
        <v>2099</v>
      </c>
    </row>
    <row r="133" spans="2:65" s="1" customFormat="1" ht="10.199999999999999">
      <c r="B133" s="33"/>
      <c r="D133" s="141" t="s">
        <v>165</v>
      </c>
      <c r="F133" s="142" t="s">
        <v>2100</v>
      </c>
      <c r="I133" s="143"/>
      <c r="L133" s="33"/>
      <c r="M133" s="144"/>
      <c r="T133" s="54"/>
      <c r="AT133" s="18" t="s">
        <v>165</v>
      </c>
      <c r="AU133" s="18" t="s">
        <v>83</v>
      </c>
    </row>
    <row r="134" spans="2:65" s="1" customFormat="1" ht="24.15" customHeight="1">
      <c r="B134" s="33"/>
      <c r="C134" s="128" t="s">
        <v>290</v>
      </c>
      <c r="D134" s="128" t="s">
        <v>158</v>
      </c>
      <c r="E134" s="129" t="s">
        <v>2101</v>
      </c>
      <c r="F134" s="130" t="s">
        <v>2102</v>
      </c>
      <c r="G134" s="131" t="s">
        <v>818</v>
      </c>
      <c r="H134" s="132">
        <v>4</v>
      </c>
      <c r="I134" s="133"/>
      <c r="J134" s="134">
        <f>ROUND(I134*H134,2)</f>
        <v>0</v>
      </c>
      <c r="K134" s="130" t="s">
        <v>162</v>
      </c>
      <c r="L134" s="33"/>
      <c r="M134" s="135" t="s">
        <v>19</v>
      </c>
      <c r="N134" s="136" t="s">
        <v>44</v>
      </c>
      <c r="P134" s="137">
        <f>O134*H134</f>
        <v>0</v>
      </c>
      <c r="Q134" s="137">
        <v>1.8400000000000001E-3</v>
      </c>
      <c r="R134" s="137">
        <f>Q134*H134</f>
        <v>7.3600000000000002E-3</v>
      </c>
      <c r="S134" s="137">
        <v>0</v>
      </c>
      <c r="T134" s="138">
        <f>S134*H134</f>
        <v>0</v>
      </c>
      <c r="AR134" s="139" t="s">
        <v>278</v>
      </c>
      <c r="AT134" s="139" t="s">
        <v>158</v>
      </c>
      <c r="AU134" s="139" t="s">
        <v>83</v>
      </c>
      <c r="AY134" s="18" t="s">
        <v>156</v>
      </c>
      <c r="BE134" s="140">
        <f>IF(N134="základní",J134,0)</f>
        <v>0</v>
      </c>
      <c r="BF134" s="140">
        <f>IF(N134="snížená",J134,0)</f>
        <v>0</v>
      </c>
      <c r="BG134" s="140">
        <f>IF(N134="zákl. přenesená",J134,0)</f>
        <v>0</v>
      </c>
      <c r="BH134" s="140">
        <f>IF(N134="sníž. přenesená",J134,0)</f>
        <v>0</v>
      </c>
      <c r="BI134" s="140">
        <f>IF(N134="nulová",J134,0)</f>
        <v>0</v>
      </c>
      <c r="BJ134" s="18" t="s">
        <v>81</v>
      </c>
      <c r="BK134" s="140">
        <f>ROUND(I134*H134,2)</f>
        <v>0</v>
      </c>
      <c r="BL134" s="18" t="s">
        <v>278</v>
      </c>
      <c r="BM134" s="139" t="s">
        <v>2103</v>
      </c>
    </row>
    <row r="135" spans="2:65" s="1" customFormat="1" ht="10.199999999999999">
      <c r="B135" s="33"/>
      <c r="D135" s="141" t="s">
        <v>165</v>
      </c>
      <c r="F135" s="142" t="s">
        <v>2104</v>
      </c>
      <c r="I135" s="143"/>
      <c r="L135" s="33"/>
      <c r="M135" s="144"/>
      <c r="T135" s="54"/>
      <c r="AT135" s="18" t="s">
        <v>165</v>
      </c>
      <c r="AU135" s="18" t="s">
        <v>83</v>
      </c>
    </row>
    <row r="136" spans="2:65" s="1" customFormat="1" ht="24.15" customHeight="1">
      <c r="B136" s="33"/>
      <c r="C136" s="128" t="s">
        <v>297</v>
      </c>
      <c r="D136" s="128" t="s">
        <v>158</v>
      </c>
      <c r="E136" s="129" t="s">
        <v>2105</v>
      </c>
      <c r="F136" s="130" t="s">
        <v>2106</v>
      </c>
      <c r="G136" s="131" t="s">
        <v>818</v>
      </c>
      <c r="H136" s="132">
        <v>1</v>
      </c>
      <c r="I136" s="133"/>
      <c r="J136" s="134">
        <f>ROUND(I136*H136,2)</f>
        <v>0</v>
      </c>
      <c r="K136" s="130" t="s">
        <v>162</v>
      </c>
      <c r="L136" s="33"/>
      <c r="M136" s="135" t="s">
        <v>19</v>
      </c>
      <c r="N136" s="136" t="s">
        <v>44</v>
      </c>
      <c r="P136" s="137">
        <f>O136*H136</f>
        <v>0</v>
      </c>
      <c r="Q136" s="137">
        <v>2.9399999999999999E-3</v>
      </c>
      <c r="R136" s="137">
        <f>Q136*H136</f>
        <v>2.9399999999999999E-3</v>
      </c>
      <c r="S136" s="137">
        <v>0</v>
      </c>
      <c r="T136" s="138">
        <f>S136*H136</f>
        <v>0</v>
      </c>
      <c r="AR136" s="139" t="s">
        <v>278</v>
      </c>
      <c r="AT136" s="139" t="s">
        <v>158</v>
      </c>
      <c r="AU136" s="139" t="s">
        <v>83</v>
      </c>
      <c r="AY136" s="18" t="s">
        <v>156</v>
      </c>
      <c r="BE136" s="140">
        <f>IF(N136="základní",J136,0)</f>
        <v>0</v>
      </c>
      <c r="BF136" s="140">
        <f>IF(N136="snížená",J136,0)</f>
        <v>0</v>
      </c>
      <c r="BG136" s="140">
        <f>IF(N136="zákl. přenesená",J136,0)</f>
        <v>0</v>
      </c>
      <c r="BH136" s="140">
        <f>IF(N136="sníž. přenesená",J136,0)</f>
        <v>0</v>
      </c>
      <c r="BI136" s="140">
        <f>IF(N136="nulová",J136,0)</f>
        <v>0</v>
      </c>
      <c r="BJ136" s="18" t="s">
        <v>81</v>
      </c>
      <c r="BK136" s="140">
        <f>ROUND(I136*H136,2)</f>
        <v>0</v>
      </c>
      <c r="BL136" s="18" t="s">
        <v>278</v>
      </c>
      <c r="BM136" s="139" t="s">
        <v>2107</v>
      </c>
    </row>
    <row r="137" spans="2:65" s="1" customFormat="1" ht="10.199999999999999">
      <c r="B137" s="33"/>
      <c r="D137" s="141" t="s">
        <v>165</v>
      </c>
      <c r="F137" s="142" t="s">
        <v>2108</v>
      </c>
      <c r="I137" s="143"/>
      <c r="L137" s="33"/>
      <c r="M137" s="144"/>
      <c r="T137" s="54"/>
      <c r="AT137" s="18" t="s">
        <v>165</v>
      </c>
      <c r="AU137" s="18" t="s">
        <v>83</v>
      </c>
    </row>
    <row r="138" spans="2:65" s="1" customFormat="1" ht="16.5" customHeight="1">
      <c r="B138" s="33"/>
      <c r="C138" s="128" t="s">
        <v>238</v>
      </c>
      <c r="D138" s="128" t="s">
        <v>158</v>
      </c>
      <c r="E138" s="129" t="s">
        <v>2109</v>
      </c>
      <c r="F138" s="130" t="s">
        <v>2110</v>
      </c>
      <c r="G138" s="131" t="s">
        <v>235</v>
      </c>
      <c r="H138" s="132">
        <v>4</v>
      </c>
      <c r="I138" s="133"/>
      <c r="J138" s="134">
        <f>ROUND(I138*H138,2)</f>
        <v>0</v>
      </c>
      <c r="K138" s="130" t="s">
        <v>162</v>
      </c>
      <c r="L138" s="33"/>
      <c r="M138" s="135" t="s">
        <v>19</v>
      </c>
      <c r="N138" s="136" t="s">
        <v>44</v>
      </c>
      <c r="P138" s="137">
        <f>O138*H138</f>
        <v>0</v>
      </c>
      <c r="Q138" s="137">
        <v>2.3000000000000001E-4</v>
      </c>
      <c r="R138" s="137">
        <f>Q138*H138</f>
        <v>9.2000000000000003E-4</v>
      </c>
      <c r="S138" s="137">
        <v>0</v>
      </c>
      <c r="T138" s="138">
        <f>S138*H138</f>
        <v>0</v>
      </c>
      <c r="AR138" s="139" t="s">
        <v>278</v>
      </c>
      <c r="AT138" s="139" t="s">
        <v>158</v>
      </c>
      <c r="AU138" s="139" t="s">
        <v>83</v>
      </c>
      <c r="AY138" s="18" t="s">
        <v>156</v>
      </c>
      <c r="BE138" s="140">
        <f>IF(N138="základní",J138,0)</f>
        <v>0</v>
      </c>
      <c r="BF138" s="140">
        <f>IF(N138="snížená",J138,0)</f>
        <v>0</v>
      </c>
      <c r="BG138" s="140">
        <f>IF(N138="zákl. přenesená",J138,0)</f>
        <v>0</v>
      </c>
      <c r="BH138" s="140">
        <f>IF(N138="sníž. přenesená",J138,0)</f>
        <v>0</v>
      </c>
      <c r="BI138" s="140">
        <f>IF(N138="nulová",J138,0)</f>
        <v>0</v>
      </c>
      <c r="BJ138" s="18" t="s">
        <v>81</v>
      </c>
      <c r="BK138" s="140">
        <f>ROUND(I138*H138,2)</f>
        <v>0</v>
      </c>
      <c r="BL138" s="18" t="s">
        <v>278</v>
      </c>
      <c r="BM138" s="139" t="s">
        <v>2111</v>
      </c>
    </row>
    <row r="139" spans="2:65" s="1" customFormat="1" ht="10.199999999999999">
      <c r="B139" s="33"/>
      <c r="D139" s="141" t="s">
        <v>165</v>
      </c>
      <c r="F139" s="142" t="s">
        <v>2112</v>
      </c>
      <c r="I139" s="143"/>
      <c r="L139" s="33"/>
      <c r="M139" s="144"/>
      <c r="T139" s="54"/>
      <c r="AT139" s="18" t="s">
        <v>165</v>
      </c>
      <c r="AU139" s="18" t="s">
        <v>83</v>
      </c>
    </row>
    <row r="140" spans="2:65" s="1" customFormat="1" ht="16.5" customHeight="1">
      <c r="B140" s="33"/>
      <c r="C140" s="128" t="s">
        <v>7</v>
      </c>
      <c r="D140" s="128" t="s">
        <v>158</v>
      </c>
      <c r="E140" s="129" t="s">
        <v>2113</v>
      </c>
      <c r="F140" s="130" t="s">
        <v>2114</v>
      </c>
      <c r="G140" s="131" t="s">
        <v>235</v>
      </c>
      <c r="H140" s="132">
        <v>4</v>
      </c>
      <c r="I140" s="133"/>
      <c r="J140" s="134">
        <f>ROUND(I140*H140,2)</f>
        <v>0</v>
      </c>
      <c r="K140" s="130" t="s">
        <v>162</v>
      </c>
      <c r="L140" s="33"/>
      <c r="M140" s="135" t="s">
        <v>19</v>
      </c>
      <c r="N140" s="136" t="s">
        <v>44</v>
      </c>
      <c r="P140" s="137">
        <f>O140*H140</f>
        <v>0</v>
      </c>
      <c r="Q140" s="137">
        <v>2.7999999999999998E-4</v>
      </c>
      <c r="R140" s="137">
        <f>Q140*H140</f>
        <v>1.1199999999999999E-3</v>
      </c>
      <c r="S140" s="137">
        <v>0</v>
      </c>
      <c r="T140" s="138">
        <f>S140*H140</f>
        <v>0</v>
      </c>
      <c r="AR140" s="139" t="s">
        <v>278</v>
      </c>
      <c r="AT140" s="139" t="s">
        <v>158</v>
      </c>
      <c r="AU140" s="139" t="s">
        <v>83</v>
      </c>
      <c r="AY140" s="18" t="s">
        <v>156</v>
      </c>
      <c r="BE140" s="140">
        <f>IF(N140="základní",J140,0)</f>
        <v>0</v>
      </c>
      <c r="BF140" s="140">
        <f>IF(N140="snížená",J140,0)</f>
        <v>0</v>
      </c>
      <c r="BG140" s="140">
        <f>IF(N140="zákl. přenesená",J140,0)</f>
        <v>0</v>
      </c>
      <c r="BH140" s="140">
        <f>IF(N140="sníž. přenesená",J140,0)</f>
        <v>0</v>
      </c>
      <c r="BI140" s="140">
        <f>IF(N140="nulová",J140,0)</f>
        <v>0</v>
      </c>
      <c r="BJ140" s="18" t="s">
        <v>81</v>
      </c>
      <c r="BK140" s="140">
        <f>ROUND(I140*H140,2)</f>
        <v>0</v>
      </c>
      <c r="BL140" s="18" t="s">
        <v>278</v>
      </c>
      <c r="BM140" s="139" t="s">
        <v>2115</v>
      </c>
    </row>
    <row r="141" spans="2:65" s="1" customFormat="1" ht="10.199999999999999">
      <c r="B141" s="33"/>
      <c r="D141" s="141" t="s">
        <v>165</v>
      </c>
      <c r="F141" s="142" t="s">
        <v>2116</v>
      </c>
      <c r="I141" s="143"/>
      <c r="L141" s="33"/>
      <c r="M141" s="144"/>
      <c r="T141" s="54"/>
      <c r="AT141" s="18" t="s">
        <v>165</v>
      </c>
      <c r="AU141" s="18" t="s">
        <v>83</v>
      </c>
    </row>
    <row r="142" spans="2:65" s="1" customFormat="1" ht="24.15" customHeight="1">
      <c r="B142" s="33"/>
      <c r="C142" s="128" t="s">
        <v>321</v>
      </c>
      <c r="D142" s="128" t="s">
        <v>158</v>
      </c>
      <c r="E142" s="129" t="s">
        <v>2117</v>
      </c>
      <c r="F142" s="130" t="s">
        <v>2118</v>
      </c>
      <c r="G142" s="131" t="s">
        <v>818</v>
      </c>
      <c r="H142" s="132">
        <v>4</v>
      </c>
      <c r="I142" s="133"/>
      <c r="J142" s="134">
        <f>ROUND(I142*H142,2)</f>
        <v>0</v>
      </c>
      <c r="K142" s="130" t="s">
        <v>162</v>
      </c>
      <c r="L142" s="33"/>
      <c r="M142" s="135" t="s">
        <v>19</v>
      </c>
      <c r="N142" s="136" t="s">
        <v>44</v>
      </c>
      <c r="P142" s="137">
        <f>O142*H142</f>
        <v>0</v>
      </c>
      <c r="Q142" s="137">
        <v>0</v>
      </c>
      <c r="R142" s="137">
        <f>Q142*H142</f>
        <v>0</v>
      </c>
      <c r="S142" s="137">
        <v>0</v>
      </c>
      <c r="T142" s="138">
        <f>S142*H142</f>
        <v>0</v>
      </c>
      <c r="AR142" s="139" t="s">
        <v>278</v>
      </c>
      <c r="AT142" s="139" t="s">
        <v>158</v>
      </c>
      <c r="AU142" s="139" t="s">
        <v>83</v>
      </c>
      <c r="AY142" s="18" t="s">
        <v>156</v>
      </c>
      <c r="BE142" s="140">
        <f>IF(N142="základní",J142,0)</f>
        <v>0</v>
      </c>
      <c r="BF142" s="140">
        <f>IF(N142="snížená",J142,0)</f>
        <v>0</v>
      </c>
      <c r="BG142" s="140">
        <f>IF(N142="zákl. přenesená",J142,0)</f>
        <v>0</v>
      </c>
      <c r="BH142" s="140">
        <f>IF(N142="sníž. přenesená",J142,0)</f>
        <v>0</v>
      </c>
      <c r="BI142" s="140">
        <f>IF(N142="nulová",J142,0)</f>
        <v>0</v>
      </c>
      <c r="BJ142" s="18" t="s">
        <v>81</v>
      </c>
      <c r="BK142" s="140">
        <f>ROUND(I142*H142,2)</f>
        <v>0</v>
      </c>
      <c r="BL142" s="18" t="s">
        <v>278</v>
      </c>
      <c r="BM142" s="139" t="s">
        <v>2119</v>
      </c>
    </row>
    <row r="143" spans="2:65" s="1" customFormat="1" ht="10.199999999999999">
      <c r="B143" s="33"/>
      <c r="D143" s="141" t="s">
        <v>165</v>
      </c>
      <c r="F143" s="142" t="s">
        <v>2120</v>
      </c>
      <c r="I143" s="143"/>
      <c r="L143" s="33"/>
      <c r="M143" s="144"/>
      <c r="T143" s="54"/>
      <c r="AT143" s="18" t="s">
        <v>165</v>
      </c>
      <c r="AU143" s="18" t="s">
        <v>83</v>
      </c>
    </row>
    <row r="144" spans="2:65" s="13" customFormat="1" ht="10.199999999999999">
      <c r="B144" s="152"/>
      <c r="D144" s="146" t="s">
        <v>167</v>
      </c>
      <c r="E144" s="153" t="s">
        <v>19</v>
      </c>
      <c r="F144" s="154" t="s">
        <v>163</v>
      </c>
      <c r="H144" s="155">
        <v>4</v>
      </c>
      <c r="I144" s="156"/>
      <c r="L144" s="152"/>
      <c r="M144" s="157"/>
      <c r="T144" s="158"/>
      <c r="AT144" s="153" t="s">
        <v>167</v>
      </c>
      <c r="AU144" s="153" t="s">
        <v>83</v>
      </c>
      <c r="AV144" s="13" t="s">
        <v>83</v>
      </c>
      <c r="AW144" s="13" t="s">
        <v>35</v>
      </c>
      <c r="AX144" s="13" t="s">
        <v>73</v>
      </c>
      <c r="AY144" s="153" t="s">
        <v>156</v>
      </c>
    </row>
    <row r="145" spans="2:65" s="14" customFormat="1" ht="10.199999999999999">
      <c r="B145" s="159"/>
      <c r="D145" s="146" t="s">
        <v>167</v>
      </c>
      <c r="E145" s="160" t="s">
        <v>19</v>
      </c>
      <c r="F145" s="161" t="s">
        <v>174</v>
      </c>
      <c r="H145" s="162">
        <v>4</v>
      </c>
      <c r="I145" s="163"/>
      <c r="L145" s="159"/>
      <c r="M145" s="164"/>
      <c r="T145" s="165"/>
      <c r="AT145" s="160" t="s">
        <v>167</v>
      </c>
      <c r="AU145" s="160" t="s">
        <v>83</v>
      </c>
      <c r="AV145" s="14" t="s">
        <v>163</v>
      </c>
      <c r="AW145" s="14" t="s">
        <v>35</v>
      </c>
      <c r="AX145" s="14" t="s">
        <v>81</v>
      </c>
      <c r="AY145" s="160" t="s">
        <v>156</v>
      </c>
    </row>
    <row r="146" spans="2:65" s="1" customFormat="1" ht="16.5" customHeight="1">
      <c r="B146" s="33"/>
      <c r="C146" s="166" t="s">
        <v>328</v>
      </c>
      <c r="D146" s="166" t="s">
        <v>291</v>
      </c>
      <c r="E146" s="167" t="s">
        <v>2121</v>
      </c>
      <c r="F146" s="168" t="s">
        <v>2122</v>
      </c>
      <c r="G146" s="169" t="s">
        <v>235</v>
      </c>
      <c r="H146" s="170">
        <v>4</v>
      </c>
      <c r="I146" s="171"/>
      <c r="J146" s="172">
        <f>ROUND(I146*H146,2)</f>
        <v>0</v>
      </c>
      <c r="K146" s="168" t="s">
        <v>19</v>
      </c>
      <c r="L146" s="173"/>
      <c r="M146" s="174" t="s">
        <v>19</v>
      </c>
      <c r="N146" s="175" t="s">
        <v>44</v>
      </c>
      <c r="P146" s="137">
        <f>O146*H146</f>
        <v>0</v>
      </c>
      <c r="Q146" s="137">
        <v>5.0000000000000001E-4</v>
      </c>
      <c r="R146" s="137">
        <f>Q146*H146</f>
        <v>2E-3</v>
      </c>
      <c r="S146" s="137">
        <v>0</v>
      </c>
      <c r="T146" s="138">
        <f>S146*H146</f>
        <v>0</v>
      </c>
      <c r="AR146" s="139" t="s">
        <v>379</v>
      </c>
      <c r="AT146" s="139" t="s">
        <v>291</v>
      </c>
      <c r="AU146" s="139" t="s">
        <v>83</v>
      </c>
      <c r="AY146" s="18" t="s">
        <v>156</v>
      </c>
      <c r="BE146" s="140">
        <f>IF(N146="základní",J146,0)</f>
        <v>0</v>
      </c>
      <c r="BF146" s="140">
        <f>IF(N146="snížená",J146,0)</f>
        <v>0</v>
      </c>
      <c r="BG146" s="140">
        <f>IF(N146="zákl. přenesená",J146,0)</f>
        <v>0</v>
      </c>
      <c r="BH146" s="140">
        <f>IF(N146="sníž. přenesená",J146,0)</f>
        <v>0</v>
      </c>
      <c r="BI146" s="140">
        <f>IF(N146="nulová",J146,0)</f>
        <v>0</v>
      </c>
      <c r="BJ146" s="18" t="s">
        <v>81</v>
      </c>
      <c r="BK146" s="140">
        <f>ROUND(I146*H146,2)</f>
        <v>0</v>
      </c>
      <c r="BL146" s="18" t="s">
        <v>278</v>
      </c>
      <c r="BM146" s="139" t="s">
        <v>2123</v>
      </c>
    </row>
    <row r="147" spans="2:65" s="1" customFormat="1" ht="24.15" customHeight="1">
      <c r="B147" s="33"/>
      <c r="C147" s="128" t="s">
        <v>339</v>
      </c>
      <c r="D147" s="128" t="s">
        <v>158</v>
      </c>
      <c r="E147" s="129" t="s">
        <v>2124</v>
      </c>
      <c r="F147" s="130" t="s">
        <v>2125</v>
      </c>
      <c r="G147" s="131" t="s">
        <v>185</v>
      </c>
      <c r="H147" s="132">
        <v>0.23200000000000001</v>
      </c>
      <c r="I147" s="133"/>
      <c r="J147" s="134">
        <f>ROUND(I147*H147,2)</f>
        <v>0</v>
      </c>
      <c r="K147" s="130" t="s">
        <v>162</v>
      </c>
      <c r="L147" s="33"/>
      <c r="M147" s="135" t="s">
        <v>19</v>
      </c>
      <c r="N147" s="136" t="s">
        <v>44</v>
      </c>
      <c r="P147" s="137">
        <f>O147*H147</f>
        <v>0</v>
      </c>
      <c r="Q147" s="137">
        <v>0</v>
      </c>
      <c r="R147" s="137">
        <f>Q147*H147</f>
        <v>0</v>
      </c>
      <c r="S147" s="137">
        <v>0</v>
      </c>
      <c r="T147" s="138">
        <f>S147*H147</f>
        <v>0</v>
      </c>
      <c r="AR147" s="139" t="s">
        <v>278</v>
      </c>
      <c r="AT147" s="139" t="s">
        <v>158</v>
      </c>
      <c r="AU147" s="139" t="s">
        <v>83</v>
      </c>
      <c r="AY147" s="18" t="s">
        <v>156</v>
      </c>
      <c r="BE147" s="140">
        <f>IF(N147="základní",J147,0)</f>
        <v>0</v>
      </c>
      <c r="BF147" s="140">
        <f>IF(N147="snížená",J147,0)</f>
        <v>0</v>
      </c>
      <c r="BG147" s="140">
        <f>IF(N147="zákl. přenesená",J147,0)</f>
        <v>0</v>
      </c>
      <c r="BH147" s="140">
        <f>IF(N147="sníž. přenesená",J147,0)</f>
        <v>0</v>
      </c>
      <c r="BI147" s="140">
        <f>IF(N147="nulová",J147,0)</f>
        <v>0</v>
      </c>
      <c r="BJ147" s="18" t="s">
        <v>81</v>
      </c>
      <c r="BK147" s="140">
        <f>ROUND(I147*H147,2)</f>
        <v>0</v>
      </c>
      <c r="BL147" s="18" t="s">
        <v>278</v>
      </c>
      <c r="BM147" s="139" t="s">
        <v>2126</v>
      </c>
    </row>
    <row r="148" spans="2:65" s="1" customFormat="1" ht="10.199999999999999">
      <c r="B148" s="33"/>
      <c r="D148" s="141" t="s">
        <v>165</v>
      </c>
      <c r="F148" s="142" t="s">
        <v>2127</v>
      </c>
      <c r="I148" s="143"/>
      <c r="L148" s="33"/>
      <c r="M148" s="144"/>
      <c r="T148" s="54"/>
      <c r="AT148" s="18" t="s">
        <v>165</v>
      </c>
      <c r="AU148" s="18" t="s">
        <v>83</v>
      </c>
    </row>
    <row r="149" spans="2:65" s="11" customFormat="1" ht="22.8" customHeight="1">
      <c r="B149" s="116"/>
      <c r="D149" s="117" t="s">
        <v>72</v>
      </c>
      <c r="E149" s="126" t="s">
        <v>2128</v>
      </c>
      <c r="F149" s="126" t="s">
        <v>2129</v>
      </c>
      <c r="I149" s="119"/>
      <c r="J149" s="127">
        <f>BK149</f>
        <v>0</v>
      </c>
      <c r="L149" s="116"/>
      <c r="M149" s="121"/>
      <c r="P149" s="122">
        <f>SUM(P150:P153)</f>
        <v>0</v>
      </c>
      <c r="R149" s="122">
        <f>SUM(R150:R153)</f>
        <v>0.11460000000000001</v>
      </c>
      <c r="T149" s="123">
        <f>SUM(T150:T153)</f>
        <v>0</v>
      </c>
      <c r="AR149" s="117" t="s">
        <v>83</v>
      </c>
      <c r="AT149" s="124" t="s">
        <v>72</v>
      </c>
      <c r="AU149" s="124" t="s">
        <v>81</v>
      </c>
      <c r="AY149" s="117" t="s">
        <v>156</v>
      </c>
      <c r="BK149" s="125">
        <f>SUM(BK150:BK153)</f>
        <v>0</v>
      </c>
    </row>
    <row r="150" spans="2:65" s="1" customFormat="1" ht="24.15" customHeight="1">
      <c r="B150" s="33"/>
      <c r="C150" s="128" t="s">
        <v>343</v>
      </c>
      <c r="D150" s="128" t="s">
        <v>158</v>
      </c>
      <c r="E150" s="129" t="s">
        <v>2130</v>
      </c>
      <c r="F150" s="130" t="s">
        <v>2131</v>
      </c>
      <c r="G150" s="131" t="s">
        <v>818</v>
      </c>
      <c r="H150" s="132">
        <v>4</v>
      </c>
      <c r="I150" s="133"/>
      <c r="J150" s="134">
        <f>ROUND(I150*H150,2)</f>
        <v>0</v>
      </c>
      <c r="K150" s="130" t="s">
        <v>162</v>
      </c>
      <c r="L150" s="33"/>
      <c r="M150" s="135" t="s">
        <v>19</v>
      </c>
      <c r="N150" s="136" t="s">
        <v>44</v>
      </c>
      <c r="P150" s="137">
        <f>O150*H150</f>
        <v>0</v>
      </c>
      <c r="Q150" s="137">
        <v>1.2E-2</v>
      </c>
      <c r="R150" s="137">
        <f>Q150*H150</f>
        <v>4.8000000000000001E-2</v>
      </c>
      <c r="S150" s="137">
        <v>0</v>
      </c>
      <c r="T150" s="138">
        <f>S150*H150</f>
        <v>0</v>
      </c>
      <c r="AR150" s="139" t="s">
        <v>278</v>
      </c>
      <c r="AT150" s="139" t="s">
        <v>158</v>
      </c>
      <c r="AU150" s="139" t="s">
        <v>83</v>
      </c>
      <c r="AY150" s="18" t="s">
        <v>156</v>
      </c>
      <c r="BE150" s="140">
        <f>IF(N150="základní",J150,0)</f>
        <v>0</v>
      </c>
      <c r="BF150" s="140">
        <f>IF(N150="snížená",J150,0)</f>
        <v>0</v>
      </c>
      <c r="BG150" s="140">
        <f>IF(N150="zákl. přenesená",J150,0)</f>
        <v>0</v>
      </c>
      <c r="BH150" s="140">
        <f>IF(N150="sníž. přenesená",J150,0)</f>
        <v>0</v>
      </c>
      <c r="BI150" s="140">
        <f>IF(N150="nulová",J150,0)</f>
        <v>0</v>
      </c>
      <c r="BJ150" s="18" t="s">
        <v>81</v>
      </c>
      <c r="BK150" s="140">
        <f>ROUND(I150*H150,2)</f>
        <v>0</v>
      </c>
      <c r="BL150" s="18" t="s">
        <v>278</v>
      </c>
      <c r="BM150" s="139" t="s">
        <v>2132</v>
      </c>
    </row>
    <row r="151" spans="2:65" s="1" customFormat="1" ht="10.199999999999999">
      <c r="B151" s="33"/>
      <c r="D151" s="141" t="s">
        <v>165</v>
      </c>
      <c r="F151" s="142" t="s">
        <v>2133</v>
      </c>
      <c r="I151" s="143"/>
      <c r="L151" s="33"/>
      <c r="M151" s="144"/>
      <c r="T151" s="54"/>
      <c r="AT151" s="18" t="s">
        <v>165</v>
      </c>
      <c r="AU151" s="18" t="s">
        <v>83</v>
      </c>
    </row>
    <row r="152" spans="2:65" s="1" customFormat="1" ht="24.15" customHeight="1">
      <c r="B152" s="33"/>
      <c r="C152" s="128" t="s">
        <v>348</v>
      </c>
      <c r="D152" s="128" t="s">
        <v>158</v>
      </c>
      <c r="E152" s="129" t="s">
        <v>2134</v>
      </c>
      <c r="F152" s="130" t="s">
        <v>2135</v>
      </c>
      <c r="G152" s="131" t="s">
        <v>818</v>
      </c>
      <c r="H152" s="132">
        <v>4</v>
      </c>
      <c r="I152" s="133"/>
      <c r="J152" s="134">
        <f>ROUND(I152*H152,2)</f>
        <v>0</v>
      </c>
      <c r="K152" s="130" t="s">
        <v>162</v>
      </c>
      <c r="L152" s="33"/>
      <c r="M152" s="135" t="s">
        <v>19</v>
      </c>
      <c r="N152" s="136" t="s">
        <v>44</v>
      </c>
      <c r="P152" s="137">
        <f>O152*H152</f>
        <v>0</v>
      </c>
      <c r="Q152" s="137">
        <v>1.6650000000000002E-2</v>
      </c>
      <c r="R152" s="137">
        <f>Q152*H152</f>
        <v>6.6600000000000006E-2</v>
      </c>
      <c r="S152" s="137">
        <v>0</v>
      </c>
      <c r="T152" s="138">
        <f>S152*H152</f>
        <v>0</v>
      </c>
      <c r="AR152" s="139" t="s">
        <v>278</v>
      </c>
      <c r="AT152" s="139" t="s">
        <v>158</v>
      </c>
      <c r="AU152" s="139" t="s">
        <v>83</v>
      </c>
      <c r="AY152" s="18" t="s">
        <v>156</v>
      </c>
      <c r="BE152" s="140">
        <f>IF(N152="základní",J152,0)</f>
        <v>0</v>
      </c>
      <c r="BF152" s="140">
        <f>IF(N152="snížená",J152,0)</f>
        <v>0</v>
      </c>
      <c r="BG152" s="140">
        <f>IF(N152="zákl. přenesená",J152,0)</f>
        <v>0</v>
      </c>
      <c r="BH152" s="140">
        <f>IF(N152="sníž. přenesená",J152,0)</f>
        <v>0</v>
      </c>
      <c r="BI152" s="140">
        <f>IF(N152="nulová",J152,0)</f>
        <v>0</v>
      </c>
      <c r="BJ152" s="18" t="s">
        <v>81</v>
      </c>
      <c r="BK152" s="140">
        <f>ROUND(I152*H152,2)</f>
        <v>0</v>
      </c>
      <c r="BL152" s="18" t="s">
        <v>278</v>
      </c>
      <c r="BM152" s="139" t="s">
        <v>2136</v>
      </c>
    </row>
    <row r="153" spans="2:65" s="1" customFormat="1" ht="10.199999999999999">
      <c r="B153" s="33"/>
      <c r="D153" s="141" t="s">
        <v>165</v>
      </c>
      <c r="F153" s="142" t="s">
        <v>2137</v>
      </c>
      <c r="I153" s="143"/>
      <c r="L153" s="33"/>
      <c r="M153" s="183"/>
      <c r="N153" s="184"/>
      <c r="O153" s="184"/>
      <c r="P153" s="184"/>
      <c r="Q153" s="184"/>
      <c r="R153" s="184"/>
      <c r="S153" s="184"/>
      <c r="T153" s="185"/>
      <c r="AT153" s="18" t="s">
        <v>165</v>
      </c>
      <c r="AU153" s="18" t="s">
        <v>83</v>
      </c>
    </row>
    <row r="154" spans="2:65" s="1" customFormat="1" ht="6.9" customHeight="1">
      <c r="B154" s="42"/>
      <c r="C154" s="43"/>
      <c r="D154" s="43"/>
      <c r="E154" s="43"/>
      <c r="F154" s="43"/>
      <c r="G154" s="43"/>
      <c r="H154" s="43"/>
      <c r="I154" s="43"/>
      <c r="J154" s="43"/>
      <c r="K154" s="43"/>
      <c r="L154" s="33"/>
    </row>
  </sheetData>
  <sheetProtection algorithmName="SHA-512" hashValue="46+rbLDPrH0rakd2HY9BkMzfUzuZJvg/ZAg3bqp22xFUDtYI7XsmUKzlczA1Flwk5ZlNjnSR1uPZ3ch3+8eFHg==" saltValue="e1ZwPPkhW0vXGUJnElCl1j6yFpk+GAKYlksWUmJw1XJ0OxuBvpJzfi2g+9BCxHJhyRokPOLvX2mhQGAd3bJ1Mw==" spinCount="100000" sheet="1" objects="1" scenarios="1" formatColumns="0" formatRows="0" autoFilter="0"/>
  <autoFilter ref="C81:K153" xr:uid="{00000000-0009-0000-0000-000003000000}"/>
  <mergeCells count="9">
    <mergeCell ref="E50:H50"/>
    <mergeCell ref="E72:H72"/>
    <mergeCell ref="E74:H74"/>
    <mergeCell ref="L2:V2"/>
    <mergeCell ref="E7:H7"/>
    <mergeCell ref="E9:H9"/>
    <mergeCell ref="E18:H18"/>
    <mergeCell ref="E27:H27"/>
    <mergeCell ref="E48:H48"/>
  </mergeCells>
  <hyperlinks>
    <hyperlink ref="F86" r:id="rId1" xr:uid="{00000000-0004-0000-0300-000000000000}"/>
    <hyperlink ref="F97" r:id="rId2" xr:uid="{00000000-0004-0000-0300-000001000000}"/>
    <hyperlink ref="F109" r:id="rId3" xr:uid="{00000000-0004-0000-0300-000002000000}"/>
    <hyperlink ref="F111" r:id="rId4" xr:uid="{00000000-0004-0000-0300-000003000000}"/>
    <hyperlink ref="F116" r:id="rId5" xr:uid="{00000000-0004-0000-0300-000004000000}"/>
    <hyperlink ref="F119" r:id="rId6" xr:uid="{00000000-0004-0000-0300-000005000000}"/>
    <hyperlink ref="F124" r:id="rId7" xr:uid="{00000000-0004-0000-0300-000006000000}"/>
    <hyperlink ref="F127" r:id="rId8" xr:uid="{00000000-0004-0000-0300-000007000000}"/>
    <hyperlink ref="F130" r:id="rId9" xr:uid="{00000000-0004-0000-0300-000008000000}"/>
    <hyperlink ref="F133" r:id="rId10" xr:uid="{00000000-0004-0000-0300-000009000000}"/>
    <hyperlink ref="F135" r:id="rId11" xr:uid="{00000000-0004-0000-0300-00000A000000}"/>
    <hyperlink ref="F137" r:id="rId12" xr:uid="{00000000-0004-0000-0300-00000B000000}"/>
    <hyperlink ref="F139" r:id="rId13" xr:uid="{00000000-0004-0000-0300-00000C000000}"/>
    <hyperlink ref="F141" r:id="rId14" xr:uid="{00000000-0004-0000-0300-00000D000000}"/>
    <hyperlink ref="F143" r:id="rId15" xr:uid="{00000000-0004-0000-0300-00000E000000}"/>
    <hyperlink ref="F148" r:id="rId16" xr:uid="{00000000-0004-0000-0300-00000F000000}"/>
    <hyperlink ref="F151" r:id="rId17" xr:uid="{00000000-0004-0000-0300-000010000000}"/>
    <hyperlink ref="F153" r:id="rId18" xr:uid="{00000000-0004-0000-0300-000011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69"/>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9"/>
      <c r="M2" s="299"/>
      <c r="N2" s="299"/>
      <c r="O2" s="299"/>
      <c r="P2" s="299"/>
      <c r="Q2" s="299"/>
      <c r="R2" s="299"/>
      <c r="S2" s="299"/>
      <c r="T2" s="299"/>
      <c r="U2" s="299"/>
      <c r="V2" s="299"/>
      <c r="AT2" s="18" t="s">
        <v>92</v>
      </c>
    </row>
    <row r="3" spans="2:46" ht="6.9" customHeight="1">
      <c r="B3" s="19"/>
      <c r="C3" s="20"/>
      <c r="D3" s="20"/>
      <c r="E3" s="20"/>
      <c r="F3" s="20"/>
      <c r="G3" s="20"/>
      <c r="H3" s="20"/>
      <c r="I3" s="20"/>
      <c r="J3" s="20"/>
      <c r="K3" s="20"/>
      <c r="L3" s="21"/>
      <c r="AT3" s="18" t="s">
        <v>83</v>
      </c>
    </row>
    <row r="4" spans="2:46" ht="24.9" customHeight="1">
      <c r="B4" s="21"/>
      <c r="D4" s="22" t="s">
        <v>104</v>
      </c>
      <c r="L4" s="21"/>
      <c r="M4" s="86" t="s">
        <v>10</v>
      </c>
      <c r="AT4" s="18" t="s">
        <v>4</v>
      </c>
    </row>
    <row r="5" spans="2:46" ht="6.9" customHeight="1">
      <c r="B5" s="21"/>
      <c r="L5" s="21"/>
    </row>
    <row r="6" spans="2:46" ht="12" customHeight="1">
      <c r="B6" s="21"/>
      <c r="D6" s="28" t="s">
        <v>16</v>
      </c>
      <c r="L6" s="21"/>
    </row>
    <row r="7" spans="2:46" ht="16.5" customHeight="1">
      <c r="B7" s="21"/>
      <c r="E7" s="314" t="str">
        <f>'Rekapitulace stavby'!K6</f>
        <v>DN11_rozpocet</v>
      </c>
      <c r="F7" s="315"/>
      <c r="G7" s="315"/>
      <c r="H7" s="315"/>
      <c r="L7" s="21"/>
    </row>
    <row r="8" spans="2:46" s="1" customFormat="1" ht="12" customHeight="1">
      <c r="B8" s="33"/>
      <c r="D8" s="28" t="s">
        <v>105</v>
      </c>
      <c r="L8" s="33"/>
    </row>
    <row r="9" spans="2:46" s="1" customFormat="1" ht="16.5" customHeight="1">
      <c r="B9" s="33"/>
      <c r="E9" s="277" t="s">
        <v>2138</v>
      </c>
      <c r="F9" s="316"/>
      <c r="G9" s="316"/>
      <c r="H9" s="316"/>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28. 10. 2024</v>
      </c>
      <c r="L12" s="33"/>
    </row>
    <row r="13" spans="2:46" s="1" customFormat="1" ht="10.8" customHeight="1">
      <c r="B13" s="33"/>
      <c r="L13" s="33"/>
    </row>
    <row r="14" spans="2:46" s="1" customFormat="1" ht="12" customHeight="1">
      <c r="B14" s="33"/>
      <c r="D14" s="28" t="s">
        <v>25</v>
      </c>
      <c r="I14" s="28" t="s">
        <v>26</v>
      </c>
      <c r="J14" s="26" t="s">
        <v>27</v>
      </c>
      <c r="L14" s="33"/>
    </row>
    <row r="15" spans="2:46" s="1" customFormat="1" ht="18" customHeight="1">
      <c r="B15" s="33"/>
      <c r="E15" s="26" t="s">
        <v>28</v>
      </c>
      <c r="I15" s="28" t="s">
        <v>29</v>
      </c>
      <c r="J15" s="26" t="s">
        <v>19</v>
      </c>
      <c r="L15" s="33"/>
    </row>
    <row r="16" spans="2:46" s="1" customFormat="1" ht="6.9" customHeight="1">
      <c r="B16" s="33"/>
      <c r="L16" s="33"/>
    </row>
    <row r="17" spans="2:12" s="1" customFormat="1" ht="12" customHeight="1">
      <c r="B17" s="33"/>
      <c r="D17" s="28" t="s">
        <v>30</v>
      </c>
      <c r="I17" s="28" t="s">
        <v>26</v>
      </c>
      <c r="J17" s="29" t="str">
        <f>'Rekapitulace stavby'!AN13</f>
        <v>Vyplň údaj</v>
      </c>
      <c r="L17" s="33"/>
    </row>
    <row r="18" spans="2:12" s="1" customFormat="1" ht="18" customHeight="1">
      <c r="B18" s="33"/>
      <c r="E18" s="317" t="str">
        <f>'Rekapitulace stavby'!E14</f>
        <v>Vyplň údaj</v>
      </c>
      <c r="F18" s="298"/>
      <c r="G18" s="298"/>
      <c r="H18" s="298"/>
      <c r="I18" s="28" t="s">
        <v>29</v>
      </c>
      <c r="J18" s="29" t="str">
        <f>'Rekapitulace stavby'!AN14</f>
        <v>Vyplň údaj</v>
      </c>
      <c r="L18" s="33"/>
    </row>
    <row r="19" spans="2:12" s="1" customFormat="1" ht="6.9" customHeight="1">
      <c r="B19" s="33"/>
      <c r="L19" s="33"/>
    </row>
    <row r="20" spans="2:12" s="1" customFormat="1" ht="12" customHeight="1">
      <c r="B20" s="33"/>
      <c r="D20" s="28" t="s">
        <v>32</v>
      </c>
      <c r="I20" s="28" t="s">
        <v>26</v>
      </c>
      <c r="J20" s="26" t="s">
        <v>33</v>
      </c>
      <c r="L20" s="33"/>
    </row>
    <row r="21" spans="2:12" s="1" customFormat="1" ht="18" customHeight="1">
      <c r="B21" s="33"/>
      <c r="E21" s="26" t="s">
        <v>34</v>
      </c>
      <c r="I21" s="28" t="s">
        <v>29</v>
      </c>
      <c r="J21" s="26" t="s">
        <v>19</v>
      </c>
      <c r="L21" s="33"/>
    </row>
    <row r="22" spans="2:12" s="1" customFormat="1" ht="6.9" customHeight="1">
      <c r="B22" s="33"/>
      <c r="L22" s="33"/>
    </row>
    <row r="23" spans="2:12" s="1" customFormat="1" ht="12" customHeight="1">
      <c r="B23" s="33"/>
      <c r="D23" s="28" t="s">
        <v>36</v>
      </c>
      <c r="I23" s="28" t="s">
        <v>26</v>
      </c>
      <c r="J23" s="26" t="s">
        <v>33</v>
      </c>
      <c r="L23" s="33"/>
    </row>
    <row r="24" spans="2:12" s="1" customFormat="1" ht="18" customHeight="1">
      <c r="B24" s="33"/>
      <c r="E24" s="26" t="s">
        <v>34</v>
      </c>
      <c r="I24" s="28" t="s">
        <v>29</v>
      </c>
      <c r="J24" s="26" t="s">
        <v>19</v>
      </c>
      <c r="L24" s="33"/>
    </row>
    <row r="25" spans="2:12" s="1" customFormat="1" ht="6.9" customHeight="1">
      <c r="B25" s="33"/>
      <c r="L25" s="33"/>
    </row>
    <row r="26" spans="2:12" s="1" customFormat="1" ht="12" customHeight="1">
      <c r="B26" s="33"/>
      <c r="D26" s="28" t="s">
        <v>37</v>
      </c>
      <c r="L26" s="33"/>
    </row>
    <row r="27" spans="2:12" s="7" customFormat="1" ht="16.5" customHeight="1">
      <c r="B27" s="87"/>
      <c r="E27" s="303" t="s">
        <v>19</v>
      </c>
      <c r="F27" s="303"/>
      <c r="G27" s="303"/>
      <c r="H27" s="303"/>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39</v>
      </c>
      <c r="J30" s="64">
        <f>ROUND(J90, 2)</f>
        <v>0</v>
      </c>
      <c r="L30" s="33"/>
    </row>
    <row r="31" spans="2:12" s="1" customFormat="1" ht="6.9" customHeight="1">
      <c r="B31" s="33"/>
      <c r="D31" s="51"/>
      <c r="E31" s="51"/>
      <c r="F31" s="51"/>
      <c r="G31" s="51"/>
      <c r="H31" s="51"/>
      <c r="I31" s="51"/>
      <c r="J31" s="51"/>
      <c r="K31" s="51"/>
      <c r="L31" s="33"/>
    </row>
    <row r="32" spans="2:12" s="1" customFormat="1" ht="14.4" customHeight="1">
      <c r="B32" s="33"/>
      <c r="F32" s="36" t="s">
        <v>41</v>
      </c>
      <c r="I32" s="36" t="s">
        <v>40</v>
      </c>
      <c r="J32" s="36" t="s">
        <v>42</v>
      </c>
      <c r="L32" s="33"/>
    </row>
    <row r="33" spans="2:12" s="1" customFormat="1" ht="14.4" customHeight="1">
      <c r="B33" s="33"/>
      <c r="D33" s="53" t="s">
        <v>43</v>
      </c>
      <c r="E33" s="28" t="s">
        <v>44</v>
      </c>
      <c r="F33" s="89">
        <f>ROUND((SUM(BE90:BE168)),  2)</f>
        <v>0</v>
      </c>
      <c r="I33" s="90">
        <v>0.21</v>
      </c>
      <c r="J33" s="89">
        <f>ROUND(((SUM(BE90:BE168))*I33),  2)</f>
        <v>0</v>
      </c>
      <c r="L33" s="33"/>
    </row>
    <row r="34" spans="2:12" s="1" customFormat="1" ht="14.4" customHeight="1">
      <c r="B34" s="33"/>
      <c r="E34" s="28" t="s">
        <v>45</v>
      </c>
      <c r="F34" s="89">
        <f>ROUND((SUM(BF90:BF168)),  2)</f>
        <v>0</v>
      </c>
      <c r="I34" s="90">
        <v>0.12</v>
      </c>
      <c r="J34" s="89">
        <f>ROUND(((SUM(BF90:BF168))*I34),  2)</f>
        <v>0</v>
      </c>
      <c r="L34" s="33"/>
    </row>
    <row r="35" spans="2:12" s="1" customFormat="1" ht="14.4" hidden="1" customHeight="1">
      <c r="B35" s="33"/>
      <c r="E35" s="28" t="s">
        <v>46</v>
      </c>
      <c r="F35" s="89">
        <f>ROUND((SUM(BG90:BG168)),  2)</f>
        <v>0</v>
      </c>
      <c r="I35" s="90">
        <v>0.21</v>
      </c>
      <c r="J35" s="89">
        <f>0</f>
        <v>0</v>
      </c>
      <c r="L35" s="33"/>
    </row>
    <row r="36" spans="2:12" s="1" customFormat="1" ht="14.4" hidden="1" customHeight="1">
      <c r="B36" s="33"/>
      <c r="E36" s="28" t="s">
        <v>47</v>
      </c>
      <c r="F36" s="89">
        <f>ROUND((SUM(BH90:BH168)),  2)</f>
        <v>0</v>
      </c>
      <c r="I36" s="90">
        <v>0.12</v>
      </c>
      <c r="J36" s="89">
        <f>0</f>
        <v>0</v>
      </c>
      <c r="L36" s="33"/>
    </row>
    <row r="37" spans="2:12" s="1" customFormat="1" ht="14.4" hidden="1" customHeight="1">
      <c r="B37" s="33"/>
      <c r="E37" s="28" t="s">
        <v>48</v>
      </c>
      <c r="F37" s="89">
        <f>ROUND((SUM(BI90:BI168)),  2)</f>
        <v>0</v>
      </c>
      <c r="I37" s="90">
        <v>0</v>
      </c>
      <c r="J37" s="89">
        <f>0</f>
        <v>0</v>
      </c>
      <c r="L37" s="33"/>
    </row>
    <row r="38" spans="2:12" s="1" customFormat="1" ht="6.9" customHeight="1">
      <c r="B38" s="33"/>
      <c r="L38" s="33"/>
    </row>
    <row r="39" spans="2:12" s="1" customFormat="1" ht="25.35" customHeight="1">
      <c r="B39" s="33"/>
      <c r="C39" s="91"/>
      <c r="D39" s="92" t="s">
        <v>49</v>
      </c>
      <c r="E39" s="55"/>
      <c r="F39" s="55"/>
      <c r="G39" s="93" t="s">
        <v>50</v>
      </c>
      <c r="H39" s="94" t="s">
        <v>51</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107</v>
      </c>
      <c r="L45" s="33"/>
    </row>
    <row r="46" spans="2:12" s="1" customFormat="1" ht="6.9" customHeight="1">
      <c r="B46" s="33"/>
      <c r="L46" s="33"/>
    </row>
    <row r="47" spans="2:12" s="1" customFormat="1" ht="12" customHeight="1">
      <c r="B47" s="33"/>
      <c r="C47" s="28" t="s">
        <v>16</v>
      </c>
      <c r="L47" s="33"/>
    </row>
    <row r="48" spans="2:12" s="1" customFormat="1" ht="16.5" customHeight="1">
      <c r="B48" s="33"/>
      <c r="E48" s="314" t="str">
        <f>E7</f>
        <v>DN11_rozpocet</v>
      </c>
      <c r="F48" s="315"/>
      <c r="G48" s="315"/>
      <c r="H48" s="315"/>
      <c r="L48" s="33"/>
    </row>
    <row r="49" spans="2:47" s="1" customFormat="1" ht="12" customHeight="1">
      <c r="B49" s="33"/>
      <c r="C49" s="28" t="s">
        <v>105</v>
      </c>
      <c r="L49" s="33"/>
    </row>
    <row r="50" spans="2:47" s="1" customFormat="1" ht="16.5" customHeight="1">
      <c r="B50" s="33"/>
      <c r="E50" s="277" t="str">
        <f>E9</f>
        <v>SO04 - Výměníková stanice</v>
      </c>
      <c r="F50" s="316"/>
      <c r="G50" s="316"/>
      <c r="H50" s="316"/>
      <c r="L50" s="33"/>
    </row>
    <row r="51" spans="2:47" s="1" customFormat="1" ht="6.9" customHeight="1">
      <c r="B51" s="33"/>
      <c r="L51" s="33"/>
    </row>
    <row r="52" spans="2:47" s="1" customFormat="1" ht="12" customHeight="1">
      <c r="B52" s="33"/>
      <c r="C52" s="28" t="s">
        <v>21</v>
      </c>
      <c r="F52" s="26" t="str">
        <f>F12</f>
        <v>Dominikánské nám. 195/11</v>
      </c>
      <c r="I52" s="28" t="s">
        <v>23</v>
      </c>
      <c r="J52" s="50" t="str">
        <f>IF(J12="","",J12)</f>
        <v>28. 10. 2024</v>
      </c>
      <c r="L52" s="33"/>
    </row>
    <row r="53" spans="2:47" s="1" customFormat="1" ht="6.9" customHeight="1">
      <c r="B53" s="33"/>
      <c r="L53" s="33"/>
    </row>
    <row r="54" spans="2:47" s="1" customFormat="1" ht="25.65" customHeight="1">
      <c r="B54" s="33"/>
      <c r="C54" s="28" t="s">
        <v>25</v>
      </c>
      <c r="F54" s="26" t="str">
        <f>E15</f>
        <v>Statutární město Brno, ÚMČ Brno Střed</v>
      </c>
      <c r="I54" s="28" t="s">
        <v>32</v>
      </c>
      <c r="J54" s="31" t="str">
        <f>E21</f>
        <v>Múčka Veselý architekti s.r.o.</v>
      </c>
      <c r="L54" s="33"/>
    </row>
    <row r="55" spans="2:47" s="1" customFormat="1" ht="25.65" customHeight="1">
      <c r="B55" s="33"/>
      <c r="C55" s="28" t="s">
        <v>30</v>
      </c>
      <c r="F55" s="26" t="str">
        <f>IF(E18="","",E18)</f>
        <v>Vyplň údaj</v>
      </c>
      <c r="I55" s="28" t="s">
        <v>36</v>
      </c>
      <c r="J55" s="31" t="str">
        <f>E24</f>
        <v>Múčka Veselý architekti s.r.o.</v>
      </c>
      <c r="L55" s="33"/>
    </row>
    <row r="56" spans="2:47" s="1" customFormat="1" ht="10.35" customHeight="1">
      <c r="B56" s="33"/>
      <c r="L56" s="33"/>
    </row>
    <row r="57" spans="2:47" s="1" customFormat="1" ht="29.25" customHeight="1">
      <c r="B57" s="33"/>
      <c r="C57" s="97" t="s">
        <v>108</v>
      </c>
      <c r="D57" s="91"/>
      <c r="E57" s="91"/>
      <c r="F57" s="91"/>
      <c r="G57" s="91"/>
      <c r="H57" s="91"/>
      <c r="I57" s="91"/>
      <c r="J57" s="98" t="s">
        <v>109</v>
      </c>
      <c r="K57" s="91"/>
      <c r="L57" s="33"/>
    </row>
    <row r="58" spans="2:47" s="1" customFormat="1" ht="10.35" customHeight="1">
      <c r="B58" s="33"/>
      <c r="L58" s="33"/>
    </row>
    <row r="59" spans="2:47" s="1" customFormat="1" ht="22.8" customHeight="1">
      <c r="B59" s="33"/>
      <c r="C59" s="99" t="s">
        <v>71</v>
      </c>
      <c r="J59" s="64">
        <f>J90</f>
        <v>0</v>
      </c>
      <c r="L59" s="33"/>
      <c r="AU59" s="18" t="s">
        <v>110</v>
      </c>
    </row>
    <row r="60" spans="2:47" s="8" customFormat="1" ht="24.9" customHeight="1">
      <c r="B60" s="100"/>
      <c r="D60" s="101" t="s">
        <v>2139</v>
      </c>
      <c r="E60" s="102"/>
      <c r="F60" s="102"/>
      <c r="G60" s="102"/>
      <c r="H60" s="102"/>
      <c r="I60" s="102"/>
      <c r="J60" s="103">
        <f>J91</f>
        <v>0</v>
      </c>
      <c r="L60" s="100"/>
    </row>
    <row r="61" spans="2:47" s="8" customFormat="1" ht="24.9" customHeight="1">
      <c r="B61" s="100"/>
      <c r="D61" s="101" t="s">
        <v>121</v>
      </c>
      <c r="E61" s="102"/>
      <c r="F61" s="102"/>
      <c r="G61" s="102"/>
      <c r="H61" s="102"/>
      <c r="I61" s="102"/>
      <c r="J61" s="103">
        <f>J92</f>
        <v>0</v>
      </c>
      <c r="L61" s="100"/>
    </row>
    <row r="62" spans="2:47" s="9" customFormat="1" ht="19.95" customHeight="1">
      <c r="B62" s="104"/>
      <c r="D62" s="105" t="s">
        <v>2140</v>
      </c>
      <c r="E62" s="106"/>
      <c r="F62" s="106"/>
      <c r="G62" s="106"/>
      <c r="H62" s="106"/>
      <c r="I62" s="106"/>
      <c r="J62" s="107">
        <f>J93</f>
        <v>0</v>
      </c>
      <c r="L62" s="104"/>
    </row>
    <row r="63" spans="2:47" s="9" customFormat="1" ht="19.95" customHeight="1">
      <c r="B63" s="104"/>
      <c r="D63" s="105" t="s">
        <v>2141</v>
      </c>
      <c r="E63" s="106"/>
      <c r="F63" s="106"/>
      <c r="G63" s="106"/>
      <c r="H63" s="106"/>
      <c r="I63" s="106"/>
      <c r="J63" s="107">
        <f>J106</f>
        <v>0</v>
      </c>
      <c r="L63" s="104"/>
    </row>
    <row r="64" spans="2:47" s="9" customFormat="1" ht="19.95" customHeight="1">
      <c r="B64" s="104"/>
      <c r="D64" s="105" t="s">
        <v>2142</v>
      </c>
      <c r="E64" s="106"/>
      <c r="F64" s="106"/>
      <c r="G64" s="106"/>
      <c r="H64" s="106"/>
      <c r="I64" s="106"/>
      <c r="J64" s="107">
        <f>J114</f>
        <v>0</v>
      </c>
      <c r="L64" s="104"/>
    </row>
    <row r="65" spans="2:12" s="9" customFormat="1" ht="19.95" customHeight="1">
      <c r="B65" s="104"/>
      <c r="D65" s="105" t="s">
        <v>2143</v>
      </c>
      <c r="E65" s="106"/>
      <c r="F65" s="106"/>
      <c r="G65" s="106"/>
      <c r="H65" s="106"/>
      <c r="I65" s="106"/>
      <c r="J65" s="107">
        <f>J126</f>
        <v>0</v>
      </c>
      <c r="L65" s="104"/>
    </row>
    <row r="66" spans="2:12" s="9" customFormat="1" ht="19.95" customHeight="1">
      <c r="B66" s="104"/>
      <c r="D66" s="105" t="s">
        <v>2144</v>
      </c>
      <c r="E66" s="106"/>
      <c r="F66" s="106"/>
      <c r="G66" s="106"/>
      <c r="H66" s="106"/>
      <c r="I66" s="106"/>
      <c r="J66" s="107">
        <f>J133</f>
        <v>0</v>
      </c>
      <c r="L66" s="104"/>
    </row>
    <row r="67" spans="2:12" s="9" customFormat="1" ht="19.95" customHeight="1">
      <c r="B67" s="104"/>
      <c r="D67" s="105" t="s">
        <v>2145</v>
      </c>
      <c r="E67" s="106"/>
      <c r="F67" s="106"/>
      <c r="G67" s="106"/>
      <c r="H67" s="106"/>
      <c r="I67" s="106"/>
      <c r="J67" s="107">
        <f>J141</f>
        <v>0</v>
      </c>
      <c r="L67" s="104"/>
    </row>
    <row r="68" spans="2:12" s="9" customFormat="1" ht="19.95" customHeight="1">
      <c r="B68" s="104"/>
      <c r="D68" s="105" t="s">
        <v>2146</v>
      </c>
      <c r="E68" s="106"/>
      <c r="F68" s="106"/>
      <c r="G68" s="106"/>
      <c r="H68" s="106"/>
      <c r="I68" s="106"/>
      <c r="J68" s="107">
        <f>J149</f>
        <v>0</v>
      </c>
      <c r="L68" s="104"/>
    </row>
    <row r="69" spans="2:12" s="9" customFormat="1" ht="19.95" customHeight="1">
      <c r="B69" s="104"/>
      <c r="D69" s="105" t="s">
        <v>2147</v>
      </c>
      <c r="E69" s="106"/>
      <c r="F69" s="106"/>
      <c r="G69" s="106"/>
      <c r="H69" s="106"/>
      <c r="I69" s="106"/>
      <c r="J69" s="107">
        <f>J155</f>
        <v>0</v>
      </c>
      <c r="L69" s="104"/>
    </row>
    <row r="70" spans="2:12" s="9" customFormat="1" ht="19.95" customHeight="1">
      <c r="B70" s="104"/>
      <c r="D70" s="105" t="s">
        <v>2148</v>
      </c>
      <c r="E70" s="106"/>
      <c r="F70" s="106"/>
      <c r="G70" s="106"/>
      <c r="H70" s="106"/>
      <c r="I70" s="106"/>
      <c r="J70" s="107">
        <f>J164</f>
        <v>0</v>
      </c>
      <c r="L70" s="104"/>
    </row>
    <row r="71" spans="2:12" s="1" customFormat="1" ht="21.75" customHeight="1">
      <c r="B71" s="33"/>
      <c r="L71" s="33"/>
    </row>
    <row r="72" spans="2:12" s="1" customFormat="1" ht="6.9" customHeight="1">
      <c r="B72" s="42"/>
      <c r="C72" s="43"/>
      <c r="D72" s="43"/>
      <c r="E72" s="43"/>
      <c r="F72" s="43"/>
      <c r="G72" s="43"/>
      <c r="H72" s="43"/>
      <c r="I72" s="43"/>
      <c r="J72" s="43"/>
      <c r="K72" s="43"/>
      <c r="L72" s="33"/>
    </row>
    <row r="76" spans="2:12" s="1" customFormat="1" ht="6.9" customHeight="1">
      <c r="B76" s="44"/>
      <c r="C76" s="45"/>
      <c r="D76" s="45"/>
      <c r="E76" s="45"/>
      <c r="F76" s="45"/>
      <c r="G76" s="45"/>
      <c r="H76" s="45"/>
      <c r="I76" s="45"/>
      <c r="J76" s="45"/>
      <c r="K76" s="45"/>
      <c r="L76" s="33"/>
    </row>
    <row r="77" spans="2:12" s="1" customFormat="1" ht="24.9" customHeight="1">
      <c r="B77" s="33"/>
      <c r="C77" s="22" t="s">
        <v>141</v>
      </c>
      <c r="L77" s="33"/>
    </row>
    <row r="78" spans="2:12" s="1" customFormat="1" ht="6.9" customHeight="1">
      <c r="B78" s="33"/>
      <c r="L78" s="33"/>
    </row>
    <row r="79" spans="2:12" s="1" customFormat="1" ht="12" customHeight="1">
      <c r="B79" s="33"/>
      <c r="C79" s="28" t="s">
        <v>16</v>
      </c>
      <c r="L79" s="33"/>
    </row>
    <row r="80" spans="2:12" s="1" customFormat="1" ht="16.5" customHeight="1">
      <c r="B80" s="33"/>
      <c r="E80" s="314" t="str">
        <f>E7</f>
        <v>DN11_rozpocet</v>
      </c>
      <c r="F80" s="315"/>
      <c r="G80" s="315"/>
      <c r="H80" s="315"/>
      <c r="L80" s="33"/>
    </row>
    <row r="81" spans="2:65" s="1" customFormat="1" ht="12" customHeight="1">
      <c r="B81" s="33"/>
      <c r="C81" s="28" t="s">
        <v>105</v>
      </c>
      <c r="L81" s="33"/>
    </row>
    <row r="82" spans="2:65" s="1" customFormat="1" ht="16.5" customHeight="1">
      <c r="B82" s="33"/>
      <c r="E82" s="277" t="str">
        <f>E9</f>
        <v>SO04 - Výměníková stanice</v>
      </c>
      <c r="F82" s="316"/>
      <c r="G82" s="316"/>
      <c r="H82" s="316"/>
      <c r="L82" s="33"/>
    </row>
    <row r="83" spans="2:65" s="1" customFormat="1" ht="6.9" customHeight="1">
      <c r="B83" s="33"/>
      <c r="L83" s="33"/>
    </row>
    <row r="84" spans="2:65" s="1" customFormat="1" ht="12" customHeight="1">
      <c r="B84" s="33"/>
      <c r="C84" s="28" t="s">
        <v>21</v>
      </c>
      <c r="F84" s="26" t="str">
        <f>F12</f>
        <v>Dominikánské nám. 195/11</v>
      </c>
      <c r="I84" s="28" t="s">
        <v>23</v>
      </c>
      <c r="J84" s="50" t="str">
        <f>IF(J12="","",J12)</f>
        <v>28. 10. 2024</v>
      </c>
      <c r="L84" s="33"/>
    </row>
    <row r="85" spans="2:65" s="1" customFormat="1" ht="6.9" customHeight="1">
      <c r="B85" s="33"/>
      <c r="L85" s="33"/>
    </row>
    <row r="86" spans="2:65" s="1" customFormat="1" ht="25.65" customHeight="1">
      <c r="B86" s="33"/>
      <c r="C86" s="28" t="s">
        <v>25</v>
      </c>
      <c r="F86" s="26" t="str">
        <f>E15</f>
        <v>Statutární město Brno, ÚMČ Brno Střed</v>
      </c>
      <c r="I86" s="28" t="s">
        <v>32</v>
      </c>
      <c r="J86" s="31" t="str">
        <f>E21</f>
        <v>Múčka Veselý architekti s.r.o.</v>
      </c>
      <c r="L86" s="33"/>
    </row>
    <row r="87" spans="2:65" s="1" customFormat="1" ht="25.65" customHeight="1">
      <c r="B87" s="33"/>
      <c r="C87" s="28" t="s">
        <v>30</v>
      </c>
      <c r="F87" s="26" t="str">
        <f>IF(E18="","",E18)</f>
        <v>Vyplň údaj</v>
      </c>
      <c r="I87" s="28" t="s">
        <v>36</v>
      </c>
      <c r="J87" s="31" t="str">
        <f>E24</f>
        <v>Múčka Veselý architekti s.r.o.</v>
      </c>
      <c r="L87" s="33"/>
    </row>
    <row r="88" spans="2:65" s="1" customFormat="1" ht="10.35" customHeight="1">
      <c r="B88" s="33"/>
      <c r="L88" s="33"/>
    </row>
    <row r="89" spans="2:65" s="10" customFormat="1" ht="29.25" customHeight="1">
      <c r="B89" s="108"/>
      <c r="C89" s="109" t="s">
        <v>142</v>
      </c>
      <c r="D89" s="110" t="s">
        <v>58</v>
      </c>
      <c r="E89" s="110" t="s">
        <v>54</v>
      </c>
      <c r="F89" s="110" t="s">
        <v>55</v>
      </c>
      <c r="G89" s="110" t="s">
        <v>143</v>
      </c>
      <c r="H89" s="110" t="s">
        <v>144</v>
      </c>
      <c r="I89" s="110" t="s">
        <v>145</v>
      </c>
      <c r="J89" s="110" t="s">
        <v>109</v>
      </c>
      <c r="K89" s="111" t="s">
        <v>146</v>
      </c>
      <c r="L89" s="108"/>
      <c r="M89" s="57" t="s">
        <v>19</v>
      </c>
      <c r="N89" s="58" t="s">
        <v>43</v>
      </c>
      <c r="O89" s="58" t="s">
        <v>147</v>
      </c>
      <c r="P89" s="58" t="s">
        <v>148</v>
      </c>
      <c r="Q89" s="58" t="s">
        <v>149</v>
      </c>
      <c r="R89" s="58" t="s">
        <v>150</v>
      </c>
      <c r="S89" s="58" t="s">
        <v>151</v>
      </c>
      <c r="T89" s="59" t="s">
        <v>152</v>
      </c>
    </row>
    <row r="90" spans="2:65" s="1" customFormat="1" ht="22.8" customHeight="1">
      <c r="B90" s="33"/>
      <c r="C90" s="62" t="s">
        <v>153</v>
      </c>
      <c r="J90" s="112">
        <f>BK90</f>
        <v>0</v>
      </c>
      <c r="L90" s="33"/>
      <c r="M90" s="60"/>
      <c r="N90" s="51"/>
      <c r="O90" s="51"/>
      <c r="P90" s="113">
        <f>P91+P92</f>
        <v>0</v>
      </c>
      <c r="Q90" s="51"/>
      <c r="R90" s="113">
        <f>R91+R92</f>
        <v>0</v>
      </c>
      <c r="S90" s="51"/>
      <c r="T90" s="114">
        <f>T91+T92</f>
        <v>0</v>
      </c>
      <c r="AT90" s="18" t="s">
        <v>72</v>
      </c>
      <c r="AU90" s="18" t="s">
        <v>110</v>
      </c>
      <c r="BK90" s="115">
        <f>BK91+BK92</f>
        <v>0</v>
      </c>
    </row>
    <row r="91" spans="2:65" s="11" customFormat="1" ht="25.95" customHeight="1">
      <c r="B91" s="116"/>
      <c r="D91" s="117" t="s">
        <v>72</v>
      </c>
      <c r="E91" s="118" t="s">
        <v>154</v>
      </c>
      <c r="F91" s="118" t="s">
        <v>154</v>
      </c>
      <c r="I91" s="119"/>
      <c r="J91" s="120">
        <f>BK91</f>
        <v>0</v>
      </c>
      <c r="L91" s="116"/>
      <c r="M91" s="121"/>
      <c r="P91" s="122">
        <v>0</v>
      </c>
      <c r="R91" s="122">
        <v>0</v>
      </c>
      <c r="T91" s="123">
        <v>0</v>
      </c>
      <c r="AR91" s="117" t="s">
        <v>81</v>
      </c>
      <c r="AT91" s="124" t="s">
        <v>72</v>
      </c>
      <c r="AU91" s="124" t="s">
        <v>73</v>
      </c>
      <c r="AY91" s="117" t="s">
        <v>156</v>
      </c>
      <c r="BK91" s="125">
        <v>0</v>
      </c>
    </row>
    <row r="92" spans="2:65" s="11" customFormat="1" ht="25.95" customHeight="1">
      <c r="B92" s="116"/>
      <c r="D92" s="117" t="s">
        <v>72</v>
      </c>
      <c r="E92" s="118" t="s">
        <v>663</v>
      </c>
      <c r="F92" s="118" t="s">
        <v>664</v>
      </c>
      <c r="I92" s="119"/>
      <c r="J92" s="120">
        <f>BK92</f>
        <v>0</v>
      </c>
      <c r="L92" s="116"/>
      <c r="M92" s="121"/>
      <c r="P92" s="122">
        <f>P93+P106+P114+P126+P133+P141+P149+P155+P164</f>
        <v>0</v>
      </c>
      <c r="R92" s="122">
        <f>R93+R106+R114+R126+R133+R141+R149+R155+R164</f>
        <v>0</v>
      </c>
      <c r="T92" s="123">
        <f>T93+T106+T114+T126+T133+T141+T149+T155+T164</f>
        <v>0</v>
      </c>
      <c r="AR92" s="117" t="s">
        <v>83</v>
      </c>
      <c r="AT92" s="124" t="s">
        <v>72</v>
      </c>
      <c r="AU92" s="124" t="s">
        <v>73</v>
      </c>
      <c r="AY92" s="117" t="s">
        <v>156</v>
      </c>
      <c r="BK92" s="125">
        <f>BK93+BK106+BK114+BK126+BK133+BK141+BK149+BK155+BK164</f>
        <v>0</v>
      </c>
    </row>
    <row r="93" spans="2:65" s="11" customFormat="1" ht="22.8" customHeight="1">
      <c r="B93" s="116"/>
      <c r="D93" s="117" t="s">
        <v>72</v>
      </c>
      <c r="E93" s="126" t="s">
        <v>2149</v>
      </c>
      <c r="F93" s="126" t="s">
        <v>2150</v>
      </c>
      <c r="I93" s="119"/>
      <c r="J93" s="127">
        <f>BK93</f>
        <v>0</v>
      </c>
      <c r="L93" s="116"/>
      <c r="M93" s="121"/>
      <c r="P93" s="122">
        <f>SUM(P94:P105)</f>
        <v>0</v>
      </c>
      <c r="R93" s="122">
        <f>SUM(R94:R105)</f>
        <v>0</v>
      </c>
      <c r="T93" s="123">
        <f>SUM(T94:T105)</f>
        <v>0</v>
      </c>
      <c r="AR93" s="117" t="s">
        <v>83</v>
      </c>
      <c r="AT93" s="124" t="s">
        <v>72</v>
      </c>
      <c r="AU93" s="124" t="s">
        <v>81</v>
      </c>
      <c r="AY93" s="117" t="s">
        <v>156</v>
      </c>
      <c r="BK93" s="125">
        <f>SUM(BK94:BK105)</f>
        <v>0</v>
      </c>
    </row>
    <row r="94" spans="2:65" s="1" customFormat="1" ht="16.5" customHeight="1">
      <c r="B94" s="33"/>
      <c r="C94" s="128" t="s">
        <v>81</v>
      </c>
      <c r="D94" s="128" t="s">
        <v>158</v>
      </c>
      <c r="E94" s="129" t="s">
        <v>2151</v>
      </c>
      <c r="F94" s="130" t="s">
        <v>2152</v>
      </c>
      <c r="G94" s="131" t="s">
        <v>916</v>
      </c>
      <c r="H94" s="132">
        <v>1</v>
      </c>
      <c r="I94" s="133"/>
      <c r="J94" s="134">
        <f t="shared" ref="J94:J105" si="0">ROUND(I94*H94,2)</f>
        <v>0</v>
      </c>
      <c r="K94" s="130" t="s">
        <v>19</v>
      </c>
      <c r="L94" s="33"/>
      <c r="M94" s="135" t="s">
        <v>19</v>
      </c>
      <c r="N94" s="136" t="s">
        <v>44</v>
      </c>
      <c r="P94" s="137">
        <f t="shared" ref="P94:P105" si="1">O94*H94</f>
        <v>0</v>
      </c>
      <c r="Q94" s="137">
        <v>0</v>
      </c>
      <c r="R94" s="137">
        <f t="shared" ref="R94:R105" si="2">Q94*H94</f>
        <v>0</v>
      </c>
      <c r="S94" s="137">
        <v>0</v>
      </c>
      <c r="T94" s="138">
        <f t="shared" ref="T94:T105" si="3">S94*H94</f>
        <v>0</v>
      </c>
      <c r="AR94" s="139" t="s">
        <v>278</v>
      </c>
      <c r="AT94" s="139" t="s">
        <v>158</v>
      </c>
      <c r="AU94" s="139" t="s">
        <v>83</v>
      </c>
      <c r="AY94" s="18" t="s">
        <v>156</v>
      </c>
      <c r="BE94" s="140">
        <f t="shared" ref="BE94:BE105" si="4">IF(N94="základní",J94,0)</f>
        <v>0</v>
      </c>
      <c r="BF94" s="140">
        <f t="shared" ref="BF94:BF105" si="5">IF(N94="snížená",J94,0)</f>
        <v>0</v>
      </c>
      <c r="BG94" s="140">
        <f t="shared" ref="BG94:BG105" si="6">IF(N94="zákl. přenesená",J94,0)</f>
        <v>0</v>
      </c>
      <c r="BH94" s="140">
        <f t="shared" ref="BH94:BH105" si="7">IF(N94="sníž. přenesená",J94,0)</f>
        <v>0</v>
      </c>
      <c r="BI94" s="140">
        <f t="shared" ref="BI94:BI105" si="8">IF(N94="nulová",J94,0)</f>
        <v>0</v>
      </c>
      <c r="BJ94" s="18" t="s">
        <v>81</v>
      </c>
      <c r="BK94" s="140">
        <f t="shared" ref="BK94:BK105" si="9">ROUND(I94*H94,2)</f>
        <v>0</v>
      </c>
      <c r="BL94" s="18" t="s">
        <v>278</v>
      </c>
      <c r="BM94" s="139" t="s">
        <v>2153</v>
      </c>
    </row>
    <row r="95" spans="2:65" s="1" customFormat="1" ht="16.5" customHeight="1">
      <c r="B95" s="33"/>
      <c r="C95" s="128" t="s">
        <v>83</v>
      </c>
      <c r="D95" s="128" t="s">
        <v>158</v>
      </c>
      <c r="E95" s="129" t="s">
        <v>2154</v>
      </c>
      <c r="F95" s="130" t="s">
        <v>2155</v>
      </c>
      <c r="G95" s="131" t="s">
        <v>587</v>
      </c>
      <c r="H95" s="132">
        <v>1</v>
      </c>
      <c r="I95" s="133"/>
      <c r="J95" s="134">
        <f t="shared" si="0"/>
        <v>0</v>
      </c>
      <c r="K95" s="130" t="s">
        <v>19</v>
      </c>
      <c r="L95" s="33"/>
      <c r="M95" s="135" t="s">
        <v>19</v>
      </c>
      <c r="N95" s="136" t="s">
        <v>44</v>
      </c>
      <c r="P95" s="137">
        <f t="shared" si="1"/>
        <v>0</v>
      </c>
      <c r="Q95" s="137">
        <v>0</v>
      </c>
      <c r="R95" s="137">
        <f t="shared" si="2"/>
        <v>0</v>
      </c>
      <c r="S95" s="137">
        <v>0</v>
      </c>
      <c r="T95" s="138">
        <f t="shared" si="3"/>
        <v>0</v>
      </c>
      <c r="AR95" s="139" t="s">
        <v>278</v>
      </c>
      <c r="AT95" s="139" t="s">
        <v>158</v>
      </c>
      <c r="AU95" s="139" t="s">
        <v>83</v>
      </c>
      <c r="AY95" s="18" t="s">
        <v>156</v>
      </c>
      <c r="BE95" s="140">
        <f t="shared" si="4"/>
        <v>0</v>
      </c>
      <c r="BF95" s="140">
        <f t="shared" si="5"/>
        <v>0</v>
      </c>
      <c r="BG95" s="140">
        <f t="shared" si="6"/>
        <v>0</v>
      </c>
      <c r="BH95" s="140">
        <f t="shared" si="7"/>
        <v>0</v>
      </c>
      <c r="BI95" s="140">
        <f t="shared" si="8"/>
        <v>0</v>
      </c>
      <c r="BJ95" s="18" t="s">
        <v>81</v>
      </c>
      <c r="BK95" s="140">
        <f t="shared" si="9"/>
        <v>0</v>
      </c>
      <c r="BL95" s="18" t="s">
        <v>278</v>
      </c>
      <c r="BM95" s="139" t="s">
        <v>2156</v>
      </c>
    </row>
    <row r="96" spans="2:65" s="1" customFormat="1" ht="16.5" customHeight="1">
      <c r="B96" s="33"/>
      <c r="C96" s="128" t="s">
        <v>182</v>
      </c>
      <c r="D96" s="128" t="s">
        <v>158</v>
      </c>
      <c r="E96" s="129" t="s">
        <v>2157</v>
      </c>
      <c r="F96" s="130" t="s">
        <v>2158</v>
      </c>
      <c r="G96" s="131" t="s">
        <v>587</v>
      </c>
      <c r="H96" s="132">
        <v>2</v>
      </c>
      <c r="I96" s="133"/>
      <c r="J96" s="134">
        <f t="shared" si="0"/>
        <v>0</v>
      </c>
      <c r="K96" s="130" t="s">
        <v>19</v>
      </c>
      <c r="L96" s="33"/>
      <c r="M96" s="135" t="s">
        <v>19</v>
      </c>
      <c r="N96" s="136" t="s">
        <v>44</v>
      </c>
      <c r="P96" s="137">
        <f t="shared" si="1"/>
        <v>0</v>
      </c>
      <c r="Q96" s="137">
        <v>0</v>
      </c>
      <c r="R96" s="137">
        <f t="shared" si="2"/>
        <v>0</v>
      </c>
      <c r="S96" s="137">
        <v>0</v>
      </c>
      <c r="T96" s="138">
        <f t="shared" si="3"/>
        <v>0</v>
      </c>
      <c r="AR96" s="139" t="s">
        <v>278</v>
      </c>
      <c r="AT96" s="139" t="s">
        <v>158</v>
      </c>
      <c r="AU96" s="139" t="s">
        <v>83</v>
      </c>
      <c r="AY96" s="18" t="s">
        <v>156</v>
      </c>
      <c r="BE96" s="140">
        <f t="shared" si="4"/>
        <v>0</v>
      </c>
      <c r="BF96" s="140">
        <f t="shared" si="5"/>
        <v>0</v>
      </c>
      <c r="BG96" s="140">
        <f t="shared" si="6"/>
        <v>0</v>
      </c>
      <c r="BH96" s="140">
        <f t="shared" si="7"/>
        <v>0</v>
      </c>
      <c r="BI96" s="140">
        <f t="shared" si="8"/>
        <v>0</v>
      </c>
      <c r="BJ96" s="18" t="s">
        <v>81</v>
      </c>
      <c r="BK96" s="140">
        <f t="shared" si="9"/>
        <v>0</v>
      </c>
      <c r="BL96" s="18" t="s">
        <v>278</v>
      </c>
      <c r="BM96" s="139" t="s">
        <v>2159</v>
      </c>
    </row>
    <row r="97" spans="2:65" s="1" customFormat="1" ht="16.5" customHeight="1">
      <c r="B97" s="33"/>
      <c r="C97" s="128" t="s">
        <v>163</v>
      </c>
      <c r="D97" s="128" t="s">
        <v>158</v>
      </c>
      <c r="E97" s="129" t="s">
        <v>2160</v>
      </c>
      <c r="F97" s="130" t="s">
        <v>2161</v>
      </c>
      <c r="G97" s="131" t="s">
        <v>587</v>
      </c>
      <c r="H97" s="132">
        <v>1</v>
      </c>
      <c r="I97" s="133"/>
      <c r="J97" s="134">
        <f t="shared" si="0"/>
        <v>0</v>
      </c>
      <c r="K97" s="130" t="s">
        <v>19</v>
      </c>
      <c r="L97" s="33"/>
      <c r="M97" s="135" t="s">
        <v>19</v>
      </c>
      <c r="N97" s="136" t="s">
        <v>44</v>
      </c>
      <c r="P97" s="137">
        <f t="shared" si="1"/>
        <v>0</v>
      </c>
      <c r="Q97" s="137">
        <v>0</v>
      </c>
      <c r="R97" s="137">
        <f t="shared" si="2"/>
        <v>0</v>
      </c>
      <c r="S97" s="137">
        <v>0</v>
      </c>
      <c r="T97" s="138">
        <f t="shared" si="3"/>
        <v>0</v>
      </c>
      <c r="AR97" s="139" t="s">
        <v>278</v>
      </c>
      <c r="AT97" s="139" t="s">
        <v>158</v>
      </c>
      <c r="AU97" s="139" t="s">
        <v>83</v>
      </c>
      <c r="AY97" s="18" t="s">
        <v>156</v>
      </c>
      <c r="BE97" s="140">
        <f t="shared" si="4"/>
        <v>0</v>
      </c>
      <c r="BF97" s="140">
        <f t="shared" si="5"/>
        <v>0</v>
      </c>
      <c r="BG97" s="140">
        <f t="shared" si="6"/>
        <v>0</v>
      </c>
      <c r="BH97" s="140">
        <f t="shared" si="7"/>
        <v>0</v>
      </c>
      <c r="BI97" s="140">
        <f t="shared" si="8"/>
        <v>0</v>
      </c>
      <c r="BJ97" s="18" t="s">
        <v>81</v>
      </c>
      <c r="BK97" s="140">
        <f t="shared" si="9"/>
        <v>0</v>
      </c>
      <c r="BL97" s="18" t="s">
        <v>278</v>
      </c>
      <c r="BM97" s="139" t="s">
        <v>2162</v>
      </c>
    </row>
    <row r="98" spans="2:65" s="1" customFormat="1" ht="16.5" customHeight="1">
      <c r="B98" s="33"/>
      <c r="C98" s="128" t="s">
        <v>195</v>
      </c>
      <c r="D98" s="128" t="s">
        <v>158</v>
      </c>
      <c r="E98" s="129" t="s">
        <v>2163</v>
      </c>
      <c r="F98" s="130" t="s">
        <v>2164</v>
      </c>
      <c r="G98" s="131" t="s">
        <v>587</v>
      </c>
      <c r="H98" s="132">
        <v>1</v>
      </c>
      <c r="I98" s="133"/>
      <c r="J98" s="134">
        <f t="shared" si="0"/>
        <v>0</v>
      </c>
      <c r="K98" s="130" t="s">
        <v>19</v>
      </c>
      <c r="L98" s="33"/>
      <c r="M98" s="135" t="s">
        <v>19</v>
      </c>
      <c r="N98" s="136" t="s">
        <v>44</v>
      </c>
      <c r="P98" s="137">
        <f t="shared" si="1"/>
        <v>0</v>
      </c>
      <c r="Q98" s="137">
        <v>0</v>
      </c>
      <c r="R98" s="137">
        <f t="shared" si="2"/>
        <v>0</v>
      </c>
      <c r="S98" s="137">
        <v>0</v>
      </c>
      <c r="T98" s="138">
        <f t="shared" si="3"/>
        <v>0</v>
      </c>
      <c r="AR98" s="139" t="s">
        <v>278</v>
      </c>
      <c r="AT98" s="139" t="s">
        <v>158</v>
      </c>
      <c r="AU98" s="139" t="s">
        <v>83</v>
      </c>
      <c r="AY98" s="18" t="s">
        <v>156</v>
      </c>
      <c r="BE98" s="140">
        <f t="shared" si="4"/>
        <v>0</v>
      </c>
      <c r="BF98" s="140">
        <f t="shared" si="5"/>
        <v>0</v>
      </c>
      <c r="BG98" s="140">
        <f t="shared" si="6"/>
        <v>0</v>
      </c>
      <c r="BH98" s="140">
        <f t="shared" si="7"/>
        <v>0</v>
      </c>
      <c r="BI98" s="140">
        <f t="shared" si="8"/>
        <v>0</v>
      </c>
      <c r="BJ98" s="18" t="s">
        <v>81</v>
      </c>
      <c r="BK98" s="140">
        <f t="shared" si="9"/>
        <v>0</v>
      </c>
      <c r="BL98" s="18" t="s">
        <v>278</v>
      </c>
      <c r="BM98" s="139" t="s">
        <v>2165</v>
      </c>
    </row>
    <row r="99" spans="2:65" s="1" customFormat="1" ht="16.5" customHeight="1">
      <c r="B99" s="33"/>
      <c r="C99" s="128" t="s">
        <v>202</v>
      </c>
      <c r="D99" s="128" t="s">
        <v>158</v>
      </c>
      <c r="E99" s="129" t="s">
        <v>2166</v>
      </c>
      <c r="F99" s="130" t="s">
        <v>2167</v>
      </c>
      <c r="G99" s="131" t="s">
        <v>587</v>
      </c>
      <c r="H99" s="132">
        <v>1</v>
      </c>
      <c r="I99" s="133"/>
      <c r="J99" s="134">
        <f t="shared" si="0"/>
        <v>0</v>
      </c>
      <c r="K99" s="130" t="s">
        <v>19</v>
      </c>
      <c r="L99" s="33"/>
      <c r="M99" s="135" t="s">
        <v>19</v>
      </c>
      <c r="N99" s="136" t="s">
        <v>44</v>
      </c>
      <c r="P99" s="137">
        <f t="shared" si="1"/>
        <v>0</v>
      </c>
      <c r="Q99" s="137">
        <v>0</v>
      </c>
      <c r="R99" s="137">
        <f t="shared" si="2"/>
        <v>0</v>
      </c>
      <c r="S99" s="137">
        <v>0</v>
      </c>
      <c r="T99" s="138">
        <f t="shared" si="3"/>
        <v>0</v>
      </c>
      <c r="AR99" s="139" t="s">
        <v>278</v>
      </c>
      <c r="AT99" s="139" t="s">
        <v>158</v>
      </c>
      <c r="AU99" s="139" t="s">
        <v>83</v>
      </c>
      <c r="AY99" s="18" t="s">
        <v>156</v>
      </c>
      <c r="BE99" s="140">
        <f t="shared" si="4"/>
        <v>0</v>
      </c>
      <c r="BF99" s="140">
        <f t="shared" si="5"/>
        <v>0</v>
      </c>
      <c r="BG99" s="140">
        <f t="shared" si="6"/>
        <v>0</v>
      </c>
      <c r="BH99" s="140">
        <f t="shared" si="7"/>
        <v>0</v>
      </c>
      <c r="BI99" s="140">
        <f t="shared" si="8"/>
        <v>0</v>
      </c>
      <c r="BJ99" s="18" t="s">
        <v>81</v>
      </c>
      <c r="BK99" s="140">
        <f t="shared" si="9"/>
        <v>0</v>
      </c>
      <c r="BL99" s="18" t="s">
        <v>278</v>
      </c>
      <c r="BM99" s="139" t="s">
        <v>2168</v>
      </c>
    </row>
    <row r="100" spans="2:65" s="1" customFormat="1" ht="16.5" customHeight="1">
      <c r="B100" s="33"/>
      <c r="C100" s="128" t="s">
        <v>209</v>
      </c>
      <c r="D100" s="128" t="s">
        <v>158</v>
      </c>
      <c r="E100" s="129" t="s">
        <v>2169</v>
      </c>
      <c r="F100" s="130" t="s">
        <v>2170</v>
      </c>
      <c r="G100" s="131" t="s">
        <v>587</v>
      </c>
      <c r="H100" s="132">
        <v>2</v>
      </c>
      <c r="I100" s="133"/>
      <c r="J100" s="134">
        <f t="shared" si="0"/>
        <v>0</v>
      </c>
      <c r="K100" s="130" t="s">
        <v>19</v>
      </c>
      <c r="L100" s="33"/>
      <c r="M100" s="135" t="s">
        <v>19</v>
      </c>
      <c r="N100" s="136" t="s">
        <v>44</v>
      </c>
      <c r="P100" s="137">
        <f t="shared" si="1"/>
        <v>0</v>
      </c>
      <c r="Q100" s="137">
        <v>0</v>
      </c>
      <c r="R100" s="137">
        <f t="shared" si="2"/>
        <v>0</v>
      </c>
      <c r="S100" s="137">
        <v>0</v>
      </c>
      <c r="T100" s="138">
        <f t="shared" si="3"/>
        <v>0</v>
      </c>
      <c r="AR100" s="139" t="s">
        <v>278</v>
      </c>
      <c r="AT100" s="139" t="s">
        <v>158</v>
      </c>
      <c r="AU100" s="139" t="s">
        <v>83</v>
      </c>
      <c r="AY100" s="18" t="s">
        <v>156</v>
      </c>
      <c r="BE100" s="140">
        <f t="shared" si="4"/>
        <v>0</v>
      </c>
      <c r="BF100" s="140">
        <f t="shared" si="5"/>
        <v>0</v>
      </c>
      <c r="BG100" s="140">
        <f t="shared" si="6"/>
        <v>0</v>
      </c>
      <c r="BH100" s="140">
        <f t="shared" si="7"/>
        <v>0</v>
      </c>
      <c r="BI100" s="140">
        <f t="shared" si="8"/>
        <v>0</v>
      </c>
      <c r="BJ100" s="18" t="s">
        <v>81</v>
      </c>
      <c r="BK100" s="140">
        <f t="shared" si="9"/>
        <v>0</v>
      </c>
      <c r="BL100" s="18" t="s">
        <v>278</v>
      </c>
      <c r="BM100" s="139" t="s">
        <v>2171</v>
      </c>
    </row>
    <row r="101" spans="2:65" s="1" customFormat="1" ht="16.5" customHeight="1">
      <c r="B101" s="33"/>
      <c r="C101" s="128" t="s">
        <v>216</v>
      </c>
      <c r="D101" s="128" t="s">
        <v>158</v>
      </c>
      <c r="E101" s="129" t="s">
        <v>2172</v>
      </c>
      <c r="F101" s="130" t="s">
        <v>2173</v>
      </c>
      <c r="G101" s="131" t="s">
        <v>587</v>
      </c>
      <c r="H101" s="132">
        <v>1</v>
      </c>
      <c r="I101" s="133"/>
      <c r="J101" s="134">
        <f t="shared" si="0"/>
        <v>0</v>
      </c>
      <c r="K101" s="130" t="s">
        <v>19</v>
      </c>
      <c r="L101" s="33"/>
      <c r="M101" s="135" t="s">
        <v>19</v>
      </c>
      <c r="N101" s="136" t="s">
        <v>44</v>
      </c>
      <c r="P101" s="137">
        <f t="shared" si="1"/>
        <v>0</v>
      </c>
      <c r="Q101" s="137">
        <v>0</v>
      </c>
      <c r="R101" s="137">
        <f t="shared" si="2"/>
        <v>0</v>
      </c>
      <c r="S101" s="137">
        <v>0</v>
      </c>
      <c r="T101" s="138">
        <f t="shared" si="3"/>
        <v>0</v>
      </c>
      <c r="AR101" s="139" t="s">
        <v>278</v>
      </c>
      <c r="AT101" s="139" t="s">
        <v>158</v>
      </c>
      <c r="AU101" s="139" t="s">
        <v>83</v>
      </c>
      <c r="AY101" s="18" t="s">
        <v>156</v>
      </c>
      <c r="BE101" s="140">
        <f t="shared" si="4"/>
        <v>0</v>
      </c>
      <c r="BF101" s="140">
        <f t="shared" si="5"/>
        <v>0</v>
      </c>
      <c r="BG101" s="140">
        <f t="shared" si="6"/>
        <v>0</v>
      </c>
      <c r="BH101" s="140">
        <f t="shared" si="7"/>
        <v>0</v>
      </c>
      <c r="BI101" s="140">
        <f t="shared" si="8"/>
        <v>0</v>
      </c>
      <c r="BJ101" s="18" t="s">
        <v>81</v>
      </c>
      <c r="BK101" s="140">
        <f t="shared" si="9"/>
        <v>0</v>
      </c>
      <c r="BL101" s="18" t="s">
        <v>278</v>
      </c>
      <c r="BM101" s="139" t="s">
        <v>2174</v>
      </c>
    </row>
    <row r="102" spans="2:65" s="1" customFormat="1" ht="16.5" customHeight="1">
      <c r="B102" s="33"/>
      <c r="C102" s="128" t="s">
        <v>223</v>
      </c>
      <c r="D102" s="128" t="s">
        <v>158</v>
      </c>
      <c r="E102" s="129" t="s">
        <v>2175</v>
      </c>
      <c r="F102" s="130" t="s">
        <v>2176</v>
      </c>
      <c r="G102" s="131" t="s">
        <v>587</v>
      </c>
      <c r="H102" s="132">
        <v>2</v>
      </c>
      <c r="I102" s="133"/>
      <c r="J102" s="134">
        <f t="shared" si="0"/>
        <v>0</v>
      </c>
      <c r="K102" s="130" t="s">
        <v>19</v>
      </c>
      <c r="L102" s="33"/>
      <c r="M102" s="135" t="s">
        <v>19</v>
      </c>
      <c r="N102" s="136" t="s">
        <v>44</v>
      </c>
      <c r="P102" s="137">
        <f t="shared" si="1"/>
        <v>0</v>
      </c>
      <c r="Q102" s="137">
        <v>0</v>
      </c>
      <c r="R102" s="137">
        <f t="shared" si="2"/>
        <v>0</v>
      </c>
      <c r="S102" s="137">
        <v>0</v>
      </c>
      <c r="T102" s="138">
        <f t="shared" si="3"/>
        <v>0</v>
      </c>
      <c r="AR102" s="139" t="s">
        <v>278</v>
      </c>
      <c r="AT102" s="139" t="s">
        <v>158</v>
      </c>
      <c r="AU102" s="139" t="s">
        <v>83</v>
      </c>
      <c r="AY102" s="18" t="s">
        <v>156</v>
      </c>
      <c r="BE102" s="140">
        <f t="shared" si="4"/>
        <v>0</v>
      </c>
      <c r="BF102" s="140">
        <f t="shared" si="5"/>
        <v>0</v>
      </c>
      <c r="BG102" s="140">
        <f t="shared" si="6"/>
        <v>0</v>
      </c>
      <c r="BH102" s="140">
        <f t="shared" si="7"/>
        <v>0</v>
      </c>
      <c r="BI102" s="140">
        <f t="shared" si="8"/>
        <v>0</v>
      </c>
      <c r="BJ102" s="18" t="s">
        <v>81</v>
      </c>
      <c r="BK102" s="140">
        <f t="shared" si="9"/>
        <v>0</v>
      </c>
      <c r="BL102" s="18" t="s">
        <v>278</v>
      </c>
      <c r="BM102" s="139" t="s">
        <v>2177</v>
      </c>
    </row>
    <row r="103" spans="2:65" s="1" customFormat="1" ht="16.5" customHeight="1">
      <c r="B103" s="33"/>
      <c r="C103" s="128" t="s">
        <v>232</v>
      </c>
      <c r="D103" s="128" t="s">
        <v>158</v>
      </c>
      <c r="E103" s="129" t="s">
        <v>2178</v>
      </c>
      <c r="F103" s="130" t="s">
        <v>2179</v>
      </c>
      <c r="G103" s="131" t="s">
        <v>587</v>
      </c>
      <c r="H103" s="132">
        <v>2</v>
      </c>
      <c r="I103" s="133"/>
      <c r="J103" s="134">
        <f t="shared" si="0"/>
        <v>0</v>
      </c>
      <c r="K103" s="130" t="s">
        <v>19</v>
      </c>
      <c r="L103" s="33"/>
      <c r="M103" s="135" t="s">
        <v>19</v>
      </c>
      <c r="N103" s="136" t="s">
        <v>44</v>
      </c>
      <c r="P103" s="137">
        <f t="shared" si="1"/>
        <v>0</v>
      </c>
      <c r="Q103" s="137">
        <v>0</v>
      </c>
      <c r="R103" s="137">
        <f t="shared" si="2"/>
        <v>0</v>
      </c>
      <c r="S103" s="137">
        <v>0</v>
      </c>
      <c r="T103" s="138">
        <f t="shared" si="3"/>
        <v>0</v>
      </c>
      <c r="AR103" s="139" t="s">
        <v>278</v>
      </c>
      <c r="AT103" s="139" t="s">
        <v>158</v>
      </c>
      <c r="AU103" s="139" t="s">
        <v>83</v>
      </c>
      <c r="AY103" s="18" t="s">
        <v>156</v>
      </c>
      <c r="BE103" s="140">
        <f t="shared" si="4"/>
        <v>0</v>
      </c>
      <c r="BF103" s="140">
        <f t="shared" si="5"/>
        <v>0</v>
      </c>
      <c r="BG103" s="140">
        <f t="shared" si="6"/>
        <v>0</v>
      </c>
      <c r="BH103" s="140">
        <f t="shared" si="7"/>
        <v>0</v>
      </c>
      <c r="BI103" s="140">
        <f t="shared" si="8"/>
        <v>0</v>
      </c>
      <c r="BJ103" s="18" t="s">
        <v>81</v>
      </c>
      <c r="BK103" s="140">
        <f t="shared" si="9"/>
        <v>0</v>
      </c>
      <c r="BL103" s="18" t="s">
        <v>278</v>
      </c>
      <c r="BM103" s="139" t="s">
        <v>2180</v>
      </c>
    </row>
    <row r="104" spans="2:65" s="1" customFormat="1" ht="16.5" customHeight="1">
      <c r="B104" s="33"/>
      <c r="C104" s="128" t="s">
        <v>239</v>
      </c>
      <c r="D104" s="128" t="s">
        <v>158</v>
      </c>
      <c r="E104" s="129" t="s">
        <v>2181</v>
      </c>
      <c r="F104" s="130" t="s">
        <v>2182</v>
      </c>
      <c r="G104" s="131" t="s">
        <v>587</v>
      </c>
      <c r="H104" s="132">
        <v>2</v>
      </c>
      <c r="I104" s="133"/>
      <c r="J104" s="134">
        <f t="shared" si="0"/>
        <v>0</v>
      </c>
      <c r="K104" s="130" t="s">
        <v>19</v>
      </c>
      <c r="L104" s="33"/>
      <c r="M104" s="135" t="s">
        <v>19</v>
      </c>
      <c r="N104" s="136" t="s">
        <v>44</v>
      </c>
      <c r="P104" s="137">
        <f t="shared" si="1"/>
        <v>0</v>
      </c>
      <c r="Q104" s="137">
        <v>0</v>
      </c>
      <c r="R104" s="137">
        <f t="shared" si="2"/>
        <v>0</v>
      </c>
      <c r="S104" s="137">
        <v>0</v>
      </c>
      <c r="T104" s="138">
        <f t="shared" si="3"/>
        <v>0</v>
      </c>
      <c r="AR104" s="139" t="s">
        <v>278</v>
      </c>
      <c r="AT104" s="139" t="s">
        <v>158</v>
      </c>
      <c r="AU104" s="139" t="s">
        <v>83</v>
      </c>
      <c r="AY104" s="18" t="s">
        <v>156</v>
      </c>
      <c r="BE104" s="140">
        <f t="shared" si="4"/>
        <v>0</v>
      </c>
      <c r="BF104" s="140">
        <f t="shared" si="5"/>
        <v>0</v>
      </c>
      <c r="BG104" s="140">
        <f t="shared" si="6"/>
        <v>0</v>
      </c>
      <c r="BH104" s="140">
        <f t="shared" si="7"/>
        <v>0</v>
      </c>
      <c r="BI104" s="140">
        <f t="shared" si="8"/>
        <v>0</v>
      </c>
      <c r="BJ104" s="18" t="s">
        <v>81</v>
      </c>
      <c r="BK104" s="140">
        <f t="shared" si="9"/>
        <v>0</v>
      </c>
      <c r="BL104" s="18" t="s">
        <v>278</v>
      </c>
      <c r="BM104" s="139" t="s">
        <v>2183</v>
      </c>
    </row>
    <row r="105" spans="2:65" s="1" customFormat="1" ht="16.5" customHeight="1">
      <c r="B105" s="33"/>
      <c r="C105" s="128" t="s">
        <v>8</v>
      </c>
      <c r="D105" s="128" t="s">
        <v>158</v>
      </c>
      <c r="E105" s="129" t="s">
        <v>2184</v>
      </c>
      <c r="F105" s="130" t="s">
        <v>2185</v>
      </c>
      <c r="G105" s="131" t="s">
        <v>587</v>
      </c>
      <c r="H105" s="132">
        <v>2</v>
      </c>
      <c r="I105" s="133"/>
      <c r="J105" s="134">
        <f t="shared" si="0"/>
        <v>0</v>
      </c>
      <c r="K105" s="130" t="s">
        <v>19</v>
      </c>
      <c r="L105" s="33"/>
      <c r="M105" s="135" t="s">
        <v>19</v>
      </c>
      <c r="N105" s="136" t="s">
        <v>44</v>
      </c>
      <c r="P105" s="137">
        <f t="shared" si="1"/>
        <v>0</v>
      </c>
      <c r="Q105" s="137">
        <v>0</v>
      </c>
      <c r="R105" s="137">
        <f t="shared" si="2"/>
        <v>0</v>
      </c>
      <c r="S105" s="137">
        <v>0</v>
      </c>
      <c r="T105" s="138">
        <f t="shared" si="3"/>
        <v>0</v>
      </c>
      <c r="AR105" s="139" t="s">
        <v>278</v>
      </c>
      <c r="AT105" s="139" t="s">
        <v>158</v>
      </c>
      <c r="AU105" s="139" t="s">
        <v>83</v>
      </c>
      <c r="AY105" s="18" t="s">
        <v>156</v>
      </c>
      <c r="BE105" s="140">
        <f t="shared" si="4"/>
        <v>0</v>
      </c>
      <c r="BF105" s="140">
        <f t="shared" si="5"/>
        <v>0</v>
      </c>
      <c r="BG105" s="140">
        <f t="shared" si="6"/>
        <v>0</v>
      </c>
      <c r="BH105" s="140">
        <f t="shared" si="7"/>
        <v>0</v>
      </c>
      <c r="BI105" s="140">
        <f t="shared" si="8"/>
        <v>0</v>
      </c>
      <c r="BJ105" s="18" t="s">
        <v>81</v>
      </c>
      <c r="BK105" s="140">
        <f t="shared" si="9"/>
        <v>0</v>
      </c>
      <c r="BL105" s="18" t="s">
        <v>278</v>
      </c>
      <c r="BM105" s="139" t="s">
        <v>2186</v>
      </c>
    </row>
    <row r="106" spans="2:65" s="11" customFormat="1" ht="22.8" customHeight="1">
      <c r="B106" s="116"/>
      <c r="D106" s="117" t="s">
        <v>72</v>
      </c>
      <c r="E106" s="126" t="s">
        <v>2187</v>
      </c>
      <c r="F106" s="126" t="s">
        <v>2188</v>
      </c>
      <c r="I106" s="119"/>
      <c r="J106" s="127">
        <f>BK106</f>
        <v>0</v>
      </c>
      <c r="L106" s="116"/>
      <c r="M106" s="121"/>
      <c r="P106" s="122">
        <f>SUM(P107:P113)</f>
        <v>0</v>
      </c>
      <c r="R106" s="122">
        <f>SUM(R107:R113)</f>
        <v>0</v>
      </c>
      <c r="T106" s="123">
        <f>SUM(T107:T113)</f>
        <v>0</v>
      </c>
      <c r="AR106" s="117" t="s">
        <v>81</v>
      </c>
      <c r="AT106" s="124" t="s">
        <v>72</v>
      </c>
      <c r="AU106" s="124" t="s">
        <v>81</v>
      </c>
      <c r="AY106" s="117" t="s">
        <v>156</v>
      </c>
      <c r="BK106" s="125">
        <f>SUM(BK107:BK113)</f>
        <v>0</v>
      </c>
    </row>
    <row r="107" spans="2:65" s="1" customFormat="1" ht="16.5" customHeight="1">
      <c r="B107" s="33"/>
      <c r="C107" s="128" t="s">
        <v>256</v>
      </c>
      <c r="D107" s="128" t="s">
        <v>158</v>
      </c>
      <c r="E107" s="129" t="s">
        <v>2189</v>
      </c>
      <c r="F107" s="130" t="s">
        <v>2190</v>
      </c>
      <c r="G107" s="131" t="s">
        <v>587</v>
      </c>
      <c r="H107" s="132">
        <v>2</v>
      </c>
      <c r="I107" s="133"/>
      <c r="J107" s="134">
        <f t="shared" ref="J107:J113" si="10">ROUND(I107*H107,2)</f>
        <v>0</v>
      </c>
      <c r="K107" s="130" t="s">
        <v>19</v>
      </c>
      <c r="L107" s="33"/>
      <c r="M107" s="135" t="s">
        <v>19</v>
      </c>
      <c r="N107" s="136" t="s">
        <v>44</v>
      </c>
      <c r="P107" s="137">
        <f t="shared" ref="P107:P113" si="11">O107*H107</f>
        <v>0</v>
      </c>
      <c r="Q107" s="137">
        <v>0</v>
      </c>
      <c r="R107" s="137">
        <f t="shared" ref="R107:R113" si="12">Q107*H107</f>
        <v>0</v>
      </c>
      <c r="S107" s="137">
        <v>0</v>
      </c>
      <c r="T107" s="138">
        <f t="shared" ref="T107:T113" si="13">S107*H107</f>
        <v>0</v>
      </c>
      <c r="AR107" s="139" t="s">
        <v>278</v>
      </c>
      <c r="AT107" s="139" t="s">
        <v>158</v>
      </c>
      <c r="AU107" s="139" t="s">
        <v>83</v>
      </c>
      <c r="AY107" s="18" t="s">
        <v>156</v>
      </c>
      <c r="BE107" s="140">
        <f t="shared" ref="BE107:BE113" si="14">IF(N107="základní",J107,0)</f>
        <v>0</v>
      </c>
      <c r="BF107" s="140">
        <f t="shared" ref="BF107:BF113" si="15">IF(N107="snížená",J107,0)</f>
        <v>0</v>
      </c>
      <c r="BG107" s="140">
        <f t="shared" ref="BG107:BG113" si="16">IF(N107="zákl. přenesená",J107,0)</f>
        <v>0</v>
      </c>
      <c r="BH107" s="140">
        <f t="shared" ref="BH107:BH113" si="17">IF(N107="sníž. přenesená",J107,0)</f>
        <v>0</v>
      </c>
      <c r="BI107" s="140">
        <f t="shared" ref="BI107:BI113" si="18">IF(N107="nulová",J107,0)</f>
        <v>0</v>
      </c>
      <c r="BJ107" s="18" t="s">
        <v>81</v>
      </c>
      <c r="BK107" s="140">
        <f t="shared" ref="BK107:BK113" si="19">ROUND(I107*H107,2)</f>
        <v>0</v>
      </c>
      <c r="BL107" s="18" t="s">
        <v>278</v>
      </c>
      <c r="BM107" s="139" t="s">
        <v>2191</v>
      </c>
    </row>
    <row r="108" spans="2:65" s="1" customFormat="1" ht="16.5" customHeight="1">
      <c r="B108" s="33"/>
      <c r="C108" s="128" t="s">
        <v>264</v>
      </c>
      <c r="D108" s="128" t="s">
        <v>158</v>
      </c>
      <c r="E108" s="129" t="s">
        <v>2192</v>
      </c>
      <c r="F108" s="130" t="s">
        <v>2193</v>
      </c>
      <c r="G108" s="131" t="s">
        <v>587</v>
      </c>
      <c r="H108" s="132">
        <v>1</v>
      </c>
      <c r="I108" s="133"/>
      <c r="J108" s="134">
        <f t="shared" si="10"/>
        <v>0</v>
      </c>
      <c r="K108" s="130" t="s">
        <v>19</v>
      </c>
      <c r="L108" s="33"/>
      <c r="M108" s="135" t="s">
        <v>19</v>
      </c>
      <c r="N108" s="136" t="s">
        <v>44</v>
      </c>
      <c r="P108" s="137">
        <f t="shared" si="11"/>
        <v>0</v>
      </c>
      <c r="Q108" s="137">
        <v>0</v>
      </c>
      <c r="R108" s="137">
        <f t="shared" si="12"/>
        <v>0</v>
      </c>
      <c r="S108" s="137">
        <v>0</v>
      </c>
      <c r="T108" s="138">
        <f t="shared" si="13"/>
        <v>0</v>
      </c>
      <c r="AR108" s="139" t="s">
        <v>278</v>
      </c>
      <c r="AT108" s="139" t="s">
        <v>158</v>
      </c>
      <c r="AU108" s="139" t="s">
        <v>83</v>
      </c>
      <c r="AY108" s="18" t="s">
        <v>156</v>
      </c>
      <c r="BE108" s="140">
        <f t="shared" si="14"/>
        <v>0</v>
      </c>
      <c r="BF108" s="140">
        <f t="shared" si="15"/>
        <v>0</v>
      </c>
      <c r="BG108" s="140">
        <f t="shared" si="16"/>
        <v>0</v>
      </c>
      <c r="BH108" s="140">
        <f t="shared" si="17"/>
        <v>0</v>
      </c>
      <c r="BI108" s="140">
        <f t="shared" si="18"/>
        <v>0</v>
      </c>
      <c r="BJ108" s="18" t="s">
        <v>81</v>
      </c>
      <c r="BK108" s="140">
        <f t="shared" si="19"/>
        <v>0</v>
      </c>
      <c r="BL108" s="18" t="s">
        <v>278</v>
      </c>
      <c r="BM108" s="139" t="s">
        <v>2194</v>
      </c>
    </row>
    <row r="109" spans="2:65" s="1" customFormat="1" ht="16.5" customHeight="1">
      <c r="B109" s="33"/>
      <c r="C109" s="128" t="s">
        <v>269</v>
      </c>
      <c r="D109" s="128" t="s">
        <v>158</v>
      </c>
      <c r="E109" s="129" t="s">
        <v>2195</v>
      </c>
      <c r="F109" s="130" t="s">
        <v>2196</v>
      </c>
      <c r="G109" s="131" t="s">
        <v>587</v>
      </c>
      <c r="H109" s="132">
        <v>1</v>
      </c>
      <c r="I109" s="133"/>
      <c r="J109" s="134">
        <f t="shared" si="10"/>
        <v>0</v>
      </c>
      <c r="K109" s="130" t="s">
        <v>19</v>
      </c>
      <c r="L109" s="33"/>
      <c r="M109" s="135" t="s">
        <v>19</v>
      </c>
      <c r="N109" s="136" t="s">
        <v>44</v>
      </c>
      <c r="P109" s="137">
        <f t="shared" si="11"/>
        <v>0</v>
      </c>
      <c r="Q109" s="137">
        <v>0</v>
      </c>
      <c r="R109" s="137">
        <f t="shared" si="12"/>
        <v>0</v>
      </c>
      <c r="S109" s="137">
        <v>0</v>
      </c>
      <c r="T109" s="138">
        <f t="shared" si="13"/>
        <v>0</v>
      </c>
      <c r="AR109" s="139" t="s">
        <v>278</v>
      </c>
      <c r="AT109" s="139" t="s">
        <v>158</v>
      </c>
      <c r="AU109" s="139" t="s">
        <v>83</v>
      </c>
      <c r="AY109" s="18" t="s">
        <v>156</v>
      </c>
      <c r="BE109" s="140">
        <f t="shared" si="14"/>
        <v>0</v>
      </c>
      <c r="BF109" s="140">
        <f t="shared" si="15"/>
        <v>0</v>
      </c>
      <c r="BG109" s="140">
        <f t="shared" si="16"/>
        <v>0</v>
      </c>
      <c r="BH109" s="140">
        <f t="shared" si="17"/>
        <v>0</v>
      </c>
      <c r="BI109" s="140">
        <f t="shared" si="18"/>
        <v>0</v>
      </c>
      <c r="BJ109" s="18" t="s">
        <v>81</v>
      </c>
      <c r="BK109" s="140">
        <f t="shared" si="19"/>
        <v>0</v>
      </c>
      <c r="BL109" s="18" t="s">
        <v>278</v>
      </c>
      <c r="BM109" s="139" t="s">
        <v>2197</v>
      </c>
    </row>
    <row r="110" spans="2:65" s="1" customFormat="1" ht="16.5" customHeight="1">
      <c r="B110" s="33"/>
      <c r="C110" s="128" t="s">
        <v>278</v>
      </c>
      <c r="D110" s="128" t="s">
        <v>158</v>
      </c>
      <c r="E110" s="129" t="s">
        <v>2198</v>
      </c>
      <c r="F110" s="130" t="s">
        <v>2199</v>
      </c>
      <c r="G110" s="131" t="s">
        <v>587</v>
      </c>
      <c r="H110" s="132">
        <v>2</v>
      </c>
      <c r="I110" s="133"/>
      <c r="J110" s="134">
        <f t="shared" si="10"/>
        <v>0</v>
      </c>
      <c r="K110" s="130" t="s">
        <v>19</v>
      </c>
      <c r="L110" s="33"/>
      <c r="M110" s="135" t="s">
        <v>19</v>
      </c>
      <c r="N110" s="136" t="s">
        <v>44</v>
      </c>
      <c r="P110" s="137">
        <f t="shared" si="11"/>
        <v>0</v>
      </c>
      <c r="Q110" s="137">
        <v>0</v>
      </c>
      <c r="R110" s="137">
        <f t="shared" si="12"/>
        <v>0</v>
      </c>
      <c r="S110" s="137">
        <v>0</v>
      </c>
      <c r="T110" s="138">
        <f t="shared" si="13"/>
        <v>0</v>
      </c>
      <c r="AR110" s="139" t="s">
        <v>278</v>
      </c>
      <c r="AT110" s="139" t="s">
        <v>158</v>
      </c>
      <c r="AU110" s="139" t="s">
        <v>83</v>
      </c>
      <c r="AY110" s="18" t="s">
        <v>156</v>
      </c>
      <c r="BE110" s="140">
        <f t="shared" si="14"/>
        <v>0</v>
      </c>
      <c r="BF110" s="140">
        <f t="shared" si="15"/>
        <v>0</v>
      </c>
      <c r="BG110" s="140">
        <f t="shared" si="16"/>
        <v>0</v>
      </c>
      <c r="BH110" s="140">
        <f t="shared" si="17"/>
        <v>0</v>
      </c>
      <c r="BI110" s="140">
        <f t="shared" si="18"/>
        <v>0</v>
      </c>
      <c r="BJ110" s="18" t="s">
        <v>81</v>
      </c>
      <c r="BK110" s="140">
        <f t="shared" si="19"/>
        <v>0</v>
      </c>
      <c r="BL110" s="18" t="s">
        <v>278</v>
      </c>
      <c r="BM110" s="139" t="s">
        <v>2200</v>
      </c>
    </row>
    <row r="111" spans="2:65" s="1" customFormat="1" ht="16.5" customHeight="1">
      <c r="B111" s="33"/>
      <c r="C111" s="128" t="s">
        <v>285</v>
      </c>
      <c r="D111" s="128" t="s">
        <v>158</v>
      </c>
      <c r="E111" s="129" t="s">
        <v>2201</v>
      </c>
      <c r="F111" s="130" t="s">
        <v>2202</v>
      </c>
      <c r="G111" s="131" t="s">
        <v>587</v>
      </c>
      <c r="H111" s="132">
        <v>1</v>
      </c>
      <c r="I111" s="133"/>
      <c r="J111" s="134">
        <f t="shared" si="10"/>
        <v>0</v>
      </c>
      <c r="K111" s="130" t="s">
        <v>19</v>
      </c>
      <c r="L111" s="33"/>
      <c r="M111" s="135" t="s">
        <v>19</v>
      </c>
      <c r="N111" s="136" t="s">
        <v>44</v>
      </c>
      <c r="P111" s="137">
        <f t="shared" si="11"/>
        <v>0</v>
      </c>
      <c r="Q111" s="137">
        <v>0</v>
      </c>
      <c r="R111" s="137">
        <f t="shared" si="12"/>
        <v>0</v>
      </c>
      <c r="S111" s="137">
        <v>0</v>
      </c>
      <c r="T111" s="138">
        <f t="shared" si="13"/>
        <v>0</v>
      </c>
      <c r="AR111" s="139" t="s">
        <v>278</v>
      </c>
      <c r="AT111" s="139" t="s">
        <v>158</v>
      </c>
      <c r="AU111" s="139" t="s">
        <v>83</v>
      </c>
      <c r="AY111" s="18" t="s">
        <v>156</v>
      </c>
      <c r="BE111" s="140">
        <f t="shared" si="14"/>
        <v>0</v>
      </c>
      <c r="BF111" s="140">
        <f t="shared" si="15"/>
        <v>0</v>
      </c>
      <c r="BG111" s="140">
        <f t="shared" si="16"/>
        <v>0</v>
      </c>
      <c r="BH111" s="140">
        <f t="shared" si="17"/>
        <v>0</v>
      </c>
      <c r="BI111" s="140">
        <f t="shared" si="18"/>
        <v>0</v>
      </c>
      <c r="BJ111" s="18" t="s">
        <v>81</v>
      </c>
      <c r="BK111" s="140">
        <f t="shared" si="19"/>
        <v>0</v>
      </c>
      <c r="BL111" s="18" t="s">
        <v>278</v>
      </c>
      <c r="BM111" s="139" t="s">
        <v>2203</v>
      </c>
    </row>
    <row r="112" spans="2:65" s="1" customFormat="1" ht="16.5" customHeight="1">
      <c r="B112" s="33"/>
      <c r="C112" s="128" t="s">
        <v>290</v>
      </c>
      <c r="D112" s="128" t="s">
        <v>158</v>
      </c>
      <c r="E112" s="129" t="s">
        <v>2204</v>
      </c>
      <c r="F112" s="130" t="s">
        <v>2205</v>
      </c>
      <c r="G112" s="131" t="s">
        <v>587</v>
      </c>
      <c r="H112" s="132">
        <v>4</v>
      </c>
      <c r="I112" s="133"/>
      <c r="J112" s="134">
        <f t="shared" si="10"/>
        <v>0</v>
      </c>
      <c r="K112" s="130" t="s">
        <v>19</v>
      </c>
      <c r="L112" s="33"/>
      <c r="M112" s="135" t="s">
        <v>19</v>
      </c>
      <c r="N112" s="136" t="s">
        <v>44</v>
      </c>
      <c r="P112" s="137">
        <f t="shared" si="11"/>
        <v>0</v>
      </c>
      <c r="Q112" s="137">
        <v>0</v>
      </c>
      <c r="R112" s="137">
        <f t="shared" si="12"/>
        <v>0</v>
      </c>
      <c r="S112" s="137">
        <v>0</v>
      </c>
      <c r="T112" s="138">
        <f t="shared" si="13"/>
        <v>0</v>
      </c>
      <c r="AR112" s="139" t="s">
        <v>278</v>
      </c>
      <c r="AT112" s="139" t="s">
        <v>158</v>
      </c>
      <c r="AU112" s="139" t="s">
        <v>83</v>
      </c>
      <c r="AY112" s="18" t="s">
        <v>156</v>
      </c>
      <c r="BE112" s="140">
        <f t="shared" si="14"/>
        <v>0</v>
      </c>
      <c r="BF112" s="140">
        <f t="shared" si="15"/>
        <v>0</v>
      </c>
      <c r="BG112" s="140">
        <f t="shared" si="16"/>
        <v>0</v>
      </c>
      <c r="BH112" s="140">
        <f t="shared" si="17"/>
        <v>0</v>
      </c>
      <c r="BI112" s="140">
        <f t="shared" si="18"/>
        <v>0</v>
      </c>
      <c r="BJ112" s="18" t="s">
        <v>81</v>
      </c>
      <c r="BK112" s="140">
        <f t="shared" si="19"/>
        <v>0</v>
      </c>
      <c r="BL112" s="18" t="s">
        <v>278</v>
      </c>
      <c r="BM112" s="139" t="s">
        <v>2206</v>
      </c>
    </row>
    <row r="113" spans="2:65" s="1" customFormat="1" ht="16.5" customHeight="1">
      <c r="B113" s="33"/>
      <c r="C113" s="128" t="s">
        <v>297</v>
      </c>
      <c r="D113" s="128" t="s">
        <v>158</v>
      </c>
      <c r="E113" s="129" t="s">
        <v>2207</v>
      </c>
      <c r="F113" s="130" t="s">
        <v>2208</v>
      </c>
      <c r="G113" s="131" t="s">
        <v>587</v>
      </c>
      <c r="H113" s="132">
        <v>1</v>
      </c>
      <c r="I113" s="133"/>
      <c r="J113" s="134">
        <f t="shared" si="10"/>
        <v>0</v>
      </c>
      <c r="K113" s="130" t="s">
        <v>19</v>
      </c>
      <c r="L113" s="33"/>
      <c r="M113" s="135" t="s">
        <v>19</v>
      </c>
      <c r="N113" s="136" t="s">
        <v>44</v>
      </c>
      <c r="P113" s="137">
        <f t="shared" si="11"/>
        <v>0</v>
      </c>
      <c r="Q113" s="137">
        <v>0</v>
      </c>
      <c r="R113" s="137">
        <f t="shared" si="12"/>
        <v>0</v>
      </c>
      <c r="S113" s="137">
        <v>0</v>
      </c>
      <c r="T113" s="138">
        <f t="shared" si="13"/>
        <v>0</v>
      </c>
      <c r="AR113" s="139" t="s">
        <v>278</v>
      </c>
      <c r="AT113" s="139" t="s">
        <v>158</v>
      </c>
      <c r="AU113" s="139" t="s">
        <v>83</v>
      </c>
      <c r="AY113" s="18" t="s">
        <v>156</v>
      </c>
      <c r="BE113" s="140">
        <f t="shared" si="14"/>
        <v>0</v>
      </c>
      <c r="BF113" s="140">
        <f t="shared" si="15"/>
        <v>0</v>
      </c>
      <c r="BG113" s="140">
        <f t="shared" si="16"/>
        <v>0</v>
      </c>
      <c r="BH113" s="140">
        <f t="shared" si="17"/>
        <v>0</v>
      </c>
      <c r="BI113" s="140">
        <f t="shared" si="18"/>
        <v>0</v>
      </c>
      <c r="BJ113" s="18" t="s">
        <v>81</v>
      </c>
      <c r="BK113" s="140">
        <f t="shared" si="19"/>
        <v>0</v>
      </c>
      <c r="BL113" s="18" t="s">
        <v>278</v>
      </c>
      <c r="BM113" s="139" t="s">
        <v>2209</v>
      </c>
    </row>
    <row r="114" spans="2:65" s="11" customFormat="1" ht="22.8" customHeight="1">
      <c r="B114" s="116"/>
      <c r="D114" s="117" t="s">
        <v>72</v>
      </c>
      <c r="E114" s="126" t="s">
        <v>2210</v>
      </c>
      <c r="F114" s="126" t="s">
        <v>2211</v>
      </c>
      <c r="I114" s="119"/>
      <c r="J114" s="127">
        <f>BK114</f>
        <v>0</v>
      </c>
      <c r="L114" s="116"/>
      <c r="M114" s="121"/>
      <c r="P114" s="122">
        <f>SUM(P115:P125)</f>
        <v>0</v>
      </c>
      <c r="R114" s="122">
        <f>SUM(R115:R125)</f>
        <v>0</v>
      </c>
      <c r="T114" s="123">
        <f>SUM(T115:T125)</f>
        <v>0</v>
      </c>
      <c r="AR114" s="117" t="s">
        <v>81</v>
      </c>
      <c r="AT114" s="124" t="s">
        <v>72</v>
      </c>
      <c r="AU114" s="124" t="s">
        <v>81</v>
      </c>
      <c r="AY114" s="117" t="s">
        <v>156</v>
      </c>
      <c r="BK114" s="125">
        <f>SUM(BK115:BK125)</f>
        <v>0</v>
      </c>
    </row>
    <row r="115" spans="2:65" s="1" customFormat="1" ht="16.5" customHeight="1">
      <c r="B115" s="33"/>
      <c r="C115" s="128" t="s">
        <v>238</v>
      </c>
      <c r="D115" s="128" t="s">
        <v>158</v>
      </c>
      <c r="E115" s="129" t="s">
        <v>2212</v>
      </c>
      <c r="F115" s="130" t="s">
        <v>2213</v>
      </c>
      <c r="G115" s="131" t="s">
        <v>587</v>
      </c>
      <c r="H115" s="132">
        <v>1</v>
      </c>
      <c r="I115" s="133"/>
      <c r="J115" s="134">
        <f t="shared" ref="J115:J125" si="20">ROUND(I115*H115,2)</f>
        <v>0</v>
      </c>
      <c r="K115" s="130" t="s">
        <v>19</v>
      </c>
      <c r="L115" s="33"/>
      <c r="M115" s="135" t="s">
        <v>19</v>
      </c>
      <c r="N115" s="136" t="s">
        <v>44</v>
      </c>
      <c r="P115" s="137">
        <f t="shared" ref="P115:P125" si="21">O115*H115</f>
        <v>0</v>
      </c>
      <c r="Q115" s="137">
        <v>0</v>
      </c>
      <c r="R115" s="137">
        <f t="shared" ref="R115:R125" si="22">Q115*H115</f>
        <v>0</v>
      </c>
      <c r="S115" s="137">
        <v>0</v>
      </c>
      <c r="T115" s="138">
        <f t="shared" ref="T115:T125" si="23">S115*H115</f>
        <v>0</v>
      </c>
      <c r="AR115" s="139" t="s">
        <v>163</v>
      </c>
      <c r="AT115" s="139" t="s">
        <v>158</v>
      </c>
      <c r="AU115" s="139" t="s">
        <v>83</v>
      </c>
      <c r="AY115" s="18" t="s">
        <v>156</v>
      </c>
      <c r="BE115" s="140">
        <f t="shared" ref="BE115:BE125" si="24">IF(N115="základní",J115,0)</f>
        <v>0</v>
      </c>
      <c r="BF115" s="140">
        <f t="shared" ref="BF115:BF125" si="25">IF(N115="snížená",J115,0)</f>
        <v>0</v>
      </c>
      <c r="BG115" s="140">
        <f t="shared" ref="BG115:BG125" si="26">IF(N115="zákl. přenesená",J115,0)</f>
        <v>0</v>
      </c>
      <c r="BH115" s="140">
        <f t="shared" ref="BH115:BH125" si="27">IF(N115="sníž. přenesená",J115,0)</f>
        <v>0</v>
      </c>
      <c r="BI115" s="140">
        <f t="shared" ref="BI115:BI125" si="28">IF(N115="nulová",J115,0)</f>
        <v>0</v>
      </c>
      <c r="BJ115" s="18" t="s">
        <v>81</v>
      </c>
      <c r="BK115" s="140">
        <f t="shared" ref="BK115:BK125" si="29">ROUND(I115*H115,2)</f>
        <v>0</v>
      </c>
      <c r="BL115" s="18" t="s">
        <v>163</v>
      </c>
      <c r="BM115" s="139" t="s">
        <v>2214</v>
      </c>
    </row>
    <row r="116" spans="2:65" s="1" customFormat="1" ht="16.5" customHeight="1">
      <c r="B116" s="33"/>
      <c r="C116" s="128" t="s">
        <v>7</v>
      </c>
      <c r="D116" s="128" t="s">
        <v>158</v>
      </c>
      <c r="E116" s="129" t="s">
        <v>2215</v>
      </c>
      <c r="F116" s="130" t="s">
        <v>2216</v>
      </c>
      <c r="G116" s="131" t="s">
        <v>587</v>
      </c>
      <c r="H116" s="132">
        <v>2</v>
      </c>
      <c r="I116" s="133"/>
      <c r="J116" s="134">
        <f t="shared" si="20"/>
        <v>0</v>
      </c>
      <c r="K116" s="130" t="s">
        <v>19</v>
      </c>
      <c r="L116" s="33"/>
      <c r="M116" s="135" t="s">
        <v>19</v>
      </c>
      <c r="N116" s="136" t="s">
        <v>44</v>
      </c>
      <c r="P116" s="137">
        <f t="shared" si="21"/>
        <v>0</v>
      </c>
      <c r="Q116" s="137">
        <v>0</v>
      </c>
      <c r="R116" s="137">
        <f t="shared" si="22"/>
        <v>0</v>
      </c>
      <c r="S116" s="137">
        <v>0</v>
      </c>
      <c r="T116" s="138">
        <f t="shared" si="23"/>
        <v>0</v>
      </c>
      <c r="AR116" s="139" t="s">
        <v>163</v>
      </c>
      <c r="AT116" s="139" t="s">
        <v>158</v>
      </c>
      <c r="AU116" s="139" t="s">
        <v>83</v>
      </c>
      <c r="AY116" s="18" t="s">
        <v>156</v>
      </c>
      <c r="BE116" s="140">
        <f t="shared" si="24"/>
        <v>0</v>
      </c>
      <c r="BF116" s="140">
        <f t="shared" si="25"/>
        <v>0</v>
      </c>
      <c r="BG116" s="140">
        <f t="shared" si="26"/>
        <v>0</v>
      </c>
      <c r="BH116" s="140">
        <f t="shared" si="27"/>
        <v>0</v>
      </c>
      <c r="BI116" s="140">
        <f t="shared" si="28"/>
        <v>0</v>
      </c>
      <c r="BJ116" s="18" t="s">
        <v>81</v>
      </c>
      <c r="BK116" s="140">
        <f t="shared" si="29"/>
        <v>0</v>
      </c>
      <c r="BL116" s="18" t="s">
        <v>163</v>
      </c>
      <c r="BM116" s="139" t="s">
        <v>2217</v>
      </c>
    </row>
    <row r="117" spans="2:65" s="1" customFormat="1" ht="16.5" customHeight="1">
      <c r="B117" s="33"/>
      <c r="C117" s="128" t="s">
        <v>321</v>
      </c>
      <c r="D117" s="128" t="s">
        <v>158</v>
      </c>
      <c r="E117" s="129" t="s">
        <v>2218</v>
      </c>
      <c r="F117" s="130" t="s">
        <v>2199</v>
      </c>
      <c r="G117" s="131" t="s">
        <v>587</v>
      </c>
      <c r="H117" s="132">
        <v>2</v>
      </c>
      <c r="I117" s="133"/>
      <c r="J117" s="134">
        <f t="shared" si="20"/>
        <v>0</v>
      </c>
      <c r="K117" s="130" t="s">
        <v>19</v>
      </c>
      <c r="L117" s="33"/>
      <c r="M117" s="135" t="s">
        <v>19</v>
      </c>
      <c r="N117" s="136" t="s">
        <v>44</v>
      </c>
      <c r="P117" s="137">
        <f t="shared" si="21"/>
        <v>0</v>
      </c>
      <c r="Q117" s="137">
        <v>0</v>
      </c>
      <c r="R117" s="137">
        <f t="shared" si="22"/>
        <v>0</v>
      </c>
      <c r="S117" s="137">
        <v>0</v>
      </c>
      <c r="T117" s="138">
        <f t="shared" si="23"/>
        <v>0</v>
      </c>
      <c r="AR117" s="139" t="s">
        <v>163</v>
      </c>
      <c r="AT117" s="139" t="s">
        <v>158</v>
      </c>
      <c r="AU117" s="139" t="s">
        <v>83</v>
      </c>
      <c r="AY117" s="18" t="s">
        <v>156</v>
      </c>
      <c r="BE117" s="140">
        <f t="shared" si="24"/>
        <v>0</v>
      </c>
      <c r="BF117" s="140">
        <f t="shared" si="25"/>
        <v>0</v>
      </c>
      <c r="BG117" s="140">
        <f t="shared" si="26"/>
        <v>0</v>
      </c>
      <c r="BH117" s="140">
        <f t="shared" si="27"/>
        <v>0</v>
      </c>
      <c r="BI117" s="140">
        <f t="shared" si="28"/>
        <v>0</v>
      </c>
      <c r="BJ117" s="18" t="s">
        <v>81</v>
      </c>
      <c r="BK117" s="140">
        <f t="shared" si="29"/>
        <v>0</v>
      </c>
      <c r="BL117" s="18" t="s">
        <v>163</v>
      </c>
      <c r="BM117" s="139" t="s">
        <v>2219</v>
      </c>
    </row>
    <row r="118" spans="2:65" s="1" customFormat="1" ht="16.5" customHeight="1">
      <c r="B118" s="33"/>
      <c r="C118" s="128" t="s">
        <v>328</v>
      </c>
      <c r="D118" s="128" t="s">
        <v>158</v>
      </c>
      <c r="E118" s="129" t="s">
        <v>2220</v>
      </c>
      <c r="F118" s="130" t="s">
        <v>2221</v>
      </c>
      <c r="G118" s="131" t="s">
        <v>587</v>
      </c>
      <c r="H118" s="132">
        <v>2</v>
      </c>
      <c r="I118" s="133"/>
      <c r="J118" s="134">
        <f t="shared" si="20"/>
        <v>0</v>
      </c>
      <c r="K118" s="130" t="s">
        <v>19</v>
      </c>
      <c r="L118" s="33"/>
      <c r="M118" s="135" t="s">
        <v>19</v>
      </c>
      <c r="N118" s="136" t="s">
        <v>44</v>
      </c>
      <c r="P118" s="137">
        <f t="shared" si="21"/>
        <v>0</v>
      </c>
      <c r="Q118" s="137">
        <v>0</v>
      </c>
      <c r="R118" s="137">
        <f t="shared" si="22"/>
        <v>0</v>
      </c>
      <c r="S118" s="137">
        <v>0</v>
      </c>
      <c r="T118" s="138">
        <f t="shared" si="23"/>
        <v>0</v>
      </c>
      <c r="AR118" s="139" t="s">
        <v>163</v>
      </c>
      <c r="AT118" s="139" t="s">
        <v>158</v>
      </c>
      <c r="AU118" s="139" t="s">
        <v>83</v>
      </c>
      <c r="AY118" s="18" t="s">
        <v>156</v>
      </c>
      <c r="BE118" s="140">
        <f t="shared" si="24"/>
        <v>0</v>
      </c>
      <c r="BF118" s="140">
        <f t="shared" si="25"/>
        <v>0</v>
      </c>
      <c r="BG118" s="140">
        <f t="shared" si="26"/>
        <v>0</v>
      </c>
      <c r="BH118" s="140">
        <f t="shared" si="27"/>
        <v>0</v>
      </c>
      <c r="BI118" s="140">
        <f t="shared" si="28"/>
        <v>0</v>
      </c>
      <c r="BJ118" s="18" t="s">
        <v>81</v>
      </c>
      <c r="BK118" s="140">
        <f t="shared" si="29"/>
        <v>0</v>
      </c>
      <c r="BL118" s="18" t="s">
        <v>163</v>
      </c>
      <c r="BM118" s="139" t="s">
        <v>2222</v>
      </c>
    </row>
    <row r="119" spans="2:65" s="1" customFormat="1" ht="16.5" customHeight="1">
      <c r="B119" s="33"/>
      <c r="C119" s="128" t="s">
        <v>339</v>
      </c>
      <c r="D119" s="128" t="s">
        <v>158</v>
      </c>
      <c r="E119" s="129" t="s">
        <v>2223</v>
      </c>
      <c r="F119" s="130" t="s">
        <v>2224</v>
      </c>
      <c r="G119" s="131" t="s">
        <v>587</v>
      </c>
      <c r="H119" s="132">
        <v>2</v>
      </c>
      <c r="I119" s="133"/>
      <c r="J119" s="134">
        <f t="shared" si="20"/>
        <v>0</v>
      </c>
      <c r="K119" s="130" t="s">
        <v>19</v>
      </c>
      <c r="L119" s="33"/>
      <c r="M119" s="135" t="s">
        <v>19</v>
      </c>
      <c r="N119" s="136" t="s">
        <v>44</v>
      </c>
      <c r="P119" s="137">
        <f t="shared" si="21"/>
        <v>0</v>
      </c>
      <c r="Q119" s="137">
        <v>0</v>
      </c>
      <c r="R119" s="137">
        <f t="shared" si="22"/>
        <v>0</v>
      </c>
      <c r="S119" s="137">
        <v>0</v>
      </c>
      <c r="T119" s="138">
        <f t="shared" si="23"/>
        <v>0</v>
      </c>
      <c r="AR119" s="139" t="s">
        <v>163</v>
      </c>
      <c r="AT119" s="139" t="s">
        <v>158</v>
      </c>
      <c r="AU119" s="139" t="s">
        <v>83</v>
      </c>
      <c r="AY119" s="18" t="s">
        <v>156</v>
      </c>
      <c r="BE119" s="140">
        <f t="shared" si="24"/>
        <v>0</v>
      </c>
      <c r="BF119" s="140">
        <f t="shared" si="25"/>
        <v>0</v>
      </c>
      <c r="BG119" s="140">
        <f t="shared" si="26"/>
        <v>0</v>
      </c>
      <c r="BH119" s="140">
        <f t="shared" si="27"/>
        <v>0</v>
      </c>
      <c r="BI119" s="140">
        <f t="shared" si="28"/>
        <v>0</v>
      </c>
      <c r="BJ119" s="18" t="s">
        <v>81</v>
      </c>
      <c r="BK119" s="140">
        <f t="shared" si="29"/>
        <v>0</v>
      </c>
      <c r="BL119" s="18" t="s">
        <v>163</v>
      </c>
      <c r="BM119" s="139" t="s">
        <v>2225</v>
      </c>
    </row>
    <row r="120" spans="2:65" s="1" customFormat="1" ht="16.5" customHeight="1">
      <c r="B120" s="33"/>
      <c r="C120" s="128" t="s">
        <v>343</v>
      </c>
      <c r="D120" s="128" t="s">
        <v>158</v>
      </c>
      <c r="E120" s="129" t="s">
        <v>2226</v>
      </c>
      <c r="F120" s="130" t="s">
        <v>2227</v>
      </c>
      <c r="G120" s="131" t="s">
        <v>587</v>
      </c>
      <c r="H120" s="132">
        <v>2</v>
      </c>
      <c r="I120" s="133"/>
      <c r="J120" s="134">
        <f t="shared" si="20"/>
        <v>0</v>
      </c>
      <c r="K120" s="130" t="s">
        <v>19</v>
      </c>
      <c r="L120" s="33"/>
      <c r="M120" s="135" t="s">
        <v>19</v>
      </c>
      <c r="N120" s="136" t="s">
        <v>44</v>
      </c>
      <c r="P120" s="137">
        <f t="shared" si="21"/>
        <v>0</v>
      </c>
      <c r="Q120" s="137">
        <v>0</v>
      </c>
      <c r="R120" s="137">
        <f t="shared" si="22"/>
        <v>0</v>
      </c>
      <c r="S120" s="137">
        <v>0</v>
      </c>
      <c r="T120" s="138">
        <f t="shared" si="23"/>
        <v>0</v>
      </c>
      <c r="AR120" s="139" t="s">
        <v>163</v>
      </c>
      <c r="AT120" s="139" t="s">
        <v>158</v>
      </c>
      <c r="AU120" s="139" t="s">
        <v>83</v>
      </c>
      <c r="AY120" s="18" t="s">
        <v>156</v>
      </c>
      <c r="BE120" s="140">
        <f t="shared" si="24"/>
        <v>0</v>
      </c>
      <c r="BF120" s="140">
        <f t="shared" si="25"/>
        <v>0</v>
      </c>
      <c r="BG120" s="140">
        <f t="shared" si="26"/>
        <v>0</v>
      </c>
      <c r="BH120" s="140">
        <f t="shared" si="27"/>
        <v>0</v>
      </c>
      <c r="BI120" s="140">
        <f t="shared" si="28"/>
        <v>0</v>
      </c>
      <c r="BJ120" s="18" t="s">
        <v>81</v>
      </c>
      <c r="BK120" s="140">
        <f t="shared" si="29"/>
        <v>0</v>
      </c>
      <c r="BL120" s="18" t="s">
        <v>163</v>
      </c>
      <c r="BM120" s="139" t="s">
        <v>2228</v>
      </c>
    </row>
    <row r="121" spans="2:65" s="1" customFormat="1" ht="16.5" customHeight="1">
      <c r="B121" s="33"/>
      <c r="C121" s="128" t="s">
        <v>348</v>
      </c>
      <c r="D121" s="128" t="s">
        <v>158</v>
      </c>
      <c r="E121" s="129" t="s">
        <v>2229</v>
      </c>
      <c r="F121" s="130" t="s">
        <v>2230</v>
      </c>
      <c r="G121" s="131" t="s">
        <v>587</v>
      </c>
      <c r="H121" s="132">
        <v>1</v>
      </c>
      <c r="I121" s="133"/>
      <c r="J121" s="134">
        <f t="shared" si="20"/>
        <v>0</v>
      </c>
      <c r="K121" s="130" t="s">
        <v>19</v>
      </c>
      <c r="L121" s="33"/>
      <c r="M121" s="135" t="s">
        <v>19</v>
      </c>
      <c r="N121" s="136" t="s">
        <v>44</v>
      </c>
      <c r="P121" s="137">
        <f t="shared" si="21"/>
        <v>0</v>
      </c>
      <c r="Q121" s="137">
        <v>0</v>
      </c>
      <c r="R121" s="137">
        <f t="shared" si="22"/>
        <v>0</v>
      </c>
      <c r="S121" s="137">
        <v>0</v>
      </c>
      <c r="T121" s="138">
        <f t="shared" si="23"/>
        <v>0</v>
      </c>
      <c r="AR121" s="139" t="s">
        <v>163</v>
      </c>
      <c r="AT121" s="139" t="s">
        <v>158</v>
      </c>
      <c r="AU121" s="139" t="s">
        <v>83</v>
      </c>
      <c r="AY121" s="18" t="s">
        <v>156</v>
      </c>
      <c r="BE121" s="140">
        <f t="shared" si="24"/>
        <v>0</v>
      </c>
      <c r="BF121" s="140">
        <f t="shared" si="25"/>
        <v>0</v>
      </c>
      <c r="BG121" s="140">
        <f t="shared" si="26"/>
        <v>0</v>
      </c>
      <c r="BH121" s="140">
        <f t="shared" si="27"/>
        <v>0</v>
      </c>
      <c r="BI121" s="140">
        <f t="shared" si="28"/>
        <v>0</v>
      </c>
      <c r="BJ121" s="18" t="s">
        <v>81</v>
      </c>
      <c r="BK121" s="140">
        <f t="shared" si="29"/>
        <v>0</v>
      </c>
      <c r="BL121" s="18" t="s">
        <v>163</v>
      </c>
      <c r="BM121" s="139" t="s">
        <v>2231</v>
      </c>
    </row>
    <row r="122" spans="2:65" s="1" customFormat="1" ht="16.5" customHeight="1">
      <c r="B122" s="33"/>
      <c r="C122" s="128" t="s">
        <v>354</v>
      </c>
      <c r="D122" s="128" t="s">
        <v>158</v>
      </c>
      <c r="E122" s="129" t="s">
        <v>2232</v>
      </c>
      <c r="F122" s="130" t="s">
        <v>2233</v>
      </c>
      <c r="G122" s="131" t="s">
        <v>587</v>
      </c>
      <c r="H122" s="132">
        <v>1</v>
      </c>
      <c r="I122" s="133"/>
      <c r="J122" s="134">
        <f t="shared" si="20"/>
        <v>0</v>
      </c>
      <c r="K122" s="130" t="s">
        <v>19</v>
      </c>
      <c r="L122" s="33"/>
      <c r="M122" s="135" t="s">
        <v>19</v>
      </c>
      <c r="N122" s="136" t="s">
        <v>44</v>
      </c>
      <c r="P122" s="137">
        <f t="shared" si="21"/>
        <v>0</v>
      </c>
      <c r="Q122" s="137">
        <v>0</v>
      </c>
      <c r="R122" s="137">
        <f t="shared" si="22"/>
        <v>0</v>
      </c>
      <c r="S122" s="137">
        <v>0</v>
      </c>
      <c r="T122" s="138">
        <f t="shared" si="23"/>
        <v>0</v>
      </c>
      <c r="AR122" s="139" t="s">
        <v>163</v>
      </c>
      <c r="AT122" s="139" t="s">
        <v>158</v>
      </c>
      <c r="AU122" s="139" t="s">
        <v>83</v>
      </c>
      <c r="AY122" s="18" t="s">
        <v>156</v>
      </c>
      <c r="BE122" s="140">
        <f t="shared" si="24"/>
        <v>0</v>
      </c>
      <c r="BF122" s="140">
        <f t="shared" si="25"/>
        <v>0</v>
      </c>
      <c r="BG122" s="140">
        <f t="shared" si="26"/>
        <v>0</v>
      </c>
      <c r="BH122" s="140">
        <f t="shared" si="27"/>
        <v>0</v>
      </c>
      <c r="BI122" s="140">
        <f t="shared" si="28"/>
        <v>0</v>
      </c>
      <c r="BJ122" s="18" t="s">
        <v>81</v>
      </c>
      <c r="BK122" s="140">
        <f t="shared" si="29"/>
        <v>0</v>
      </c>
      <c r="BL122" s="18" t="s">
        <v>163</v>
      </c>
      <c r="BM122" s="139" t="s">
        <v>2234</v>
      </c>
    </row>
    <row r="123" spans="2:65" s="1" customFormat="1" ht="16.5" customHeight="1">
      <c r="B123" s="33"/>
      <c r="C123" s="128" t="s">
        <v>360</v>
      </c>
      <c r="D123" s="128" t="s">
        <v>158</v>
      </c>
      <c r="E123" s="129" t="s">
        <v>2235</v>
      </c>
      <c r="F123" s="130" t="s">
        <v>2161</v>
      </c>
      <c r="G123" s="131" t="s">
        <v>587</v>
      </c>
      <c r="H123" s="132">
        <v>1</v>
      </c>
      <c r="I123" s="133"/>
      <c r="J123" s="134">
        <f t="shared" si="20"/>
        <v>0</v>
      </c>
      <c r="K123" s="130" t="s">
        <v>19</v>
      </c>
      <c r="L123" s="33"/>
      <c r="M123" s="135" t="s">
        <v>19</v>
      </c>
      <c r="N123" s="136" t="s">
        <v>44</v>
      </c>
      <c r="P123" s="137">
        <f t="shared" si="21"/>
        <v>0</v>
      </c>
      <c r="Q123" s="137">
        <v>0</v>
      </c>
      <c r="R123" s="137">
        <f t="shared" si="22"/>
        <v>0</v>
      </c>
      <c r="S123" s="137">
        <v>0</v>
      </c>
      <c r="T123" s="138">
        <f t="shared" si="23"/>
        <v>0</v>
      </c>
      <c r="AR123" s="139" t="s">
        <v>163</v>
      </c>
      <c r="AT123" s="139" t="s">
        <v>158</v>
      </c>
      <c r="AU123" s="139" t="s">
        <v>83</v>
      </c>
      <c r="AY123" s="18" t="s">
        <v>156</v>
      </c>
      <c r="BE123" s="140">
        <f t="shared" si="24"/>
        <v>0</v>
      </c>
      <c r="BF123" s="140">
        <f t="shared" si="25"/>
        <v>0</v>
      </c>
      <c r="BG123" s="140">
        <f t="shared" si="26"/>
        <v>0</v>
      </c>
      <c r="BH123" s="140">
        <f t="shared" si="27"/>
        <v>0</v>
      </c>
      <c r="BI123" s="140">
        <f t="shared" si="28"/>
        <v>0</v>
      </c>
      <c r="BJ123" s="18" t="s">
        <v>81</v>
      </c>
      <c r="BK123" s="140">
        <f t="shared" si="29"/>
        <v>0</v>
      </c>
      <c r="BL123" s="18" t="s">
        <v>163</v>
      </c>
      <c r="BM123" s="139" t="s">
        <v>2236</v>
      </c>
    </row>
    <row r="124" spans="2:65" s="1" customFormat="1" ht="16.5" customHeight="1">
      <c r="B124" s="33"/>
      <c r="C124" s="128" t="s">
        <v>365</v>
      </c>
      <c r="D124" s="128" t="s">
        <v>158</v>
      </c>
      <c r="E124" s="129" t="s">
        <v>2237</v>
      </c>
      <c r="F124" s="130" t="s">
        <v>2238</v>
      </c>
      <c r="G124" s="131" t="s">
        <v>587</v>
      </c>
      <c r="H124" s="132">
        <v>2</v>
      </c>
      <c r="I124" s="133"/>
      <c r="J124" s="134">
        <f t="shared" si="20"/>
        <v>0</v>
      </c>
      <c r="K124" s="130" t="s">
        <v>19</v>
      </c>
      <c r="L124" s="33"/>
      <c r="M124" s="135" t="s">
        <v>19</v>
      </c>
      <c r="N124" s="136" t="s">
        <v>44</v>
      </c>
      <c r="P124" s="137">
        <f t="shared" si="21"/>
        <v>0</v>
      </c>
      <c r="Q124" s="137">
        <v>0</v>
      </c>
      <c r="R124" s="137">
        <f t="shared" si="22"/>
        <v>0</v>
      </c>
      <c r="S124" s="137">
        <v>0</v>
      </c>
      <c r="T124" s="138">
        <f t="shared" si="23"/>
        <v>0</v>
      </c>
      <c r="AR124" s="139" t="s">
        <v>163</v>
      </c>
      <c r="AT124" s="139" t="s">
        <v>158</v>
      </c>
      <c r="AU124" s="139" t="s">
        <v>83</v>
      </c>
      <c r="AY124" s="18" t="s">
        <v>156</v>
      </c>
      <c r="BE124" s="140">
        <f t="shared" si="24"/>
        <v>0</v>
      </c>
      <c r="BF124" s="140">
        <f t="shared" si="25"/>
        <v>0</v>
      </c>
      <c r="BG124" s="140">
        <f t="shared" si="26"/>
        <v>0</v>
      </c>
      <c r="BH124" s="140">
        <f t="shared" si="27"/>
        <v>0</v>
      </c>
      <c r="BI124" s="140">
        <f t="shared" si="28"/>
        <v>0</v>
      </c>
      <c r="BJ124" s="18" t="s">
        <v>81</v>
      </c>
      <c r="BK124" s="140">
        <f t="shared" si="29"/>
        <v>0</v>
      </c>
      <c r="BL124" s="18" t="s">
        <v>163</v>
      </c>
      <c r="BM124" s="139" t="s">
        <v>2239</v>
      </c>
    </row>
    <row r="125" spans="2:65" s="1" customFormat="1" ht="16.5" customHeight="1">
      <c r="B125" s="33"/>
      <c r="C125" s="128" t="s">
        <v>370</v>
      </c>
      <c r="D125" s="128" t="s">
        <v>158</v>
      </c>
      <c r="E125" s="129" t="s">
        <v>2240</v>
      </c>
      <c r="F125" s="130" t="s">
        <v>2199</v>
      </c>
      <c r="G125" s="131" t="s">
        <v>587</v>
      </c>
      <c r="H125" s="132">
        <v>2</v>
      </c>
      <c r="I125" s="133"/>
      <c r="J125" s="134">
        <f t="shared" si="20"/>
        <v>0</v>
      </c>
      <c r="K125" s="130" t="s">
        <v>19</v>
      </c>
      <c r="L125" s="33"/>
      <c r="M125" s="135" t="s">
        <v>19</v>
      </c>
      <c r="N125" s="136" t="s">
        <v>44</v>
      </c>
      <c r="P125" s="137">
        <f t="shared" si="21"/>
        <v>0</v>
      </c>
      <c r="Q125" s="137">
        <v>0</v>
      </c>
      <c r="R125" s="137">
        <f t="shared" si="22"/>
        <v>0</v>
      </c>
      <c r="S125" s="137">
        <v>0</v>
      </c>
      <c r="T125" s="138">
        <f t="shared" si="23"/>
        <v>0</v>
      </c>
      <c r="AR125" s="139" t="s">
        <v>163</v>
      </c>
      <c r="AT125" s="139" t="s">
        <v>158</v>
      </c>
      <c r="AU125" s="139" t="s">
        <v>83</v>
      </c>
      <c r="AY125" s="18" t="s">
        <v>156</v>
      </c>
      <c r="BE125" s="140">
        <f t="shared" si="24"/>
        <v>0</v>
      </c>
      <c r="BF125" s="140">
        <f t="shared" si="25"/>
        <v>0</v>
      </c>
      <c r="BG125" s="140">
        <f t="shared" si="26"/>
        <v>0</v>
      </c>
      <c r="BH125" s="140">
        <f t="shared" si="27"/>
        <v>0</v>
      </c>
      <c r="BI125" s="140">
        <f t="shared" si="28"/>
        <v>0</v>
      </c>
      <c r="BJ125" s="18" t="s">
        <v>81</v>
      </c>
      <c r="BK125" s="140">
        <f t="shared" si="29"/>
        <v>0</v>
      </c>
      <c r="BL125" s="18" t="s">
        <v>163</v>
      </c>
      <c r="BM125" s="139" t="s">
        <v>2241</v>
      </c>
    </row>
    <row r="126" spans="2:65" s="11" customFormat="1" ht="22.8" customHeight="1">
      <c r="B126" s="116"/>
      <c r="D126" s="117" t="s">
        <v>72</v>
      </c>
      <c r="E126" s="126" t="s">
        <v>72</v>
      </c>
      <c r="F126" s="126" t="s">
        <v>2242</v>
      </c>
      <c r="I126" s="119"/>
      <c r="J126" s="127">
        <f>BK126</f>
        <v>0</v>
      </c>
      <c r="L126" s="116"/>
      <c r="M126" s="121"/>
      <c r="P126" s="122">
        <f>SUM(P127:P132)</f>
        <v>0</v>
      </c>
      <c r="R126" s="122">
        <f>SUM(R127:R132)</f>
        <v>0</v>
      </c>
      <c r="T126" s="123">
        <f>SUM(T127:T132)</f>
        <v>0</v>
      </c>
      <c r="AR126" s="117" t="s">
        <v>81</v>
      </c>
      <c r="AT126" s="124" t="s">
        <v>72</v>
      </c>
      <c r="AU126" s="124" t="s">
        <v>81</v>
      </c>
      <c r="AY126" s="117" t="s">
        <v>156</v>
      </c>
      <c r="BK126" s="125">
        <f>SUM(BK127:BK132)</f>
        <v>0</v>
      </c>
    </row>
    <row r="127" spans="2:65" s="1" customFormat="1" ht="16.5" customHeight="1">
      <c r="B127" s="33"/>
      <c r="C127" s="128" t="s">
        <v>375</v>
      </c>
      <c r="D127" s="128" t="s">
        <v>158</v>
      </c>
      <c r="E127" s="129" t="s">
        <v>2243</v>
      </c>
      <c r="F127" s="130" t="s">
        <v>2190</v>
      </c>
      <c r="G127" s="131" t="s">
        <v>587</v>
      </c>
      <c r="H127" s="132">
        <v>2</v>
      </c>
      <c r="I127" s="133"/>
      <c r="J127" s="134">
        <f t="shared" ref="J127:J132" si="30">ROUND(I127*H127,2)</f>
        <v>0</v>
      </c>
      <c r="K127" s="130" t="s">
        <v>19</v>
      </c>
      <c r="L127" s="33"/>
      <c r="M127" s="135" t="s">
        <v>19</v>
      </c>
      <c r="N127" s="136" t="s">
        <v>44</v>
      </c>
      <c r="P127" s="137">
        <f t="shared" ref="P127:P132" si="31">O127*H127</f>
        <v>0</v>
      </c>
      <c r="Q127" s="137">
        <v>0</v>
      </c>
      <c r="R127" s="137">
        <f t="shared" ref="R127:R132" si="32">Q127*H127</f>
        <v>0</v>
      </c>
      <c r="S127" s="137">
        <v>0</v>
      </c>
      <c r="T127" s="138">
        <f t="shared" ref="T127:T132" si="33">S127*H127</f>
        <v>0</v>
      </c>
      <c r="AR127" s="139" t="s">
        <v>163</v>
      </c>
      <c r="AT127" s="139" t="s">
        <v>158</v>
      </c>
      <c r="AU127" s="139" t="s">
        <v>83</v>
      </c>
      <c r="AY127" s="18" t="s">
        <v>156</v>
      </c>
      <c r="BE127" s="140">
        <f t="shared" ref="BE127:BE132" si="34">IF(N127="základní",J127,0)</f>
        <v>0</v>
      </c>
      <c r="BF127" s="140">
        <f t="shared" ref="BF127:BF132" si="35">IF(N127="snížená",J127,0)</f>
        <v>0</v>
      </c>
      <c r="BG127" s="140">
        <f t="shared" ref="BG127:BG132" si="36">IF(N127="zákl. přenesená",J127,0)</f>
        <v>0</v>
      </c>
      <c r="BH127" s="140">
        <f t="shared" ref="BH127:BH132" si="37">IF(N127="sníž. přenesená",J127,0)</f>
        <v>0</v>
      </c>
      <c r="BI127" s="140">
        <f t="shared" ref="BI127:BI132" si="38">IF(N127="nulová",J127,0)</f>
        <v>0</v>
      </c>
      <c r="BJ127" s="18" t="s">
        <v>81</v>
      </c>
      <c r="BK127" s="140">
        <f t="shared" ref="BK127:BK132" si="39">ROUND(I127*H127,2)</f>
        <v>0</v>
      </c>
      <c r="BL127" s="18" t="s">
        <v>163</v>
      </c>
      <c r="BM127" s="139" t="s">
        <v>2244</v>
      </c>
    </row>
    <row r="128" spans="2:65" s="1" customFormat="1" ht="16.5" customHeight="1">
      <c r="B128" s="33"/>
      <c r="C128" s="128" t="s">
        <v>379</v>
      </c>
      <c r="D128" s="128" t="s">
        <v>158</v>
      </c>
      <c r="E128" s="129" t="s">
        <v>2245</v>
      </c>
      <c r="F128" s="130" t="s">
        <v>2246</v>
      </c>
      <c r="G128" s="131" t="s">
        <v>587</v>
      </c>
      <c r="H128" s="132">
        <v>1</v>
      </c>
      <c r="I128" s="133"/>
      <c r="J128" s="134">
        <f t="shared" si="30"/>
        <v>0</v>
      </c>
      <c r="K128" s="130" t="s">
        <v>19</v>
      </c>
      <c r="L128" s="33"/>
      <c r="M128" s="135" t="s">
        <v>19</v>
      </c>
      <c r="N128" s="136" t="s">
        <v>44</v>
      </c>
      <c r="P128" s="137">
        <f t="shared" si="31"/>
        <v>0</v>
      </c>
      <c r="Q128" s="137">
        <v>0</v>
      </c>
      <c r="R128" s="137">
        <f t="shared" si="32"/>
        <v>0</v>
      </c>
      <c r="S128" s="137">
        <v>0</v>
      </c>
      <c r="T128" s="138">
        <f t="shared" si="33"/>
        <v>0</v>
      </c>
      <c r="AR128" s="139" t="s">
        <v>163</v>
      </c>
      <c r="AT128" s="139" t="s">
        <v>158</v>
      </c>
      <c r="AU128" s="139" t="s">
        <v>83</v>
      </c>
      <c r="AY128" s="18" t="s">
        <v>156</v>
      </c>
      <c r="BE128" s="140">
        <f t="shared" si="34"/>
        <v>0</v>
      </c>
      <c r="BF128" s="140">
        <f t="shared" si="35"/>
        <v>0</v>
      </c>
      <c r="BG128" s="140">
        <f t="shared" si="36"/>
        <v>0</v>
      </c>
      <c r="BH128" s="140">
        <f t="shared" si="37"/>
        <v>0</v>
      </c>
      <c r="BI128" s="140">
        <f t="shared" si="38"/>
        <v>0</v>
      </c>
      <c r="BJ128" s="18" t="s">
        <v>81</v>
      </c>
      <c r="BK128" s="140">
        <f t="shared" si="39"/>
        <v>0</v>
      </c>
      <c r="BL128" s="18" t="s">
        <v>163</v>
      </c>
      <c r="BM128" s="139" t="s">
        <v>2247</v>
      </c>
    </row>
    <row r="129" spans="2:65" s="1" customFormat="1" ht="16.5" customHeight="1">
      <c r="B129" s="33"/>
      <c r="C129" s="128" t="s">
        <v>385</v>
      </c>
      <c r="D129" s="128" t="s">
        <v>158</v>
      </c>
      <c r="E129" s="129" t="s">
        <v>2248</v>
      </c>
      <c r="F129" s="130" t="s">
        <v>2249</v>
      </c>
      <c r="G129" s="131" t="s">
        <v>587</v>
      </c>
      <c r="H129" s="132">
        <v>1</v>
      </c>
      <c r="I129" s="133"/>
      <c r="J129" s="134">
        <f t="shared" si="30"/>
        <v>0</v>
      </c>
      <c r="K129" s="130" t="s">
        <v>19</v>
      </c>
      <c r="L129" s="33"/>
      <c r="M129" s="135" t="s">
        <v>19</v>
      </c>
      <c r="N129" s="136" t="s">
        <v>44</v>
      </c>
      <c r="P129" s="137">
        <f t="shared" si="31"/>
        <v>0</v>
      </c>
      <c r="Q129" s="137">
        <v>0</v>
      </c>
      <c r="R129" s="137">
        <f t="shared" si="32"/>
        <v>0</v>
      </c>
      <c r="S129" s="137">
        <v>0</v>
      </c>
      <c r="T129" s="138">
        <f t="shared" si="33"/>
        <v>0</v>
      </c>
      <c r="AR129" s="139" t="s">
        <v>163</v>
      </c>
      <c r="AT129" s="139" t="s">
        <v>158</v>
      </c>
      <c r="AU129" s="139" t="s">
        <v>83</v>
      </c>
      <c r="AY129" s="18" t="s">
        <v>156</v>
      </c>
      <c r="BE129" s="140">
        <f t="shared" si="34"/>
        <v>0</v>
      </c>
      <c r="BF129" s="140">
        <f t="shared" si="35"/>
        <v>0</v>
      </c>
      <c r="BG129" s="140">
        <f t="shared" si="36"/>
        <v>0</v>
      </c>
      <c r="BH129" s="140">
        <f t="shared" si="37"/>
        <v>0</v>
      </c>
      <c r="BI129" s="140">
        <f t="shared" si="38"/>
        <v>0</v>
      </c>
      <c r="BJ129" s="18" t="s">
        <v>81</v>
      </c>
      <c r="BK129" s="140">
        <f t="shared" si="39"/>
        <v>0</v>
      </c>
      <c r="BL129" s="18" t="s">
        <v>163</v>
      </c>
      <c r="BM129" s="139" t="s">
        <v>2250</v>
      </c>
    </row>
    <row r="130" spans="2:65" s="1" customFormat="1" ht="16.5" customHeight="1">
      <c r="B130" s="33"/>
      <c r="C130" s="128" t="s">
        <v>391</v>
      </c>
      <c r="D130" s="128" t="s">
        <v>158</v>
      </c>
      <c r="E130" s="129" t="s">
        <v>2251</v>
      </c>
      <c r="F130" s="130" t="s">
        <v>2252</v>
      </c>
      <c r="G130" s="131" t="s">
        <v>587</v>
      </c>
      <c r="H130" s="132">
        <v>1</v>
      </c>
      <c r="I130" s="133"/>
      <c r="J130" s="134">
        <f t="shared" si="30"/>
        <v>0</v>
      </c>
      <c r="K130" s="130" t="s">
        <v>19</v>
      </c>
      <c r="L130" s="33"/>
      <c r="M130" s="135" t="s">
        <v>19</v>
      </c>
      <c r="N130" s="136" t="s">
        <v>44</v>
      </c>
      <c r="P130" s="137">
        <f t="shared" si="31"/>
        <v>0</v>
      </c>
      <c r="Q130" s="137">
        <v>0</v>
      </c>
      <c r="R130" s="137">
        <f t="shared" si="32"/>
        <v>0</v>
      </c>
      <c r="S130" s="137">
        <v>0</v>
      </c>
      <c r="T130" s="138">
        <f t="shared" si="33"/>
        <v>0</v>
      </c>
      <c r="AR130" s="139" t="s">
        <v>163</v>
      </c>
      <c r="AT130" s="139" t="s">
        <v>158</v>
      </c>
      <c r="AU130" s="139" t="s">
        <v>83</v>
      </c>
      <c r="AY130" s="18" t="s">
        <v>156</v>
      </c>
      <c r="BE130" s="140">
        <f t="shared" si="34"/>
        <v>0</v>
      </c>
      <c r="BF130" s="140">
        <f t="shared" si="35"/>
        <v>0</v>
      </c>
      <c r="BG130" s="140">
        <f t="shared" si="36"/>
        <v>0</v>
      </c>
      <c r="BH130" s="140">
        <f t="shared" si="37"/>
        <v>0</v>
      </c>
      <c r="BI130" s="140">
        <f t="shared" si="38"/>
        <v>0</v>
      </c>
      <c r="BJ130" s="18" t="s">
        <v>81</v>
      </c>
      <c r="BK130" s="140">
        <f t="shared" si="39"/>
        <v>0</v>
      </c>
      <c r="BL130" s="18" t="s">
        <v>163</v>
      </c>
      <c r="BM130" s="139" t="s">
        <v>2253</v>
      </c>
    </row>
    <row r="131" spans="2:65" s="1" customFormat="1" ht="16.5" customHeight="1">
      <c r="B131" s="33"/>
      <c r="C131" s="128" t="s">
        <v>397</v>
      </c>
      <c r="D131" s="128" t="s">
        <v>158</v>
      </c>
      <c r="E131" s="129" t="s">
        <v>2254</v>
      </c>
      <c r="F131" s="130" t="s">
        <v>2255</v>
      </c>
      <c r="G131" s="131" t="s">
        <v>587</v>
      </c>
      <c r="H131" s="132">
        <v>1</v>
      </c>
      <c r="I131" s="133"/>
      <c r="J131" s="134">
        <f t="shared" si="30"/>
        <v>0</v>
      </c>
      <c r="K131" s="130" t="s">
        <v>19</v>
      </c>
      <c r="L131" s="33"/>
      <c r="M131" s="135" t="s">
        <v>19</v>
      </c>
      <c r="N131" s="136" t="s">
        <v>44</v>
      </c>
      <c r="P131" s="137">
        <f t="shared" si="31"/>
        <v>0</v>
      </c>
      <c r="Q131" s="137">
        <v>0</v>
      </c>
      <c r="R131" s="137">
        <f t="shared" si="32"/>
        <v>0</v>
      </c>
      <c r="S131" s="137">
        <v>0</v>
      </c>
      <c r="T131" s="138">
        <f t="shared" si="33"/>
        <v>0</v>
      </c>
      <c r="AR131" s="139" t="s">
        <v>163</v>
      </c>
      <c r="AT131" s="139" t="s">
        <v>158</v>
      </c>
      <c r="AU131" s="139" t="s">
        <v>83</v>
      </c>
      <c r="AY131" s="18" t="s">
        <v>156</v>
      </c>
      <c r="BE131" s="140">
        <f t="shared" si="34"/>
        <v>0</v>
      </c>
      <c r="BF131" s="140">
        <f t="shared" si="35"/>
        <v>0</v>
      </c>
      <c r="BG131" s="140">
        <f t="shared" si="36"/>
        <v>0</v>
      </c>
      <c r="BH131" s="140">
        <f t="shared" si="37"/>
        <v>0</v>
      </c>
      <c r="BI131" s="140">
        <f t="shared" si="38"/>
        <v>0</v>
      </c>
      <c r="BJ131" s="18" t="s">
        <v>81</v>
      </c>
      <c r="BK131" s="140">
        <f t="shared" si="39"/>
        <v>0</v>
      </c>
      <c r="BL131" s="18" t="s">
        <v>163</v>
      </c>
      <c r="BM131" s="139" t="s">
        <v>2256</v>
      </c>
    </row>
    <row r="132" spans="2:65" s="1" customFormat="1" ht="16.5" customHeight="1">
      <c r="B132" s="33"/>
      <c r="C132" s="128" t="s">
        <v>407</v>
      </c>
      <c r="D132" s="128" t="s">
        <v>158</v>
      </c>
      <c r="E132" s="129" t="s">
        <v>2257</v>
      </c>
      <c r="F132" s="130" t="s">
        <v>2199</v>
      </c>
      <c r="G132" s="131" t="s">
        <v>587</v>
      </c>
      <c r="H132" s="132">
        <v>1</v>
      </c>
      <c r="I132" s="133"/>
      <c r="J132" s="134">
        <f t="shared" si="30"/>
        <v>0</v>
      </c>
      <c r="K132" s="130" t="s">
        <v>19</v>
      </c>
      <c r="L132" s="33"/>
      <c r="M132" s="135" t="s">
        <v>19</v>
      </c>
      <c r="N132" s="136" t="s">
        <v>44</v>
      </c>
      <c r="P132" s="137">
        <f t="shared" si="31"/>
        <v>0</v>
      </c>
      <c r="Q132" s="137">
        <v>0</v>
      </c>
      <c r="R132" s="137">
        <f t="shared" si="32"/>
        <v>0</v>
      </c>
      <c r="S132" s="137">
        <v>0</v>
      </c>
      <c r="T132" s="138">
        <f t="shared" si="33"/>
        <v>0</v>
      </c>
      <c r="AR132" s="139" t="s">
        <v>163</v>
      </c>
      <c r="AT132" s="139" t="s">
        <v>158</v>
      </c>
      <c r="AU132" s="139" t="s">
        <v>83</v>
      </c>
      <c r="AY132" s="18" t="s">
        <v>156</v>
      </c>
      <c r="BE132" s="140">
        <f t="shared" si="34"/>
        <v>0</v>
      </c>
      <c r="BF132" s="140">
        <f t="shared" si="35"/>
        <v>0</v>
      </c>
      <c r="BG132" s="140">
        <f t="shared" si="36"/>
        <v>0</v>
      </c>
      <c r="BH132" s="140">
        <f t="shared" si="37"/>
        <v>0</v>
      </c>
      <c r="BI132" s="140">
        <f t="shared" si="38"/>
        <v>0</v>
      </c>
      <c r="BJ132" s="18" t="s">
        <v>81</v>
      </c>
      <c r="BK132" s="140">
        <f t="shared" si="39"/>
        <v>0</v>
      </c>
      <c r="BL132" s="18" t="s">
        <v>163</v>
      </c>
      <c r="BM132" s="139" t="s">
        <v>2258</v>
      </c>
    </row>
    <row r="133" spans="2:65" s="11" customFormat="1" ht="22.8" customHeight="1">
      <c r="B133" s="116"/>
      <c r="D133" s="117" t="s">
        <v>72</v>
      </c>
      <c r="E133" s="126" t="s">
        <v>2259</v>
      </c>
      <c r="F133" s="126" t="s">
        <v>2260</v>
      </c>
      <c r="I133" s="119"/>
      <c r="J133" s="127">
        <f>BK133</f>
        <v>0</v>
      </c>
      <c r="L133" s="116"/>
      <c r="M133" s="121"/>
      <c r="P133" s="122">
        <f>SUM(P134:P140)</f>
        <v>0</v>
      </c>
      <c r="R133" s="122">
        <f>SUM(R134:R140)</f>
        <v>0</v>
      </c>
      <c r="T133" s="123">
        <f>SUM(T134:T140)</f>
        <v>0</v>
      </c>
      <c r="AR133" s="117" t="s">
        <v>81</v>
      </c>
      <c r="AT133" s="124" t="s">
        <v>72</v>
      </c>
      <c r="AU133" s="124" t="s">
        <v>81</v>
      </c>
      <c r="AY133" s="117" t="s">
        <v>156</v>
      </c>
      <c r="BK133" s="125">
        <f>SUM(BK134:BK140)</f>
        <v>0</v>
      </c>
    </row>
    <row r="134" spans="2:65" s="1" customFormat="1" ht="16.5" customHeight="1">
      <c r="B134" s="33"/>
      <c r="C134" s="128" t="s">
        <v>409</v>
      </c>
      <c r="D134" s="128" t="s">
        <v>158</v>
      </c>
      <c r="E134" s="129" t="s">
        <v>2261</v>
      </c>
      <c r="F134" s="130" t="s">
        <v>2199</v>
      </c>
      <c r="G134" s="131" t="s">
        <v>587</v>
      </c>
      <c r="H134" s="132">
        <v>2</v>
      </c>
      <c r="I134" s="133"/>
      <c r="J134" s="134">
        <f t="shared" ref="J134:J140" si="40">ROUND(I134*H134,2)</f>
        <v>0</v>
      </c>
      <c r="K134" s="130" t="s">
        <v>19</v>
      </c>
      <c r="L134" s="33"/>
      <c r="M134" s="135" t="s">
        <v>19</v>
      </c>
      <c r="N134" s="136" t="s">
        <v>44</v>
      </c>
      <c r="P134" s="137">
        <f t="shared" ref="P134:P140" si="41">O134*H134</f>
        <v>0</v>
      </c>
      <c r="Q134" s="137">
        <v>0</v>
      </c>
      <c r="R134" s="137">
        <f t="shared" ref="R134:R140" si="42">Q134*H134</f>
        <v>0</v>
      </c>
      <c r="S134" s="137">
        <v>0</v>
      </c>
      <c r="T134" s="138">
        <f t="shared" ref="T134:T140" si="43">S134*H134</f>
        <v>0</v>
      </c>
      <c r="AR134" s="139" t="s">
        <v>163</v>
      </c>
      <c r="AT134" s="139" t="s">
        <v>158</v>
      </c>
      <c r="AU134" s="139" t="s">
        <v>83</v>
      </c>
      <c r="AY134" s="18" t="s">
        <v>156</v>
      </c>
      <c r="BE134" s="140">
        <f t="shared" ref="BE134:BE140" si="44">IF(N134="základní",J134,0)</f>
        <v>0</v>
      </c>
      <c r="BF134" s="140">
        <f t="shared" ref="BF134:BF140" si="45">IF(N134="snížená",J134,0)</f>
        <v>0</v>
      </c>
      <c r="BG134" s="140">
        <f t="shared" ref="BG134:BG140" si="46">IF(N134="zákl. přenesená",J134,0)</f>
        <v>0</v>
      </c>
      <c r="BH134" s="140">
        <f t="shared" ref="BH134:BH140" si="47">IF(N134="sníž. přenesená",J134,0)</f>
        <v>0</v>
      </c>
      <c r="BI134" s="140">
        <f t="shared" ref="BI134:BI140" si="48">IF(N134="nulová",J134,0)</f>
        <v>0</v>
      </c>
      <c r="BJ134" s="18" t="s">
        <v>81</v>
      </c>
      <c r="BK134" s="140">
        <f t="shared" ref="BK134:BK140" si="49">ROUND(I134*H134,2)</f>
        <v>0</v>
      </c>
      <c r="BL134" s="18" t="s">
        <v>163</v>
      </c>
      <c r="BM134" s="139" t="s">
        <v>2262</v>
      </c>
    </row>
    <row r="135" spans="2:65" s="1" customFormat="1" ht="16.5" customHeight="1">
      <c r="B135" s="33"/>
      <c r="C135" s="128" t="s">
        <v>419</v>
      </c>
      <c r="D135" s="128" t="s">
        <v>158</v>
      </c>
      <c r="E135" s="129" t="s">
        <v>2263</v>
      </c>
      <c r="F135" s="130" t="s">
        <v>2193</v>
      </c>
      <c r="G135" s="131" t="s">
        <v>587</v>
      </c>
      <c r="H135" s="132">
        <v>1</v>
      </c>
      <c r="I135" s="133"/>
      <c r="J135" s="134">
        <f t="shared" si="40"/>
        <v>0</v>
      </c>
      <c r="K135" s="130" t="s">
        <v>19</v>
      </c>
      <c r="L135" s="33"/>
      <c r="M135" s="135" t="s">
        <v>19</v>
      </c>
      <c r="N135" s="136" t="s">
        <v>44</v>
      </c>
      <c r="P135" s="137">
        <f t="shared" si="41"/>
        <v>0</v>
      </c>
      <c r="Q135" s="137">
        <v>0</v>
      </c>
      <c r="R135" s="137">
        <f t="shared" si="42"/>
        <v>0</v>
      </c>
      <c r="S135" s="137">
        <v>0</v>
      </c>
      <c r="T135" s="138">
        <f t="shared" si="43"/>
        <v>0</v>
      </c>
      <c r="AR135" s="139" t="s">
        <v>163</v>
      </c>
      <c r="AT135" s="139" t="s">
        <v>158</v>
      </c>
      <c r="AU135" s="139" t="s">
        <v>83</v>
      </c>
      <c r="AY135" s="18" t="s">
        <v>156</v>
      </c>
      <c r="BE135" s="140">
        <f t="shared" si="44"/>
        <v>0</v>
      </c>
      <c r="BF135" s="140">
        <f t="shared" si="45"/>
        <v>0</v>
      </c>
      <c r="BG135" s="140">
        <f t="shared" si="46"/>
        <v>0</v>
      </c>
      <c r="BH135" s="140">
        <f t="shared" si="47"/>
        <v>0</v>
      </c>
      <c r="BI135" s="140">
        <f t="shared" si="48"/>
        <v>0</v>
      </c>
      <c r="BJ135" s="18" t="s">
        <v>81</v>
      </c>
      <c r="BK135" s="140">
        <f t="shared" si="49"/>
        <v>0</v>
      </c>
      <c r="BL135" s="18" t="s">
        <v>163</v>
      </c>
      <c r="BM135" s="139" t="s">
        <v>2264</v>
      </c>
    </row>
    <row r="136" spans="2:65" s="1" customFormat="1" ht="16.5" customHeight="1">
      <c r="B136" s="33"/>
      <c r="C136" s="128" t="s">
        <v>425</v>
      </c>
      <c r="D136" s="128" t="s">
        <v>158</v>
      </c>
      <c r="E136" s="129" t="s">
        <v>2265</v>
      </c>
      <c r="F136" s="130" t="s">
        <v>2196</v>
      </c>
      <c r="G136" s="131" t="s">
        <v>587</v>
      </c>
      <c r="H136" s="132">
        <v>1</v>
      </c>
      <c r="I136" s="133"/>
      <c r="J136" s="134">
        <f t="shared" si="40"/>
        <v>0</v>
      </c>
      <c r="K136" s="130" t="s">
        <v>19</v>
      </c>
      <c r="L136" s="33"/>
      <c r="M136" s="135" t="s">
        <v>19</v>
      </c>
      <c r="N136" s="136" t="s">
        <v>44</v>
      </c>
      <c r="P136" s="137">
        <f t="shared" si="41"/>
        <v>0</v>
      </c>
      <c r="Q136" s="137">
        <v>0</v>
      </c>
      <c r="R136" s="137">
        <f t="shared" si="42"/>
        <v>0</v>
      </c>
      <c r="S136" s="137">
        <v>0</v>
      </c>
      <c r="T136" s="138">
        <f t="shared" si="43"/>
        <v>0</v>
      </c>
      <c r="AR136" s="139" t="s">
        <v>163</v>
      </c>
      <c r="AT136" s="139" t="s">
        <v>158</v>
      </c>
      <c r="AU136" s="139" t="s">
        <v>83</v>
      </c>
      <c r="AY136" s="18" t="s">
        <v>156</v>
      </c>
      <c r="BE136" s="140">
        <f t="shared" si="44"/>
        <v>0</v>
      </c>
      <c r="BF136" s="140">
        <f t="shared" si="45"/>
        <v>0</v>
      </c>
      <c r="BG136" s="140">
        <f t="shared" si="46"/>
        <v>0</v>
      </c>
      <c r="BH136" s="140">
        <f t="shared" si="47"/>
        <v>0</v>
      </c>
      <c r="BI136" s="140">
        <f t="shared" si="48"/>
        <v>0</v>
      </c>
      <c r="BJ136" s="18" t="s">
        <v>81</v>
      </c>
      <c r="BK136" s="140">
        <f t="shared" si="49"/>
        <v>0</v>
      </c>
      <c r="BL136" s="18" t="s">
        <v>163</v>
      </c>
      <c r="BM136" s="139" t="s">
        <v>2266</v>
      </c>
    </row>
    <row r="137" spans="2:65" s="1" customFormat="1" ht="16.5" customHeight="1">
      <c r="B137" s="33"/>
      <c r="C137" s="128" t="s">
        <v>430</v>
      </c>
      <c r="D137" s="128" t="s">
        <v>158</v>
      </c>
      <c r="E137" s="129" t="s">
        <v>2267</v>
      </c>
      <c r="F137" s="130" t="s">
        <v>2199</v>
      </c>
      <c r="G137" s="131" t="s">
        <v>587</v>
      </c>
      <c r="H137" s="132">
        <v>2</v>
      </c>
      <c r="I137" s="133"/>
      <c r="J137" s="134">
        <f t="shared" si="40"/>
        <v>0</v>
      </c>
      <c r="K137" s="130" t="s">
        <v>19</v>
      </c>
      <c r="L137" s="33"/>
      <c r="M137" s="135" t="s">
        <v>19</v>
      </c>
      <c r="N137" s="136" t="s">
        <v>44</v>
      </c>
      <c r="P137" s="137">
        <f t="shared" si="41"/>
        <v>0</v>
      </c>
      <c r="Q137" s="137">
        <v>0</v>
      </c>
      <c r="R137" s="137">
        <f t="shared" si="42"/>
        <v>0</v>
      </c>
      <c r="S137" s="137">
        <v>0</v>
      </c>
      <c r="T137" s="138">
        <f t="shared" si="43"/>
        <v>0</v>
      </c>
      <c r="AR137" s="139" t="s">
        <v>163</v>
      </c>
      <c r="AT137" s="139" t="s">
        <v>158</v>
      </c>
      <c r="AU137" s="139" t="s">
        <v>83</v>
      </c>
      <c r="AY137" s="18" t="s">
        <v>156</v>
      </c>
      <c r="BE137" s="140">
        <f t="shared" si="44"/>
        <v>0</v>
      </c>
      <c r="BF137" s="140">
        <f t="shared" si="45"/>
        <v>0</v>
      </c>
      <c r="BG137" s="140">
        <f t="shared" si="46"/>
        <v>0</v>
      </c>
      <c r="BH137" s="140">
        <f t="shared" si="47"/>
        <v>0</v>
      </c>
      <c r="BI137" s="140">
        <f t="shared" si="48"/>
        <v>0</v>
      </c>
      <c r="BJ137" s="18" t="s">
        <v>81</v>
      </c>
      <c r="BK137" s="140">
        <f t="shared" si="49"/>
        <v>0</v>
      </c>
      <c r="BL137" s="18" t="s">
        <v>163</v>
      </c>
      <c r="BM137" s="139" t="s">
        <v>2268</v>
      </c>
    </row>
    <row r="138" spans="2:65" s="1" customFormat="1" ht="16.5" customHeight="1">
      <c r="B138" s="33"/>
      <c r="C138" s="128" t="s">
        <v>435</v>
      </c>
      <c r="D138" s="128" t="s">
        <v>158</v>
      </c>
      <c r="E138" s="129" t="s">
        <v>2269</v>
      </c>
      <c r="F138" s="130" t="s">
        <v>2202</v>
      </c>
      <c r="G138" s="131" t="s">
        <v>587</v>
      </c>
      <c r="H138" s="132">
        <v>1</v>
      </c>
      <c r="I138" s="133"/>
      <c r="J138" s="134">
        <f t="shared" si="40"/>
        <v>0</v>
      </c>
      <c r="K138" s="130" t="s">
        <v>19</v>
      </c>
      <c r="L138" s="33"/>
      <c r="M138" s="135" t="s">
        <v>19</v>
      </c>
      <c r="N138" s="136" t="s">
        <v>44</v>
      </c>
      <c r="P138" s="137">
        <f t="shared" si="41"/>
        <v>0</v>
      </c>
      <c r="Q138" s="137">
        <v>0</v>
      </c>
      <c r="R138" s="137">
        <f t="shared" si="42"/>
        <v>0</v>
      </c>
      <c r="S138" s="137">
        <v>0</v>
      </c>
      <c r="T138" s="138">
        <f t="shared" si="43"/>
        <v>0</v>
      </c>
      <c r="AR138" s="139" t="s">
        <v>163</v>
      </c>
      <c r="AT138" s="139" t="s">
        <v>158</v>
      </c>
      <c r="AU138" s="139" t="s">
        <v>83</v>
      </c>
      <c r="AY138" s="18" t="s">
        <v>156</v>
      </c>
      <c r="BE138" s="140">
        <f t="shared" si="44"/>
        <v>0</v>
      </c>
      <c r="BF138" s="140">
        <f t="shared" si="45"/>
        <v>0</v>
      </c>
      <c r="BG138" s="140">
        <f t="shared" si="46"/>
        <v>0</v>
      </c>
      <c r="BH138" s="140">
        <f t="shared" si="47"/>
        <v>0</v>
      </c>
      <c r="BI138" s="140">
        <f t="shared" si="48"/>
        <v>0</v>
      </c>
      <c r="BJ138" s="18" t="s">
        <v>81</v>
      </c>
      <c r="BK138" s="140">
        <f t="shared" si="49"/>
        <v>0</v>
      </c>
      <c r="BL138" s="18" t="s">
        <v>163</v>
      </c>
      <c r="BM138" s="139" t="s">
        <v>2270</v>
      </c>
    </row>
    <row r="139" spans="2:65" s="1" customFormat="1" ht="16.5" customHeight="1">
      <c r="B139" s="33"/>
      <c r="C139" s="128" t="s">
        <v>441</v>
      </c>
      <c r="D139" s="128" t="s">
        <v>158</v>
      </c>
      <c r="E139" s="129" t="s">
        <v>2271</v>
      </c>
      <c r="F139" s="130" t="s">
        <v>2205</v>
      </c>
      <c r="G139" s="131" t="s">
        <v>587</v>
      </c>
      <c r="H139" s="132">
        <v>4</v>
      </c>
      <c r="I139" s="133"/>
      <c r="J139" s="134">
        <f t="shared" si="40"/>
        <v>0</v>
      </c>
      <c r="K139" s="130" t="s">
        <v>19</v>
      </c>
      <c r="L139" s="33"/>
      <c r="M139" s="135" t="s">
        <v>19</v>
      </c>
      <c r="N139" s="136" t="s">
        <v>44</v>
      </c>
      <c r="P139" s="137">
        <f t="shared" si="41"/>
        <v>0</v>
      </c>
      <c r="Q139" s="137">
        <v>0</v>
      </c>
      <c r="R139" s="137">
        <f t="shared" si="42"/>
        <v>0</v>
      </c>
      <c r="S139" s="137">
        <v>0</v>
      </c>
      <c r="T139" s="138">
        <f t="shared" si="43"/>
        <v>0</v>
      </c>
      <c r="AR139" s="139" t="s">
        <v>163</v>
      </c>
      <c r="AT139" s="139" t="s">
        <v>158</v>
      </c>
      <c r="AU139" s="139" t="s">
        <v>83</v>
      </c>
      <c r="AY139" s="18" t="s">
        <v>156</v>
      </c>
      <c r="BE139" s="140">
        <f t="shared" si="44"/>
        <v>0</v>
      </c>
      <c r="BF139" s="140">
        <f t="shared" si="45"/>
        <v>0</v>
      </c>
      <c r="BG139" s="140">
        <f t="shared" si="46"/>
        <v>0</v>
      </c>
      <c r="BH139" s="140">
        <f t="shared" si="47"/>
        <v>0</v>
      </c>
      <c r="BI139" s="140">
        <f t="shared" si="48"/>
        <v>0</v>
      </c>
      <c r="BJ139" s="18" t="s">
        <v>81</v>
      </c>
      <c r="BK139" s="140">
        <f t="shared" si="49"/>
        <v>0</v>
      </c>
      <c r="BL139" s="18" t="s">
        <v>163</v>
      </c>
      <c r="BM139" s="139" t="s">
        <v>2272</v>
      </c>
    </row>
    <row r="140" spans="2:65" s="1" customFormat="1" ht="16.5" customHeight="1">
      <c r="B140" s="33"/>
      <c r="C140" s="128" t="s">
        <v>446</v>
      </c>
      <c r="D140" s="128" t="s">
        <v>158</v>
      </c>
      <c r="E140" s="129" t="s">
        <v>2273</v>
      </c>
      <c r="F140" s="130" t="s">
        <v>2208</v>
      </c>
      <c r="G140" s="131" t="s">
        <v>587</v>
      </c>
      <c r="H140" s="132">
        <v>1</v>
      </c>
      <c r="I140" s="133"/>
      <c r="J140" s="134">
        <f t="shared" si="40"/>
        <v>0</v>
      </c>
      <c r="K140" s="130" t="s">
        <v>19</v>
      </c>
      <c r="L140" s="33"/>
      <c r="M140" s="135" t="s">
        <v>19</v>
      </c>
      <c r="N140" s="136" t="s">
        <v>44</v>
      </c>
      <c r="P140" s="137">
        <f t="shared" si="41"/>
        <v>0</v>
      </c>
      <c r="Q140" s="137">
        <v>0</v>
      </c>
      <c r="R140" s="137">
        <f t="shared" si="42"/>
        <v>0</v>
      </c>
      <c r="S140" s="137">
        <v>0</v>
      </c>
      <c r="T140" s="138">
        <f t="shared" si="43"/>
        <v>0</v>
      </c>
      <c r="AR140" s="139" t="s">
        <v>163</v>
      </c>
      <c r="AT140" s="139" t="s">
        <v>158</v>
      </c>
      <c r="AU140" s="139" t="s">
        <v>83</v>
      </c>
      <c r="AY140" s="18" t="s">
        <v>156</v>
      </c>
      <c r="BE140" s="140">
        <f t="shared" si="44"/>
        <v>0</v>
      </c>
      <c r="BF140" s="140">
        <f t="shared" si="45"/>
        <v>0</v>
      </c>
      <c r="BG140" s="140">
        <f t="shared" si="46"/>
        <v>0</v>
      </c>
      <c r="BH140" s="140">
        <f t="shared" si="47"/>
        <v>0</v>
      </c>
      <c r="BI140" s="140">
        <f t="shared" si="48"/>
        <v>0</v>
      </c>
      <c r="BJ140" s="18" t="s">
        <v>81</v>
      </c>
      <c r="BK140" s="140">
        <f t="shared" si="49"/>
        <v>0</v>
      </c>
      <c r="BL140" s="18" t="s">
        <v>163</v>
      </c>
      <c r="BM140" s="139" t="s">
        <v>2274</v>
      </c>
    </row>
    <row r="141" spans="2:65" s="11" customFormat="1" ht="22.8" customHeight="1">
      <c r="B141" s="116"/>
      <c r="D141" s="117" t="s">
        <v>72</v>
      </c>
      <c r="E141" s="126" t="s">
        <v>2275</v>
      </c>
      <c r="F141" s="126" t="s">
        <v>2276</v>
      </c>
      <c r="I141" s="119"/>
      <c r="J141" s="127">
        <f>BK141</f>
        <v>0</v>
      </c>
      <c r="L141" s="116"/>
      <c r="M141" s="121"/>
      <c r="P141" s="122">
        <f>SUM(P142:P148)</f>
        <v>0</v>
      </c>
      <c r="R141" s="122">
        <f>SUM(R142:R148)</f>
        <v>0</v>
      </c>
      <c r="T141" s="123">
        <f>SUM(T142:T148)</f>
        <v>0</v>
      </c>
      <c r="AR141" s="117" t="s">
        <v>81</v>
      </c>
      <c r="AT141" s="124" t="s">
        <v>72</v>
      </c>
      <c r="AU141" s="124" t="s">
        <v>81</v>
      </c>
      <c r="AY141" s="117" t="s">
        <v>156</v>
      </c>
      <c r="BK141" s="125">
        <f>SUM(BK142:BK148)</f>
        <v>0</v>
      </c>
    </row>
    <row r="142" spans="2:65" s="1" customFormat="1" ht="16.5" customHeight="1">
      <c r="B142" s="33"/>
      <c r="C142" s="128" t="s">
        <v>451</v>
      </c>
      <c r="D142" s="128" t="s">
        <v>158</v>
      </c>
      <c r="E142" s="129" t="s">
        <v>2277</v>
      </c>
      <c r="F142" s="130" t="s">
        <v>2278</v>
      </c>
      <c r="G142" s="131" t="s">
        <v>587</v>
      </c>
      <c r="H142" s="132">
        <v>1</v>
      </c>
      <c r="I142" s="133"/>
      <c r="J142" s="134">
        <f t="shared" ref="J142:J148" si="50">ROUND(I142*H142,2)</f>
        <v>0</v>
      </c>
      <c r="K142" s="130" t="s">
        <v>19</v>
      </c>
      <c r="L142" s="33"/>
      <c r="M142" s="135" t="s">
        <v>19</v>
      </c>
      <c r="N142" s="136" t="s">
        <v>44</v>
      </c>
      <c r="P142" s="137">
        <f t="shared" ref="P142:P148" si="51">O142*H142</f>
        <v>0</v>
      </c>
      <c r="Q142" s="137">
        <v>0</v>
      </c>
      <c r="R142" s="137">
        <f t="shared" ref="R142:R148" si="52">Q142*H142</f>
        <v>0</v>
      </c>
      <c r="S142" s="137">
        <v>0</v>
      </c>
      <c r="T142" s="138">
        <f t="shared" ref="T142:T148" si="53">S142*H142</f>
        <v>0</v>
      </c>
      <c r="AR142" s="139" t="s">
        <v>163</v>
      </c>
      <c r="AT142" s="139" t="s">
        <v>158</v>
      </c>
      <c r="AU142" s="139" t="s">
        <v>83</v>
      </c>
      <c r="AY142" s="18" t="s">
        <v>156</v>
      </c>
      <c r="BE142" s="140">
        <f t="shared" ref="BE142:BE148" si="54">IF(N142="základní",J142,0)</f>
        <v>0</v>
      </c>
      <c r="BF142" s="140">
        <f t="shared" ref="BF142:BF148" si="55">IF(N142="snížená",J142,0)</f>
        <v>0</v>
      </c>
      <c r="BG142" s="140">
        <f t="shared" ref="BG142:BG148" si="56">IF(N142="zákl. přenesená",J142,0)</f>
        <v>0</v>
      </c>
      <c r="BH142" s="140">
        <f t="shared" ref="BH142:BH148" si="57">IF(N142="sníž. přenesená",J142,0)</f>
        <v>0</v>
      </c>
      <c r="BI142" s="140">
        <f t="shared" ref="BI142:BI148" si="58">IF(N142="nulová",J142,0)</f>
        <v>0</v>
      </c>
      <c r="BJ142" s="18" t="s">
        <v>81</v>
      </c>
      <c r="BK142" s="140">
        <f t="shared" ref="BK142:BK148" si="59">ROUND(I142*H142,2)</f>
        <v>0</v>
      </c>
      <c r="BL142" s="18" t="s">
        <v>163</v>
      </c>
      <c r="BM142" s="139" t="s">
        <v>2279</v>
      </c>
    </row>
    <row r="143" spans="2:65" s="1" customFormat="1" ht="16.5" customHeight="1">
      <c r="B143" s="33"/>
      <c r="C143" s="128" t="s">
        <v>456</v>
      </c>
      <c r="D143" s="128" t="s">
        <v>158</v>
      </c>
      <c r="E143" s="129" t="s">
        <v>2280</v>
      </c>
      <c r="F143" s="130" t="s">
        <v>2227</v>
      </c>
      <c r="G143" s="131" t="s">
        <v>587</v>
      </c>
      <c r="H143" s="132">
        <v>2</v>
      </c>
      <c r="I143" s="133"/>
      <c r="J143" s="134">
        <f t="shared" si="50"/>
        <v>0</v>
      </c>
      <c r="K143" s="130" t="s">
        <v>19</v>
      </c>
      <c r="L143" s="33"/>
      <c r="M143" s="135" t="s">
        <v>19</v>
      </c>
      <c r="N143" s="136" t="s">
        <v>44</v>
      </c>
      <c r="P143" s="137">
        <f t="shared" si="51"/>
        <v>0</v>
      </c>
      <c r="Q143" s="137">
        <v>0</v>
      </c>
      <c r="R143" s="137">
        <f t="shared" si="52"/>
        <v>0</v>
      </c>
      <c r="S143" s="137">
        <v>0</v>
      </c>
      <c r="T143" s="138">
        <f t="shared" si="53"/>
        <v>0</v>
      </c>
      <c r="AR143" s="139" t="s">
        <v>163</v>
      </c>
      <c r="AT143" s="139" t="s">
        <v>158</v>
      </c>
      <c r="AU143" s="139" t="s">
        <v>83</v>
      </c>
      <c r="AY143" s="18" t="s">
        <v>156</v>
      </c>
      <c r="BE143" s="140">
        <f t="shared" si="54"/>
        <v>0</v>
      </c>
      <c r="BF143" s="140">
        <f t="shared" si="55"/>
        <v>0</v>
      </c>
      <c r="BG143" s="140">
        <f t="shared" si="56"/>
        <v>0</v>
      </c>
      <c r="BH143" s="140">
        <f t="shared" si="57"/>
        <v>0</v>
      </c>
      <c r="BI143" s="140">
        <f t="shared" si="58"/>
        <v>0</v>
      </c>
      <c r="BJ143" s="18" t="s">
        <v>81</v>
      </c>
      <c r="BK143" s="140">
        <f t="shared" si="59"/>
        <v>0</v>
      </c>
      <c r="BL143" s="18" t="s">
        <v>163</v>
      </c>
      <c r="BM143" s="139" t="s">
        <v>2281</v>
      </c>
    </row>
    <row r="144" spans="2:65" s="1" customFormat="1" ht="16.5" customHeight="1">
      <c r="B144" s="33"/>
      <c r="C144" s="128" t="s">
        <v>461</v>
      </c>
      <c r="D144" s="128" t="s">
        <v>158</v>
      </c>
      <c r="E144" s="129" t="s">
        <v>2282</v>
      </c>
      <c r="F144" s="130" t="s">
        <v>2216</v>
      </c>
      <c r="G144" s="131" t="s">
        <v>587</v>
      </c>
      <c r="H144" s="132">
        <v>1</v>
      </c>
      <c r="I144" s="133"/>
      <c r="J144" s="134">
        <f t="shared" si="50"/>
        <v>0</v>
      </c>
      <c r="K144" s="130" t="s">
        <v>19</v>
      </c>
      <c r="L144" s="33"/>
      <c r="M144" s="135" t="s">
        <v>19</v>
      </c>
      <c r="N144" s="136" t="s">
        <v>44</v>
      </c>
      <c r="P144" s="137">
        <f t="shared" si="51"/>
        <v>0</v>
      </c>
      <c r="Q144" s="137">
        <v>0</v>
      </c>
      <c r="R144" s="137">
        <f t="shared" si="52"/>
        <v>0</v>
      </c>
      <c r="S144" s="137">
        <v>0</v>
      </c>
      <c r="T144" s="138">
        <f t="shared" si="53"/>
        <v>0</v>
      </c>
      <c r="AR144" s="139" t="s">
        <v>163</v>
      </c>
      <c r="AT144" s="139" t="s">
        <v>158</v>
      </c>
      <c r="AU144" s="139" t="s">
        <v>83</v>
      </c>
      <c r="AY144" s="18" t="s">
        <v>156</v>
      </c>
      <c r="BE144" s="140">
        <f t="shared" si="54"/>
        <v>0</v>
      </c>
      <c r="BF144" s="140">
        <f t="shared" si="55"/>
        <v>0</v>
      </c>
      <c r="BG144" s="140">
        <f t="shared" si="56"/>
        <v>0</v>
      </c>
      <c r="BH144" s="140">
        <f t="shared" si="57"/>
        <v>0</v>
      </c>
      <c r="BI144" s="140">
        <f t="shared" si="58"/>
        <v>0</v>
      </c>
      <c r="BJ144" s="18" t="s">
        <v>81</v>
      </c>
      <c r="BK144" s="140">
        <f t="shared" si="59"/>
        <v>0</v>
      </c>
      <c r="BL144" s="18" t="s">
        <v>163</v>
      </c>
      <c r="BM144" s="139" t="s">
        <v>2283</v>
      </c>
    </row>
    <row r="145" spans="2:65" s="1" customFormat="1" ht="16.5" customHeight="1">
      <c r="B145" s="33"/>
      <c r="C145" s="128" t="s">
        <v>466</v>
      </c>
      <c r="D145" s="128" t="s">
        <v>158</v>
      </c>
      <c r="E145" s="129" t="s">
        <v>2284</v>
      </c>
      <c r="F145" s="130" t="s">
        <v>2199</v>
      </c>
      <c r="G145" s="131" t="s">
        <v>587</v>
      </c>
      <c r="H145" s="132">
        <v>1</v>
      </c>
      <c r="I145" s="133"/>
      <c r="J145" s="134">
        <f t="shared" si="50"/>
        <v>0</v>
      </c>
      <c r="K145" s="130" t="s">
        <v>19</v>
      </c>
      <c r="L145" s="33"/>
      <c r="M145" s="135" t="s">
        <v>19</v>
      </c>
      <c r="N145" s="136" t="s">
        <v>44</v>
      </c>
      <c r="P145" s="137">
        <f t="shared" si="51"/>
        <v>0</v>
      </c>
      <c r="Q145" s="137">
        <v>0</v>
      </c>
      <c r="R145" s="137">
        <f t="shared" si="52"/>
        <v>0</v>
      </c>
      <c r="S145" s="137">
        <v>0</v>
      </c>
      <c r="T145" s="138">
        <f t="shared" si="53"/>
        <v>0</v>
      </c>
      <c r="AR145" s="139" t="s">
        <v>163</v>
      </c>
      <c r="AT145" s="139" t="s">
        <v>158</v>
      </c>
      <c r="AU145" s="139" t="s">
        <v>83</v>
      </c>
      <c r="AY145" s="18" t="s">
        <v>156</v>
      </c>
      <c r="BE145" s="140">
        <f t="shared" si="54"/>
        <v>0</v>
      </c>
      <c r="BF145" s="140">
        <f t="shared" si="55"/>
        <v>0</v>
      </c>
      <c r="BG145" s="140">
        <f t="shared" si="56"/>
        <v>0</v>
      </c>
      <c r="BH145" s="140">
        <f t="shared" si="57"/>
        <v>0</v>
      </c>
      <c r="BI145" s="140">
        <f t="shared" si="58"/>
        <v>0</v>
      </c>
      <c r="BJ145" s="18" t="s">
        <v>81</v>
      </c>
      <c r="BK145" s="140">
        <f t="shared" si="59"/>
        <v>0</v>
      </c>
      <c r="BL145" s="18" t="s">
        <v>163</v>
      </c>
      <c r="BM145" s="139" t="s">
        <v>2285</v>
      </c>
    </row>
    <row r="146" spans="2:65" s="1" customFormat="1" ht="16.5" customHeight="1">
      <c r="B146" s="33"/>
      <c r="C146" s="128" t="s">
        <v>471</v>
      </c>
      <c r="D146" s="128" t="s">
        <v>158</v>
      </c>
      <c r="E146" s="129" t="s">
        <v>2286</v>
      </c>
      <c r="F146" s="130" t="s">
        <v>2221</v>
      </c>
      <c r="G146" s="131" t="s">
        <v>587</v>
      </c>
      <c r="H146" s="132">
        <v>1</v>
      </c>
      <c r="I146" s="133"/>
      <c r="J146" s="134">
        <f t="shared" si="50"/>
        <v>0</v>
      </c>
      <c r="K146" s="130" t="s">
        <v>19</v>
      </c>
      <c r="L146" s="33"/>
      <c r="M146" s="135" t="s">
        <v>19</v>
      </c>
      <c r="N146" s="136" t="s">
        <v>44</v>
      </c>
      <c r="P146" s="137">
        <f t="shared" si="51"/>
        <v>0</v>
      </c>
      <c r="Q146" s="137">
        <v>0</v>
      </c>
      <c r="R146" s="137">
        <f t="shared" si="52"/>
        <v>0</v>
      </c>
      <c r="S146" s="137">
        <v>0</v>
      </c>
      <c r="T146" s="138">
        <f t="shared" si="53"/>
        <v>0</v>
      </c>
      <c r="AR146" s="139" t="s">
        <v>163</v>
      </c>
      <c r="AT146" s="139" t="s">
        <v>158</v>
      </c>
      <c r="AU146" s="139" t="s">
        <v>83</v>
      </c>
      <c r="AY146" s="18" t="s">
        <v>156</v>
      </c>
      <c r="BE146" s="140">
        <f t="shared" si="54"/>
        <v>0</v>
      </c>
      <c r="BF146" s="140">
        <f t="shared" si="55"/>
        <v>0</v>
      </c>
      <c r="BG146" s="140">
        <f t="shared" si="56"/>
        <v>0</v>
      </c>
      <c r="BH146" s="140">
        <f t="shared" si="57"/>
        <v>0</v>
      </c>
      <c r="BI146" s="140">
        <f t="shared" si="58"/>
        <v>0</v>
      </c>
      <c r="BJ146" s="18" t="s">
        <v>81</v>
      </c>
      <c r="BK146" s="140">
        <f t="shared" si="59"/>
        <v>0</v>
      </c>
      <c r="BL146" s="18" t="s">
        <v>163</v>
      </c>
      <c r="BM146" s="139" t="s">
        <v>2287</v>
      </c>
    </row>
    <row r="147" spans="2:65" s="1" customFormat="1" ht="16.5" customHeight="1">
      <c r="B147" s="33"/>
      <c r="C147" s="128" t="s">
        <v>475</v>
      </c>
      <c r="D147" s="128" t="s">
        <v>158</v>
      </c>
      <c r="E147" s="129" t="s">
        <v>2288</v>
      </c>
      <c r="F147" s="130" t="s">
        <v>2224</v>
      </c>
      <c r="G147" s="131" t="s">
        <v>587</v>
      </c>
      <c r="H147" s="132">
        <v>1</v>
      </c>
      <c r="I147" s="133"/>
      <c r="J147" s="134">
        <f t="shared" si="50"/>
        <v>0</v>
      </c>
      <c r="K147" s="130" t="s">
        <v>19</v>
      </c>
      <c r="L147" s="33"/>
      <c r="M147" s="135" t="s">
        <v>19</v>
      </c>
      <c r="N147" s="136" t="s">
        <v>44</v>
      </c>
      <c r="P147" s="137">
        <f t="shared" si="51"/>
        <v>0</v>
      </c>
      <c r="Q147" s="137">
        <v>0</v>
      </c>
      <c r="R147" s="137">
        <f t="shared" si="52"/>
        <v>0</v>
      </c>
      <c r="S147" s="137">
        <v>0</v>
      </c>
      <c r="T147" s="138">
        <f t="shared" si="53"/>
        <v>0</v>
      </c>
      <c r="AR147" s="139" t="s">
        <v>163</v>
      </c>
      <c r="AT147" s="139" t="s">
        <v>158</v>
      </c>
      <c r="AU147" s="139" t="s">
        <v>83</v>
      </c>
      <c r="AY147" s="18" t="s">
        <v>156</v>
      </c>
      <c r="BE147" s="140">
        <f t="shared" si="54"/>
        <v>0</v>
      </c>
      <c r="BF147" s="140">
        <f t="shared" si="55"/>
        <v>0</v>
      </c>
      <c r="BG147" s="140">
        <f t="shared" si="56"/>
        <v>0</v>
      </c>
      <c r="BH147" s="140">
        <f t="shared" si="57"/>
        <v>0</v>
      </c>
      <c r="BI147" s="140">
        <f t="shared" si="58"/>
        <v>0</v>
      </c>
      <c r="BJ147" s="18" t="s">
        <v>81</v>
      </c>
      <c r="BK147" s="140">
        <f t="shared" si="59"/>
        <v>0</v>
      </c>
      <c r="BL147" s="18" t="s">
        <v>163</v>
      </c>
      <c r="BM147" s="139" t="s">
        <v>2289</v>
      </c>
    </row>
    <row r="148" spans="2:65" s="1" customFormat="1" ht="16.5" customHeight="1">
      <c r="B148" s="33"/>
      <c r="C148" s="128" t="s">
        <v>480</v>
      </c>
      <c r="D148" s="128" t="s">
        <v>158</v>
      </c>
      <c r="E148" s="129" t="s">
        <v>2290</v>
      </c>
      <c r="F148" s="130" t="s">
        <v>2199</v>
      </c>
      <c r="G148" s="131" t="s">
        <v>587</v>
      </c>
      <c r="H148" s="132">
        <v>1</v>
      </c>
      <c r="I148" s="133"/>
      <c r="J148" s="134">
        <f t="shared" si="50"/>
        <v>0</v>
      </c>
      <c r="K148" s="130" t="s">
        <v>19</v>
      </c>
      <c r="L148" s="33"/>
      <c r="M148" s="135" t="s">
        <v>19</v>
      </c>
      <c r="N148" s="136" t="s">
        <v>44</v>
      </c>
      <c r="P148" s="137">
        <f t="shared" si="51"/>
        <v>0</v>
      </c>
      <c r="Q148" s="137">
        <v>0</v>
      </c>
      <c r="R148" s="137">
        <f t="shared" si="52"/>
        <v>0</v>
      </c>
      <c r="S148" s="137">
        <v>0</v>
      </c>
      <c r="T148" s="138">
        <f t="shared" si="53"/>
        <v>0</v>
      </c>
      <c r="AR148" s="139" t="s">
        <v>163</v>
      </c>
      <c r="AT148" s="139" t="s">
        <v>158</v>
      </c>
      <c r="AU148" s="139" t="s">
        <v>83</v>
      </c>
      <c r="AY148" s="18" t="s">
        <v>156</v>
      </c>
      <c r="BE148" s="140">
        <f t="shared" si="54"/>
        <v>0</v>
      </c>
      <c r="BF148" s="140">
        <f t="shared" si="55"/>
        <v>0</v>
      </c>
      <c r="BG148" s="140">
        <f t="shared" si="56"/>
        <v>0</v>
      </c>
      <c r="BH148" s="140">
        <f t="shared" si="57"/>
        <v>0</v>
      </c>
      <c r="BI148" s="140">
        <f t="shared" si="58"/>
        <v>0</v>
      </c>
      <c r="BJ148" s="18" t="s">
        <v>81</v>
      </c>
      <c r="BK148" s="140">
        <f t="shared" si="59"/>
        <v>0</v>
      </c>
      <c r="BL148" s="18" t="s">
        <v>163</v>
      </c>
      <c r="BM148" s="139" t="s">
        <v>2291</v>
      </c>
    </row>
    <row r="149" spans="2:65" s="11" customFormat="1" ht="22.8" customHeight="1">
      <c r="B149" s="116"/>
      <c r="D149" s="117" t="s">
        <v>72</v>
      </c>
      <c r="E149" s="126" t="s">
        <v>2292</v>
      </c>
      <c r="F149" s="126" t="s">
        <v>2293</v>
      </c>
      <c r="I149" s="119"/>
      <c r="J149" s="127">
        <f>BK149</f>
        <v>0</v>
      </c>
      <c r="L149" s="116"/>
      <c r="M149" s="121"/>
      <c r="P149" s="122">
        <f>SUM(P150:P154)</f>
        <v>0</v>
      </c>
      <c r="R149" s="122">
        <f>SUM(R150:R154)</f>
        <v>0</v>
      </c>
      <c r="T149" s="123">
        <f>SUM(T150:T154)</f>
        <v>0</v>
      </c>
      <c r="AR149" s="117" t="s">
        <v>81</v>
      </c>
      <c r="AT149" s="124" t="s">
        <v>72</v>
      </c>
      <c r="AU149" s="124" t="s">
        <v>81</v>
      </c>
      <c r="AY149" s="117" t="s">
        <v>156</v>
      </c>
      <c r="BK149" s="125">
        <f>SUM(BK150:BK154)</f>
        <v>0</v>
      </c>
    </row>
    <row r="150" spans="2:65" s="1" customFormat="1" ht="16.5" customHeight="1">
      <c r="B150" s="33"/>
      <c r="C150" s="128" t="s">
        <v>484</v>
      </c>
      <c r="D150" s="128" t="s">
        <v>158</v>
      </c>
      <c r="E150" s="129" t="s">
        <v>2294</v>
      </c>
      <c r="F150" s="130" t="s">
        <v>2249</v>
      </c>
      <c r="G150" s="131" t="s">
        <v>587</v>
      </c>
      <c r="H150" s="132">
        <v>1</v>
      </c>
      <c r="I150" s="133"/>
      <c r="J150" s="134">
        <f>ROUND(I150*H150,2)</f>
        <v>0</v>
      </c>
      <c r="K150" s="130" t="s">
        <v>19</v>
      </c>
      <c r="L150" s="33"/>
      <c r="M150" s="135" t="s">
        <v>19</v>
      </c>
      <c r="N150" s="136" t="s">
        <v>44</v>
      </c>
      <c r="P150" s="137">
        <f>O150*H150</f>
        <v>0</v>
      </c>
      <c r="Q150" s="137">
        <v>0</v>
      </c>
      <c r="R150" s="137">
        <f>Q150*H150</f>
        <v>0</v>
      </c>
      <c r="S150" s="137">
        <v>0</v>
      </c>
      <c r="T150" s="138">
        <f>S150*H150</f>
        <v>0</v>
      </c>
      <c r="AR150" s="139" t="s">
        <v>163</v>
      </c>
      <c r="AT150" s="139" t="s">
        <v>158</v>
      </c>
      <c r="AU150" s="139" t="s">
        <v>83</v>
      </c>
      <c r="AY150" s="18" t="s">
        <v>156</v>
      </c>
      <c r="BE150" s="140">
        <f>IF(N150="základní",J150,0)</f>
        <v>0</v>
      </c>
      <c r="BF150" s="140">
        <f>IF(N150="snížená",J150,0)</f>
        <v>0</v>
      </c>
      <c r="BG150" s="140">
        <f>IF(N150="zákl. přenesená",J150,0)</f>
        <v>0</v>
      </c>
      <c r="BH150" s="140">
        <f>IF(N150="sníž. přenesená",J150,0)</f>
        <v>0</v>
      </c>
      <c r="BI150" s="140">
        <f>IF(N150="nulová",J150,0)</f>
        <v>0</v>
      </c>
      <c r="BJ150" s="18" t="s">
        <v>81</v>
      </c>
      <c r="BK150" s="140">
        <f>ROUND(I150*H150,2)</f>
        <v>0</v>
      </c>
      <c r="BL150" s="18" t="s">
        <v>163</v>
      </c>
      <c r="BM150" s="139" t="s">
        <v>2295</v>
      </c>
    </row>
    <row r="151" spans="2:65" s="1" customFormat="1" ht="16.5" customHeight="1">
      <c r="B151" s="33"/>
      <c r="C151" s="128" t="s">
        <v>493</v>
      </c>
      <c r="D151" s="128" t="s">
        <v>158</v>
      </c>
      <c r="E151" s="129" t="s">
        <v>2296</v>
      </c>
      <c r="F151" s="130" t="s">
        <v>2227</v>
      </c>
      <c r="G151" s="131" t="s">
        <v>587</v>
      </c>
      <c r="H151" s="132">
        <v>1</v>
      </c>
      <c r="I151" s="133"/>
      <c r="J151" s="134">
        <f>ROUND(I151*H151,2)</f>
        <v>0</v>
      </c>
      <c r="K151" s="130" t="s">
        <v>19</v>
      </c>
      <c r="L151" s="33"/>
      <c r="M151" s="135" t="s">
        <v>19</v>
      </c>
      <c r="N151" s="136" t="s">
        <v>44</v>
      </c>
      <c r="P151" s="137">
        <f>O151*H151</f>
        <v>0</v>
      </c>
      <c r="Q151" s="137">
        <v>0</v>
      </c>
      <c r="R151" s="137">
        <f>Q151*H151</f>
        <v>0</v>
      </c>
      <c r="S151" s="137">
        <v>0</v>
      </c>
      <c r="T151" s="138">
        <f>S151*H151</f>
        <v>0</v>
      </c>
      <c r="AR151" s="139" t="s">
        <v>163</v>
      </c>
      <c r="AT151" s="139" t="s">
        <v>158</v>
      </c>
      <c r="AU151" s="139" t="s">
        <v>83</v>
      </c>
      <c r="AY151" s="18" t="s">
        <v>156</v>
      </c>
      <c r="BE151" s="140">
        <f>IF(N151="základní",J151,0)</f>
        <v>0</v>
      </c>
      <c r="BF151" s="140">
        <f>IF(N151="snížená",J151,0)</f>
        <v>0</v>
      </c>
      <c r="BG151" s="140">
        <f>IF(N151="zákl. přenesená",J151,0)</f>
        <v>0</v>
      </c>
      <c r="BH151" s="140">
        <f>IF(N151="sníž. přenesená",J151,0)</f>
        <v>0</v>
      </c>
      <c r="BI151" s="140">
        <f>IF(N151="nulová",J151,0)</f>
        <v>0</v>
      </c>
      <c r="BJ151" s="18" t="s">
        <v>81</v>
      </c>
      <c r="BK151" s="140">
        <f>ROUND(I151*H151,2)</f>
        <v>0</v>
      </c>
      <c r="BL151" s="18" t="s">
        <v>163</v>
      </c>
      <c r="BM151" s="139" t="s">
        <v>2297</v>
      </c>
    </row>
    <row r="152" spans="2:65" s="1" customFormat="1" ht="16.5" customHeight="1">
      <c r="B152" s="33"/>
      <c r="C152" s="128" t="s">
        <v>499</v>
      </c>
      <c r="D152" s="128" t="s">
        <v>158</v>
      </c>
      <c r="E152" s="129" t="s">
        <v>2298</v>
      </c>
      <c r="F152" s="130" t="s">
        <v>2299</v>
      </c>
      <c r="G152" s="131" t="s">
        <v>81</v>
      </c>
      <c r="H152" s="132">
        <v>1</v>
      </c>
      <c r="I152" s="133"/>
      <c r="J152" s="134">
        <f>ROUND(I152*H152,2)</f>
        <v>0</v>
      </c>
      <c r="K152" s="130" t="s">
        <v>19</v>
      </c>
      <c r="L152" s="33"/>
      <c r="M152" s="135" t="s">
        <v>19</v>
      </c>
      <c r="N152" s="136" t="s">
        <v>44</v>
      </c>
      <c r="P152" s="137">
        <f>O152*H152</f>
        <v>0</v>
      </c>
      <c r="Q152" s="137">
        <v>0</v>
      </c>
      <c r="R152" s="137">
        <f>Q152*H152</f>
        <v>0</v>
      </c>
      <c r="S152" s="137">
        <v>0</v>
      </c>
      <c r="T152" s="138">
        <f>S152*H152</f>
        <v>0</v>
      </c>
      <c r="AR152" s="139" t="s">
        <v>163</v>
      </c>
      <c r="AT152" s="139" t="s">
        <v>158</v>
      </c>
      <c r="AU152" s="139" t="s">
        <v>83</v>
      </c>
      <c r="AY152" s="18" t="s">
        <v>156</v>
      </c>
      <c r="BE152" s="140">
        <f>IF(N152="základní",J152,0)</f>
        <v>0</v>
      </c>
      <c r="BF152" s="140">
        <f>IF(N152="snížená",J152,0)</f>
        <v>0</v>
      </c>
      <c r="BG152" s="140">
        <f>IF(N152="zákl. přenesená",J152,0)</f>
        <v>0</v>
      </c>
      <c r="BH152" s="140">
        <f>IF(N152="sníž. přenesená",J152,0)</f>
        <v>0</v>
      </c>
      <c r="BI152" s="140">
        <f>IF(N152="nulová",J152,0)</f>
        <v>0</v>
      </c>
      <c r="BJ152" s="18" t="s">
        <v>81</v>
      </c>
      <c r="BK152" s="140">
        <f>ROUND(I152*H152,2)</f>
        <v>0</v>
      </c>
      <c r="BL152" s="18" t="s">
        <v>163</v>
      </c>
      <c r="BM152" s="139" t="s">
        <v>2300</v>
      </c>
    </row>
    <row r="153" spans="2:65" s="1" customFormat="1" ht="16.5" customHeight="1">
      <c r="B153" s="33"/>
      <c r="C153" s="128" t="s">
        <v>506</v>
      </c>
      <c r="D153" s="128" t="s">
        <v>158</v>
      </c>
      <c r="E153" s="129" t="s">
        <v>2301</v>
      </c>
      <c r="F153" s="130" t="s">
        <v>2302</v>
      </c>
      <c r="G153" s="131" t="s">
        <v>587</v>
      </c>
      <c r="H153" s="132">
        <v>1</v>
      </c>
      <c r="I153" s="133"/>
      <c r="J153" s="134">
        <f>ROUND(I153*H153,2)</f>
        <v>0</v>
      </c>
      <c r="K153" s="130" t="s">
        <v>19</v>
      </c>
      <c r="L153" s="33"/>
      <c r="M153" s="135" t="s">
        <v>19</v>
      </c>
      <c r="N153" s="136" t="s">
        <v>44</v>
      </c>
      <c r="P153" s="137">
        <f>O153*H153</f>
        <v>0</v>
      </c>
      <c r="Q153" s="137">
        <v>0</v>
      </c>
      <c r="R153" s="137">
        <f>Q153*H153</f>
        <v>0</v>
      </c>
      <c r="S153" s="137">
        <v>0</v>
      </c>
      <c r="T153" s="138">
        <f>S153*H153</f>
        <v>0</v>
      </c>
      <c r="AR153" s="139" t="s">
        <v>163</v>
      </c>
      <c r="AT153" s="139" t="s">
        <v>158</v>
      </c>
      <c r="AU153" s="139" t="s">
        <v>83</v>
      </c>
      <c r="AY153" s="18" t="s">
        <v>156</v>
      </c>
      <c r="BE153" s="140">
        <f>IF(N153="základní",J153,0)</f>
        <v>0</v>
      </c>
      <c r="BF153" s="140">
        <f>IF(N153="snížená",J153,0)</f>
        <v>0</v>
      </c>
      <c r="BG153" s="140">
        <f>IF(N153="zákl. přenesená",J153,0)</f>
        <v>0</v>
      </c>
      <c r="BH153" s="140">
        <f>IF(N153="sníž. přenesená",J153,0)</f>
        <v>0</v>
      </c>
      <c r="BI153" s="140">
        <f>IF(N153="nulová",J153,0)</f>
        <v>0</v>
      </c>
      <c r="BJ153" s="18" t="s">
        <v>81</v>
      </c>
      <c r="BK153" s="140">
        <f>ROUND(I153*H153,2)</f>
        <v>0</v>
      </c>
      <c r="BL153" s="18" t="s">
        <v>163</v>
      </c>
      <c r="BM153" s="139" t="s">
        <v>2303</v>
      </c>
    </row>
    <row r="154" spans="2:65" s="1" customFormat="1" ht="16.5" customHeight="1">
      <c r="B154" s="33"/>
      <c r="C154" s="128" t="s">
        <v>513</v>
      </c>
      <c r="D154" s="128" t="s">
        <v>158</v>
      </c>
      <c r="E154" s="129" t="s">
        <v>2304</v>
      </c>
      <c r="F154" s="130" t="s">
        <v>2199</v>
      </c>
      <c r="G154" s="131" t="s">
        <v>587</v>
      </c>
      <c r="H154" s="132">
        <v>1</v>
      </c>
      <c r="I154" s="133"/>
      <c r="J154" s="134">
        <f>ROUND(I154*H154,2)</f>
        <v>0</v>
      </c>
      <c r="K154" s="130" t="s">
        <v>19</v>
      </c>
      <c r="L154" s="33"/>
      <c r="M154" s="135" t="s">
        <v>19</v>
      </c>
      <c r="N154" s="136" t="s">
        <v>44</v>
      </c>
      <c r="P154" s="137">
        <f>O154*H154</f>
        <v>0</v>
      </c>
      <c r="Q154" s="137">
        <v>0</v>
      </c>
      <c r="R154" s="137">
        <f>Q154*H154</f>
        <v>0</v>
      </c>
      <c r="S154" s="137">
        <v>0</v>
      </c>
      <c r="T154" s="138">
        <f>S154*H154</f>
        <v>0</v>
      </c>
      <c r="AR154" s="139" t="s">
        <v>163</v>
      </c>
      <c r="AT154" s="139" t="s">
        <v>158</v>
      </c>
      <c r="AU154" s="139" t="s">
        <v>83</v>
      </c>
      <c r="AY154" s="18" t="s">
        <v>156</v>
      </c>
      <c r="BE154" s="140">
        <f>IF(N154="základní",J154,0)</f>
        <v>0</v>
      </c>
      <c r="BF154" s="140">
        <f>IF(N154="snížená",J154,0)</f>
        <v>0</v>
      </c>
      <c r="BG154" s="140">
        <f>IF(N154="zákl. přenesená",J154,0)</f>
        <v>0</v>
      </c>
      <c r="BH154" s="140">
        <f>IF(N154="sníž. přenesená",J154,0)</f>
        <v>0</v>
      </c>
      <c r="BI154" s="140">
        <f>IF(N154="nulová",J154,0)</f>
        <v>0</v>
      </c>
      <c r="BJ154" s="18" t="s">
        <v>81</v>
      </c>
      <c r="BK154" s="140">
        <f>ROUND(I154*H154,2)</f>
        <v>0</v>
      </c>
      <c r="BL154" s="18" t="s">
        <v>163</v>
      </c>
      <c r="BM154" s="139" t="s">
        <v>2305</v>
      </c>
    </row>
    <row r="155" spans="2:65" s="11" customFormat="1" ht="22.8" customHeight="1">
      <c r="B155" s="116"/>
      <c r="D155" s="117" t="s">
        <v>72</v>
      </c>
      <c r="E155" s="126" t="s">
        <v>2306</v>
      </c>
      <c r="F155" s="126" t="s">
        <v>2307</v>
      </c>
      <c r="I155" s="119"/>
      <c r="J155" s="127">
        <f>BK155</f>
        <v>0</v>
      </c>
      <c r="L155" s="116"/>
      <c r="M155" s="121"/>
      <c r="P155" s="122">
        <f>SUM(P156:P163)</f>
        <v>0</v>
      </c>
      <c r="R155" s="122">
        <f>SUM(R156:R163)</f>
        <v>0</v>
      </c>
      <c r="T155" s="123">
        <f>SUM(T156:T163)</f>
        <v>0</v>
      </c>
      <c r="AR155" s="117" t="s">
        <v>81</v>
      </c>
      <c r="AT155" s="124" t="s">
        <v>72</v>
      </c>
      <c r="AU155" s="124" t="s">
        <v>81</v>
      </c>
      <c r="AY155" s="117" t="s">
        <v>156</v>
      </c>
      <c r="BK155" s="125">
        <f>SUM(BK156:BK163)</f>
        <v>0</v>
      </c>
    </row>
    <row r="156" spans="2:65" s="1" customFormat="1" ht="16.5" customHeight="1">
      <c r="B156" s="33"/>
      <c r="C156" s="128" t="s">
        <v>536</v>
      </c>
      <c r="D156" s="128" t="s">
        <v>158</v>
      </c>
      <c r="E156" s="129" t="s">
        <v>2308</v>
      </c>
      <c r="F156" s="130" t="s">
        <v>2221</v>
      </c>
      <c r="G156" s="131" t="s">
        <v>587</v>
      </c>
      <c r="H156" s="132">
        <v>1</v>
      </c>
      <c r="I156" s="133"/>
      <c r="J156" s="134">
        <f t="shared" ref="J156:J163" si="60">ROUND(I156*H156,2)</f>
        <v>0</v>
      </c>
      <c r="K156" s="130" t="s">
        <v>19</v>
      </c>
      <c r="L156" s="33"/>
      <c r="M156" s="135" t="s">
        <v>19</v>
      </c>
      <c r="N156" s="136" t="s">
        <v>44</v>
      </c>
      <c r="P156" s="137">
        <f t="shared" ref="P156:P163" si="61">O156*H156</f>
        <v>0</v>
      </c>
      <c r="Q156" s="137">
        <v>0</v>
      </c>
      <c r="R156" s="137">
        <f t="shared" ref="R156:R163" si="62">Q156*H156</f>
        <v>0</v>
      </c>
      <c r="S156" s="137">
        <v>0</v>
      </c>
      <c r="T156" s="138">
        <f t="shared" ref="T156:T163" si="63">S156*H156</f>
        <v>0</v>
      </c>
      <c r="AR156" s="139" t="s">
        <v>163</v>
      </c>
      <c r="AT156" s="139" t="s">
        <v>158</v>
      </c>
      <c r="AU156" s="139" t="s">
        <v>83</v>
      </c>
      <c r="AY156" s="18" t="s">
        <v>156</v>
      </c>
      <c r="BE156" s="140">
        <f t="shared" ref="BE156:BE163" si="64">IF(N156="základní",J156,0)</f>
        <v>0</v>
      </c>
      <c r="BF156" s="140">
        <f t="shared" ref="BF156:BF163" si="65">IF(N156="snížená",J156,0)</f>
        <v>0</v>
      </c>
      <c r="BG156" s="140">
        <f t="shared" ref="BG156:BG163" si="66">IF(N156="zákl. přenesená",J156,0)</f>
        <v>0</v>
      </c>
      <c r="BH156" s="140">
        <f t="shared" ref="BH156:BH163" si="67">IF(N156="sníž. přenesená",J156,0)</f>
        <v>0</v>
      </c>
      <c r="BI156" s="140">
        <f t="shared" ref="BI156:BI163" si="68">IF(N156="nulová",J156,0)</f>
        <v>0</v>
      </c>
      <c r="BJ156" s="18" t="s">
        <v>81</v>
      </c>
      <c r="BK156" s="140">
        <f t="shared" ref="BK156:BK163" si="69">ROUND(I156*H156,2)</f>
        <v>0</v>
      </c>
      <c r="BL156" s="18" t="s">
        <v>163</v>
      </c>
      <c r="BM156" s="139" t="s">
        <v>2309</v>
      </c>
    </row>
    <row r="157" spans="2:65" s="1" customFormat="1" ht="16.5" customHeight="1">
      <c r="B157" s="33"/>
      <c r="C157" s="128" t="s">
        <v>542</v>
      </c>
      <c r="D157" s="128" t="s">
        <v>158</v>
      </c>
      <c r="E157" s="129" t="s">
        <v>2310</v>
      </c>
      <c r="F157" s="130" t="s">
        <v>2311</v>
      </c>
      <c r="G157" s="131" t="s">
        <v>587</v>
      </c>
      <c r="H157" s="132">
        <v>1</v>
      </c>
      <c r="I157" s="133"/>
      <c r="J157" s="134">
        <f t="shared" si="60"/>
        <v>0</v>
      </c>
      <c r="K157" s="130" t="s">
        <v>19</v>
      </c>
      <c r="L157" s="33"/>
      <c r="M157" s="135" t="s">
        <v>19</v>
      </c>
      <c r="N157" s="136" t="s">
        <v>44</v>
      </c>
      <c r="P157" s="137">
        <f t="shared" si="61"/>
        <v>0</v>
      </c>
      <c r="Q157" s="137">
        <v>0</v>
      </c>
      <c r="R157" s="137">
        <f t="shared" si="62"/>
        <v>0</v>
      </c>
      <c r="S157" s="137">
        <v>0</v>
      </c>
      <c r="T157" s="138">
        <f t="shared" si="63"/>
        <v>0</v>
      </c>
      <c r="AR157" s="139" t="s">
        <v>163</v>
      </c>
      <c r="AT157" s="139" t="s">
        <v>158</v>
      </c>
      <c r="AU157" s="139" t="s">
        <v>83</v>
      </c>
      <c r="AY157" s="18" t="s">
        <v>156</v>
      </c>
      <c r="BE157" s="140">
        <f t="shared" si="64"/>
        <v>0</v>
      </c>
      <c r="BF157" s="140">
        <f t="shared" si="65"/>
        <v>0</v>
      </c>
      <c r="BG157" s="140">
        <f t="shared" si="66"/>
        <v>0</v>
      </c>
      <c r="BH157" s="140">
        <f t="shared" si="67"/>
        <v>0</v>
      </c>
      <c r="BI157" s="140">
        <f t="shared" si="68"/>
        <v>0</v>
      </c>
      <c r="BJ157" s="18" t="s">
        <v>81</v>
      </c>
      <c r="BK157" s="140">
        <f t="shared" si="69"/>
        <v>0</v>
      </c>
      <c r="BL157" s="18" t="s">
        <v>163</v>
      </c>
      <c r="BM157" s="139" t="s">
        <v>2312</v>
      </c>
    </row>
    <row r="158" spans="2:65" s="1" customFormat="1" ht="16.5" customHeight="1">
      <c r="B158" s="33"/>
      <c r="C158" s="128" t="s">
        <v>558</v>
      </c>
      <c r="D158" s="128" t="s">
        <v>158</v>
      </c>
      <c r="E158" s="129" t="s">
        <v>2313</v>
      </c>
      <c r="F158" s="130" t="s">
        <v>2249</v>
      </c>
      <c r="G158" s="131" t="s">
        <v>587</v>
      </c>
      <c r="H158" s="132">
        <v>1</v>
      </c>
      <c r="I158" s="133"/>
      <c r="J158" s="134">
        <f t="shared" si="60"/>
        <v>0</v>
      </c>
      <c r="K158" s="130" t="s">
        <v>19</v>
      </c>
      <c r="L158" s="33"/>
      <c r="M158" s="135" t="s">
        <v>19</v>
      </c>
      <c r="N158" s="136" t="s">
        <v>44</v>
      </c>
      <c r="P158" s="137">
        <f t="shared" si="61"/>
        <v>0</v>
      </c>
      <c r="Q158" s="137">
        <v>0</v>
      </c>
      <c r="R158" s="137">
        <f t="shared" si="62"/>
        <v>0</v>
      </c>
      <c r="S158" s="137">
        <v>0</v>
      </c>
      <c r="T158" s="138">
        <f t="shared" si="63"/>
        <v>0</v>
      </c>
      <c r="AR158" s="139" t="s">
        <v>163</v>
      </c>
      <c r="AT158" s="139" t="s">
        <v>158</v>
      </c>
      <c r="AU158" s="139" t="s">
        <v>83</v>
      </c>
      <c r="AY158" s="18" t="s">
        <v>156</v>
      </c>
      <c r="BE158" s="140">
        <f t="shared" si="64"/>
        <v>0</v>
      </c>
      <c r="BF158" s="140">
        <f t="shared" si="65"/>
        <v>0</v>
      </c>
      <c r="BG158" s="140">
        <f t="shared" si="66"/>
        <v>0</v>
      </c>
      <c r="BH158" s="140">
        <f t="shared" si="67"/>
        <v>0</v>
      </c>
      <c r="BI158" s="140">
        <f t="shared" si="68"/>
        <v>0</v>
      </c>
      <c r="BJ158" s="18" t="s">
        <v>81</v>
      </c>
      <c r="BK158" s="140">
        <f t="shared" si="69"/>
        <v>0</v>
      </c>
      <c r="BL158" s="18" t="s">
        <v>163</v>
      </c>
      <c r="BM158" s="139" t="s">
        <v>2314</v>
      </c>
    </row>
    <row r="159" spans="2:65" s="1" customFormat="1" ht="16.5" customHeight="1">
      <c r="B159" s="33"/>
      <c r="C159" s="128" t="s">
        <v>570</v>
      </c>
      <c r="D159" s="128" t="s">
        <v>158</v>
      </c>
      <c r="E159" s="129" t="s">
        <v>2315</v>
      </c>
      <c r="F159" s="130" t="s">
        <v>2227</v>
      </c>
      <c r="G159" s="131" t="s">
        <v>587</v>
      </c>
      <c r="H159" s="132">
        <v>2</v>
      </c>
      <c r="I159" s="133"/>
      <c r="J159" s="134">
        <f t="shared" si="60"/>
        <v>0</v>
      </c>
      <c r="K159" s="130" t="s">
        <v>19</v>
      </c>
      <c r="L159" s="33"/>
      <c r="M159" s="135" t="s">
        <v>19</v>
      </c>
      <c r="N159" s="136" t="s">
        <v>44</v>
      </c>
      <c r="P159" s="137">
        <f t="shared" si="61"/>
        <v>0</v>
      </c>
      <c r="Q159" s="137">
        <v>0</v>
      </c>
      <c r="R159" s="137">
        <f t="shared" si="62"/>
        <v>0</v>
      </c>
      <c r="S159" s="137">
        <v>0</v>
      </c>
      <c r="T159" s="138">
        <f t="shared" si="63"/>
        <v>0</v>
      </c>
      <c r="AR159" s="139" t="s">
        <v>163</v>
      </c>
      <c r="AT159" s="139" t="s">
        <v>158</v>
      </c>
      <c r="AU159" s="139" t="s">
        <v>83</v>
      </c>
      <c r="AY159" s="18" t="s">
        <v>156</v>
      </c>
      <c r="BE159" s="140">
        <f t="shared" si="64"/>
        <v>0</v>
      </c>
      <c r="BF159" s="140">
        <f t="shared" si="65"/>
        <v>0</v>
      </c>
      <c r="BG159" s="140">
        <f t="shared" si="66"/>
        <v>0</v>
      </c>
      <c r="BH159" s="140">
        <f t="shared" si="67"/>
        <v>0</v>
      </c>
      <c r="BI159" s="140">
        <f t="shared" si="68"/>
        <v>0</v>
      </c>
      <c r="BJ159" s="18" t="s">
        <v>81</v>
      </c>
      <c r="BK159" s="140">
        <f t="shared" si="69"/>
        <v>0</v>
      </c>
      <c r="BL159" s="18" t="s">
        <v>163</v>
      </c>
      <c r="BM159" s="139" t="s">
        <v>2316</v>
      </c>
    </row>
    <row r="160" spans="2:65" s="1" customFormat="1" ht="16.5" customHeight="1">
      <c r="B160" s="33"/>
      <c r="C160" s="128" t="s">
        <v>575</v>
      </c>
      <c r="D160" s="128" t="s">
        <v>158</v>
      </c>
      <c r="E160" s="129" t="s">
        <v>2317</v>
      </c>
      <c r="F160" s="130" t="s">
        <v>2246</v>
      </c>
      <c r="G160" s="131" t="s">
        <v>587</v>
      </c>
      <c r="H160" s="132">
        <v>1</v>
      </c>
      <c r="I160" s="133"/>
      <c r="J160" s="134">
        <f t="shared" si="60"/>
        <v>0</v>
      </c>
      <c r="K160" s="130" t="s">
        <v>19</v>
      </c>
      <c r="L160" s="33"/>
      <c r="M160" s="135" t="s">
        <v>19</v>
      </c>
      <c r="N160" s="136" t="s">
        <v>44</v>
      </c>
      <c r="P160" s="137">
        <f t="shared" si="61"/>
        <v>0</v>
      </c>
      <c r="Q160" s="137">
        <v>0</v>
      </c>
      <c r="R160" s="137">
        <f t="shared" si="62"/>
        <v>0</v>
      </c>
      <c r="S160" s="137">
        <v>0</v>
      </c>
      <c r="T160" s="138">
        <f t="shared" si="63"/>
        <v>0</v>
      </c>
      <c r="AR160" s="139" t="s">
        <v>163</v>
      </c>
      <c r="AT160" s="139" t="s">
        <v>158</v>
      </c>
      <c r="AU160" s="139" t="s">
        <v>83</v>
      </c>
      <c r="AY160" s="18" t="s">
        <v>156</v>
      </c>
      <c r="BE160" s="140">
        <f t="shared" si="64"/>
        <v>0</v>
      </c>
      <c r="BF160" s="140">
        <f t="shared" si="65"/>
        <v>0</v>
      </c>
      <c r="BG160" s="140">
        <f t="shared" si="66"/>
        <v>0</v>
      </c>
      <c r="BH160" s="140">
        <f t="shared" si="67"/>
        <v>0</v>
      </c>
      <c r="BI160" s="140">
        <f t="shared" si="68"/>
        <v>0</v>
      </c>
      <c r="BJ160" s="18" t="s">
        <v>81</v>
      </c>
      <c r="BK160" s="140">
        <f t="shared" si="69"/>
        <v>0</v>
      </c>
      <c r="BL160" s="18" t="s">
        <v>163</v>
      </c>
      <c r="BM160" s="139" t="s">
        <v>2318</v>
      </c>
    </row>
    <row r="161" spans="2:65" s="1" customFormat="1" ht="16.5" customHeight="1">
      <c r="B161" s="33"/>
      <c r="C161" s="128" t="s">
        <v>580</v>
      </c>
      <c r="D161" s="128" t="s">
        <v>158</v>
      </c>
      <c r="E161" s="129" t="s">
        <v>2319</v>
      </c>
      <c r="F161" s="130" t="s">
        <v>2199</v>
      </c>
      <c r="G161" s="131" t="s">
        <v>587</v>
      </c>
      <c r="H161" s="132">
        <v>1</v>
      </c>
      <c r="I161" s="133"/>
      <c r="J161" s="134">
        <f t="shared" si="60"/>
        <v>0</v>
      </c>
      <c r="K161" s="130" t="s">
        <v>19</v>
      </c>
      <c r="L161" s="33"/>
      <c r="M161" s="135" t="s">
        <v>19</v>
      </c>
      <c r="N161" s="136" t="s">
        <v>44</v>
      </c>
      <c r="P161" s="137">
        <f t="shared" si="61"/>
        <v>0</v>
      </c>
      <c r="Q161" s="137">
        <v>0</v>
      </c>
      <c r="R161" s="137">
        <f t="shared" si="62"/>
        <v>0</v>
      </c>
      <c r="S161" s="137">
        <v>0</v>
      </c>
      <c r="T161" s="138">
        <f t="shared" si="63"/>
        <v>0</v>
      </c>
      <c r="AR161" s="139" t="s">
        <v>163</v>
      </c>
      <c r="AT161" s="139" t="s">
        <v>158</v>
      </c>
      <c r="AU161" s="139" t="s">
        <v>83</v>
      </c>
      <c r="AY161" s="18" t="s">
        <v>156</v>
      </c>
      <c r="BE161" s="140">
        <f t="shared" si="64"/>
        <v>0</v>
      </c>
      <c r="BF161" s="140">
        <f t="shared" si="65"/>
        <v>0</v>
      </c>
      <c r="BG161" s="140">
        <f t="shared" si="66"/>
        <v>0</v>
      </c>
      <c r="BH161" s="140">
        <f t="shared" si="67"/>
        <v>0</v>
      </c>
      <c r="BI161" s="140">
        <f t="shared" si="68"/>
        <v>0</v>
      </c>
      <c r="BJ161" s="18" t="s">
        <v>81</v>
      </c>
      <c r="BK161" s="140">
        <f t="shared" si="69"/>
        <v>0</v>
      </c>
      <c r="BL161" s="18" t="s">
        <v>163</v>
      </c>
      <c r="BM161" s="139" t="s">
        <v>2320</v>
      </c>
    </row>
    <row r="162" spans="2:65" s="1" customFormat="1" ht="16.5" customHeight="1">
      <c r="B162" s="33"/>
      <c r="C162" s="128" t="s">
        <v>584</v>
      </c>
      <c r="D162" s="128" t="s">
        <v>158</v>
      </c>
      <c r="E162" s="129" t="s">
        <v>2321</v>
      </c>
      <c r="F162" s="130" t="s">
        <v>2221</v>
      </c>
      <c r="G162" s="131" t="s">
        <v>587</v>
      </c>
      <c r="H162" s="132">
        <v>1</v>
      </c>
      <c r="I162" s="133"/>
      <c r="J162" s="134">
        <f t="shared" si="60"/>
        <v>0</v>
      </c>
      <c r="K162" s="130" t="s">
        <v>19</v>
      </c>
      <c r="L162" s="33"/>
      <c r="M162" s="135" t="s">
        <v>19</v>
      </c>
      <c r="N162" s="136" t="s">
        <v>44</v>
      </c>
      <c r="P162" s="137">
        <f t="shared" si="61"/>
        <v>0</v>
      </c>
      <c r="Q162" s="137">
        <v>0</v>
      </c>
      <c r="R162" s="137">
        <f t="shared" si="62"/>
        <v>0</v>
      </c>
      <c r="S162" s="137">
        <v>0</v>
      </c>
      <c r="T162" s="138">
        <f t="shared" si="63"/>
        <v>0</v>
      </c>
      <c r="AR162" s="139" t="s">
        <v>163</v>
      </c>
      <c r="AT162" s="139" t="s">
        <v>158</v>
      </c>
      <c r="AU162" s="139" t="s">
        <v>83</v>
      </c>
      <c r="AY162" s="18" t="s">
        <v>156</v>
      </c>
      <c r="BE162" s="140">
        <f t="shared" si="64"/>
        <v>0</v>
      </c>
      <c r="BF162" s="140">
        <f t="shared" si="65"/>
        <v>0</v>
      </c>
      <c r="BG162" s="140">
        <f t="shared" si="66"/>
        <v>0</v>
      </c>
      <c r="BH162" s="140">
        <f t="shared" si="67"/>
        <v>0</v>
      </c>
      <c r="BI162" s="140">
        <f t="shared" si="68"/>
        <v>0</v>
      </c>
      <c r="BJ162" s="18" t="s">
        <v>81</v>
      </c>
      <c r="BK162" s="140">
        <f t="shared" si="69"/>
        <v>0</v>
      </c>
      <c r="BL162" s="18" t="s">
        <v>163</v>
      </c>
      <c r="BM162" s="139" t="s">
        <v>2322</v>
      </c>
    </row>
    <row r="163" spans="2:65" s="1" customFormat="1" ht="16.5" customHeight="1">
      <c r="B163" s="33"/>
      <c r="C163" s="128" t="s">
        <v>591</v>
      </c>
      <c r="D163" s="128" t="s">
        <v>158</v>
      </c>
      <c r="E163" s="129" t="s">
        <v>2323</v>
      </c>
      <c r="F163" s="130" t="s">
        <v>2224</v>
      </c>
      <c r="G163" s="131" t="s">
        <v>587</v>
      </c>
      <c r="H163" s="132">
        <v>1</v>
      </c>
      <c r="I163" s="133"/>
      <c r="J163" s="134">
        <f t="shared" si="60"/>
        <v>0</v>
      </c>
      <c r="K163" s="130" t="s">
        <v>19</v>
      </c>
      <c r="L163" s="33"/>
      <c r="M163" s="135" t="s">
        <v>19</v>
      </c>
      <c r="N163" s="136" t="s">
        <v>44</v>
      </c>
      <c r="P163" s="137">
        <f t="shared" si="61"/>
        <v>0</v>
      </c>
      <c r="Q163" s="137">
        <v>0</v>
      </c>
      <c r="R163" s="137">
        <f t="shared" si="62"/>
        <v>0</v>
      </c>
      <c r="S163" s="137">
        <v>0</v>
      </c>
      <c r="T163" s="138">
        <f t="shared" si="63"/>
        <v>0</v>
      </c>
      <c r="AR163" s="139" t="s">
        <v>163</v>
      </c>
      <c r="AT163" s="139" t="s">
        <v>158</v>
      </c>
      <c r="AU163" s="139" t="s">
        <v>83</v>
      </c>
      <c r="AY163" s="18" t="s">
        <v>156</v>
      </c>
      <c r="BE163" s="140">
        <f t="shared" si="64"/>
        <v>0</v>
      </c>
      <c r="BF163" s="140">
        <f t="shared" si="65"/>
        <v>0</v>
      </c>
      <c r="BG163" s="140">
        <f t="shared" si="66"/>
        <v>0</v>
      </c>
      <c r="BH163" s="140">
        <f t="shared" si="67"/>
        <v>0</v>
      </c>
      <c r="BI163" s="140">
        <f t="shared" si="68"/>
        <v>0</v>
      </c>
      <c r="BJ163" s="18" t="s">
        <v>81</v>
      </c>
      <c r="BK163" s="140">
        <f t="shared" si="69"/>
        <v>0</v>
      </c>
      <c r="BL163" s="18" t="s">
        <v>163</v>
      </c>
      <c r="BM163" s="139" t="s">
        <v>2324</v>
      </c>
    </row>
    <row r="164" spans="2:65" s="11" customFormat="1" ht="22.8" customHeight="1">
      <c r="B164" s="116"/>
      <c r="D164" s="117" t="s">
        <v>72</v>
      </c>
      <c r="E164" s="126" t="s">
        <v>2325</v>
      </c>
      <c r="F164" s="126" t="s">
        <v>2326</v>
      </c>
      <c r="I164" s="119"/>
      <c r="J164" s="127">
        <f>BK164</f>
        <v>0</v>
      </c>
      <c r="L164" s="116"/>
      <c r="M164" s="121"/>
      <c r="P164" s="122">
        <f>SUM(P165:P168)</f>
        <v>0</v>
      </c>
      <c r="R164" s="122">
        <f>SUM(R165:R168)</f>
        <v>0</v>
      </c>
      <c r="T164" s="123">
        <f>SUM(T165:T168)</f>
        <v>0</v>
      </c>
      <c r="AR164" s="117" t="s">
        <v>81</v>
      </c>
      <c r="AT164" s="124" t="s">
        <v>72</v>
      </c>
      <c r="AU164" s="124" t="s">
        <v>81</v>
      </c>
      <c r="AY164" s="117" t="s">
        <v>156</v>
      </c>
      <c r="BK164" s="125">
        <f>SUM(BK165:BK168)</f>
        <v>0</v>
      </c>
    </row>
    <row r="165" spans="2:65" s="1" customFormat="1" ht="16.5" customHeight="1">
      <c r="B165" s="33"/>
      <c r="C165" s="128" t="s">
        <v>597</v>
      </c>
      <c r="D165" s="128" t="s">
        <v>158</v>
      </c>
      <c r="E165" s="129" t="s">
        <v>2327</v>
      </c>
      <c r="F165" s="130" t="s">
        <v>2328</v>
      </c>
      <c r="G165" s="131" t="s">
        <v>587</v>
      </c>
      <c r="H165" s="132">
        <v>1</v>
      </c>
      <c r="I165" s="133"/>
      <c r="J165" s="134">
        <f>ROUND(I165*H165,2)</f>
        <v>0</v>
      </c>
      <c r="K165" s="130" t="s">
        <v>19</v>
      </c>
      <c r="L165" s="33"/>
      <c r="M165" s="135" t="s">
        <v>19</v>
      </c>
      <c r="N165" s="136" t="s">
        <v>44</v>
      </c>
      <c r="P165" s="137">
        <f>O165*H165</f>
        <v>0</v>
      </c>
      <c r="Q165" s="137">
        <v>0</v>
      </c>
      <c r="R165" s="137">
        <f>Q165*H165</f>
        <v>0</v>
      </c>
      <c r="S165" s="137">
        <v>0</v>
      </c>
      <c r="T165" s="138">
        <f>S165*H165</f>
        <v>0</v>
      </c>
      <c r="AR165" s="139" t="s">
        <v>163</v>
      </c>
      <c r="AT165" s="139" t="s">
        <v>158</v>
      </c>
      <c r="AU165" s="139" t="s">
        <v>83</v>
      </c>
      <c r="AY165" s="18" t="s">
        <v>156</v>
      </c>
      <c r="BE165" s="140">
        <f>IF(N165="základní",J165,0)</f>
        <v>0</v>
      </c>
      <c r="BF165" s="140">
        <f>IF(N165="snížená",J165,0)</f>
        <v>0</v>
      </c>
      <c r="BG165" s="140">
        <f>IF(N165="zákl. přenesená",J165,0)</f>
        <v>0</v>
      </c>
      <c r="BH165" s="140">
        <f>IF(N165="sníž. přenesená",J165,0)</f>
        <v>0</v>
      </c>
      <c r="BI165" s="140">
        <f>IF(N165="nulová",J165,0)</f>
        <v>0</v>
      </c>
      <c r="BJ165" s="18" t="s">
        <v>81</v>
      </c>
      <c r="BK165" s="140">
        <f>ROUND(I165*H165,2)</f>
        <v>0</v>
      </c>
      <c r="BL165" s="18" t="s">
        <v>163</v>
      </c>
      <c r="BM165" s="139" t="s">
        <v>2329</v>
      </c>
    </row>
    <row r="166" spans="2:65" s="1" customFormat="1" ht="16.5" customHeight="1">
      <c r="B166" s="33"/>
      <c r="C166" s="128" t="s">
        <v>602</v>
      </c>
      <c r="D166" s="128" t="s">
        <v>158</v>
      </c>
      <c r="E166" s="129" t="s">
        <v>2330</v>
      </c>
      <c r="F166" s="130" t="s">
        <v>2331</v>
      </c>
      <c r="G166" s="131" t="s">
        <v>587</v>
      </c>
      <c r="H166" s="132">
        <v>1</v>
      </c>
      <c r="I166" s="133"/>
      <c r="J166" s="134">
        <f>ROUND(I166*H166,2)</f>
        <v>0</v>
      </c>
      <c r="K166" s="130" t="s">
        <v>19</v>
      </c>
      <c r="L166" s="33"/>
      <c r="M166" s="135" t="s">
        <v>19</v>
      </c>
      <c r="N166" s="136" t="s">
        <v>44</v>
      </c>
      <c r="P166" s="137">
        <f>O166*H166</f>
        <v>0</v>
      </c>
      <c r="Q166" s="137">
        <v>0</v>
      </c>
      <c r="R166" s="137">
        <f>Q166*H166</f>
        <v>0</v>
      </c>
      <c r="S166" s="137">
        <v>0</v>
      </c>
      <c r="T166" s="138">
        <f>S166*H166</f>
        <v>0</v>
      </c>
      <c r="AR166" s="139" t="s">
        <v>163</v>
      </c>
      <c r="AT166" s="139" t="s">
        <v>158</v>
      </c>
      <c r="AU166" s="139" t="s">
        <v>83</v>
      </c>
      <c r="AY166" s="18" t="s">
        <v>156</v>
      </c>
      <c r="BE166" s="140">
        <f>IF(N166="základní",J166,0)</f>
        <v>0</v>
      </c>
      <c r="BF166" s="140">
        <f>IF(N166="snížená",J166,0)</f>
        <v>0</v>
      </c>
      <c r="BG166" s="140">
        <f>IF(N166="zákl. přenesená",J166,0)</f>
        <v>0</v>
      </c>
      <c r="BH166" s="140">
        <f>IF(N166="sníž. přenesená",J166,0)</f>
        <v>0</v>
      </c>
      <c r="BI166" s="140">
        <f>IF(N166="nulová",J166,0)</f>
        <v>0</v>
      </c>
      <c r="BJ166" s="18" t="s">
        <v>81</v>
      </c>
      <c r="BK166" s="140">
        <f>ROUND(I166*H166,2)</f>
        <v>0</v>
      </c>
      <c r="BL166" s="18" t="s">
        <v>163</v>
      </c>
      <c r="BM166" s="139" t="s">
        <v>2332</v>
      </c>
    </row>
    <row r="167" spans="2:65" s="1" customFormat="1" ht="16.5" customHeight="1">
      <c r="B167" s="33"/>
      <c r="C167" s="128" t="s">
        <v>609</v>
      </c>
      <c r="D167" s="128" t="s">
        <v>158</v>
      </c>
      <c r="E167" s="129" t="s">
        <v>2333</v>
      </c>
      <c r="F167" s="130" t="s">
        <v>2216</v>
      </c>
      <c r="G167" s="131" t="s">
        <v>587</v>
      </c>
      <c r="H167" s="132">
        <v>1</v>
      </c>
      <c r="I167" s="133"/>
      <c r="J167" s="134">
        <f>ROUND(I167*H167,2)</f>
        <v>0</v>
      </c>
      <c r="K167" s="130" t="s">
        <v>19</v>
      </c>
      <c r="L167" s="33"/>
      <c r="M167" s="135" t="s">
        <v>19</v>
      </c>
      <c r="N167" s="136" t="s">
        <v>44</v>
      </c>
      <c r="P167" s="137">
        <f>O167*H167</f>
        <v>0</v>
      </c>
      <c r="Q167" s="137">
        <v>0</v>
      </c>
      <c r="R167" s="137">
        <f>Q167*H167</f>
        <v>0</v>
      </c>
      <c r="S167" s="137">
        <v>0</v>
      </c>
      <c r="T167" s="138">
        <f>S167*H167</f>
        <v>0</v>
      </c>
      <c r="AR167" s="139" t="s">
        <v>163</v>
      </c>
      <c r="AT167" s="139" t="s">
        <v>158</v>
      </c>
      <c r="AU167" s="139" t="s">
        <v>83</v>
      </c>
      <c r="AY167" s="18" t="s">
        <v>156</v>
      </c>
      <c r="BE167" s="140">
        <f>IF(N167="základní",J167,0)</f>
        <v>0</v>
      </c>
      <c r="BF167" s="140">
        <f>IF(N167="snížená",J167,0)</f>
        <v>0</v>
      </c>
      <c r="BG167" s="140">
        <f>IF(N167="zákl. přenesená",J167,0)</f>
        <v>0</v>
      </c>
      <c r="BH167" s="140">
        <f>IF(N167="sníž. přenesená",J167,0)</f>
        <v>0</v>
      </c>
      <c r="BI167" s="140">
        <f>IF(N167="nulová",J167,0)</f>
        <v>0</v>
      </c>
      <c r="BJ167" s="18" t="s">
        <v>81</v>
      </c>
      <c r="BK167" s="140">
        <f>ROUND(I167*H167,2)</f>
        <v>0</v>
      </c>
      <c r="BL167" s="18" t="s">
        <v>163</v>
      </c>
      <c r="BM167" s="139" t="s">
        <v>2334</v>
      </c>
    </row>
    <row r="168" spans="2:65" s="1" customFormat="1" ht="16.5" customHeight="1">
      <c r="B168" s="33"/>
      <c r="C168" s="128" t="s">
        <v>616</v>
      </c>
      <c r="D168" s="128" t="s">
        <v>158</v>
      </c>
      <c r="E168" s="129" t="s">
        <v>2335</v>
      </c>
      <c r="F168" s="130" t="s">
        <v>2190</v>
      </c>
      <c r="G168" s="131" t="s">
        <v>587</v>
      </c>
      <c r="H168" s="132">
        <v>1</v>
      </c>
      <c r="I168" s="133"/>
      <c r="J168" s="134">
        <f>ROUND(I168*H168,2)</f>
        <v>0</v>
      </c>
      <c r="K168" s="130" t="s">
        <v>19</v>
      </c>
      <c r="L168" s="33"/>
      <c r="M168" s="190" t="s">
        <v>19</v>
      </c>
      <c r="N168" s="191" t="s">
        <v>44</v>
      </c>
      <c r="O168" s="184"/>
      <c r="P168" s="188">
        <f>O168*H168</f>
        <v>0</v>
      </c>
      <c r="Q168" s="188">
        <v>0</v>
      </c>
      <c r="R168" s="188">
        <f>Q168*H168</f>
        <v>0</v>
      </c>
      <c r="S168" s="188">
        <v>0</v>
      </c>
      <c r="T168" s="189">
        <f>S168*H168</f>
        <v>0</v>
      </c>
      <c r="AR168" s="139" t="s">
        <v>163</v>
      </c>
      <c r="AT168" s="139" t="s">
        <v>158</v>
      </c>
      <c r="AU168" s="139" t="s">
        <v>83</v>
      </c>
      <c r="AY168" s="18" t="s">
        <v>156</v>
      </c>
      <c r="BE168" s="140">
        <f>IF(N168="základní",J168,0)</f>
        <v>0</v>
      </c>
      <c r="BF168" s="140">
        <f>IF(N168="snížená",J168,0)</f>
        <v>0</v>
      </c>
      <c r="BG168" s="140">
        <f>IF(N168="zákl. přenesená",J168,0)</f>
        <v>0</v>
      </c>
      <c r="BH168" s="140">
        <f>IF(N168="sníž. přenesená",J168,0)</f>
        <v>0</v>
      </c>
      <c r="BI168" s="140">
        <f>IF(N168="nulová",J168,0)</f>
        <v>0</v>
      </c>
      <c r="BJ168" s="18" t="s">
        <v>81</v>
      </c>
      <c r="BK168" s="140">
        <f>ROUND(I168*H168,2)</f>
        <v>0</v>
      </c>
      <c r="BL168" s="18" t="s">
        <v>163</v>
      </c>
      <c r="BM168" s="139" t="s">
        <v>2336</v>
      </c>
    </row>
    <row r="169" spans="2:65" s="1" customFormat="1" ht="6.9" customHeight="1">
      <c r="B169" s="42"/>
      <c r="C169" s="43"/>
      <c r="D169" s="43"/>
      <c r="E169" s="43"/>
      <c r="F169" s="43"/>
      <c r="G169" s="43"/>
      <c r="H169" s="43"/>
      <c r="I169" s="43"/>
      <c r="J169" s="43"/>
      <c r="K169" s="43"/>
      <c r="L169" s="33"/>
    </row>
  </sheetData>
  <sheetProtection algorithmName="SHA-512" hashValue="W3WSSfvnyKVNbcF9xFnt/lKsAWnsCXw+LQt4COKFUZGfkrUtII++lMxrq6POtOMk28xQk+3VRp4gcE+zZLAo4Q==" saltValue="2Hti7WKsgXJbGFarsslKWut4NvAWdQouQsdkT8Q+2wdtVOhGqfSdXy26344gFQo4/tozyvj1C57E0UJS2eCwDQ==" spinCount="100000" sheet="1" objects="1" scenarios="1" formatColumns="0" formatRows="0" autoFilter="0"/>
  <autoFilter ref="C89:K168" xr:uid="{00000000-0009-0000-0000-000004000000}"/>
  <mergeCells count="9">
    <mergeCell ref="E50:H50"/>
    <mergeCell ref="E80:H80"/>
    <mergeCell ref="E82:H8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46"/>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9"/>
      <c r="M2" s="299"/>
      <c r="N2" s="299"/>
      <c r="O2" s="299"/>
      <c r="P2" s="299"/>
      <c r="Q2" s="299"/>
      <c r="R2" s="299"/>
      <c r="S2" s="299"/>
      <c r="T2" s="299"/>
      <c r="U2" s="299"/>
      <c r="V2" s="299"/>
      <c r="AT2" s="18" t="s">
        <v>95</v>
      </c>
    </row>
    <row r="3" spans="2:46" ht="6.9" customHeight="1">
      <c r="B3" s="19"/>
      <c r="C3" s="20"/>
      <c r="D3" s="20"/>
      <c r="E3" s="20"/>
      <c r="F3" s="20"/>
      <c r="G3" s="20"/>
      <c r="H3" s="20"/>
      <c r="I3" s="20"/>
      <c r="J3" s="20"/>
      <c r="K3" s="20"/>
      <c r="L3" s="21"/>
      <c r="AT3" s="18" t="s">
        <v>83</v>
      </c>
    </row>
    <row r="4" spans="2:46" ht="24.9" customHeight="1">
      <c r="B4" s="21"/>
      <c r="D4" s="22" t="s">
        <v>104</v>
      </c>
      <c r="L4" s="21"/>
      <c r="M4" s="86" t="s">
        <v>10</v>
      </c>
      <c r="AT4" s="18" t="s">
        <v>4</v>
      </c>
    </row>
    <row r="5" spans="2:46" ht="6.9" customHeight="1">
      <c r="B5" s="21"/>
      <c r="L5" s="21"/>
    </row>
    <row r="6" spans="2:46" ht="12" customHeight="1">
      <c r="B6" s="21"/>
      <c r="D6" s="28" t="s">
        <v>16</v>
      </c>
      <c r="L6" s="21"/>
    </row>
    <row r="7" spans="2:46" ht="16.5" customHeight="1">
      <c r="B7" s="21"/>
      <c r="E7" s="314" t="str">
        <f>'Rekapitulace stavby'!K6</f>
        <v>DN11_rozpocet</v>
      </c>
      <c r="F7" s="315"/>
      <c r="G7" s="315"/>
      <c r="H7" s="315"/>
      <c r="L7" s="21"/>
    </row>
    <row r="8" spans="2:46" s="1" customFormat="1" ht="12" customHeight="1">
      <c r="B8" s="33"/>
      <c r="D8" s="28" t="s">
        <v>105</v>
      </c>
      <c r="L8" s="33"/>
    </row>
    <row r="9" spans="2:46" s="1" customFormat="1" ht="16.5" customHeight="1">
      <c r="B9" s="33"/>
      <c r="E9" s="277" t="s">
        <v>2337</v>
      </c>
      <c r="F9" s="316"/>
      <c r="G9" s="316"/>
      <c r="H9" s="316"/>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28. 10. 2024</v>
      </c>
      <c r="L12" s="33"/>
    </row>
    <row r="13" spans="2:46" s="1" customFormat="1" ht="10.8" customHeight="1">
      <c r="B13" s="33"/>
      <c r="L13" s="33"/>
    </row>
    <row r="14" spans="2:46" s="1" customFormat="1" ht="12" customHeight="1">
      <c r="B14" s="33"/>
      <c r="D14" s="28" t="s">
        <v>25</v>
      </c>
      <c r="I14" s="28" t="s">
        <v>26</v>
      </c>
      <c r="J14" s="26" t="s">
        <v>27</v>
      </c>
      <c r="L14" s="33"/>
    </row>
    <row r="15" spans="2:46" s="1" customFormat="1" ht="18" customHeight="1">
      <c r="B15" s="33"/>
      <c r="E15" s="26" t="s">
        <v>28</v>
      </c>
      <c r="I15" s="28" t="s">
        <v>29</v>
      </c>
      <c r="J15" s="26" t="s">
        <v>19</v>
      </c>
      <c r="L15" s="33"/>
    </row>
    <row r="16" spans="2:46" s="1" customFormat="1" ht="6.9" customHeight="1">
      <c r="B16" s="33"/>
      <c r="L16" s="33"/>
    </row>
    <row r="17" spans="2:12" s="1" customFormat="1" ht="12" customHeight="1">
      <c r="B17" s="33"/>
      <c r="D17" s="28" t="s">
        <v>30</v>
      </c>
      <c r="I17" s="28" t="s">
        <v>26</v>
      </c>
      <c r="J17" s="29" t="str">
        <f>'Rekapitulace stavby'!AN13</f>
        <v>Vyplň údaj</v>
      </c>
      <c r="L17" s="33"/>
    </row>
    <row r="18" spans="2:12" s="1" customFormat="1" ht="18" customHeight="1">
      <c r="B18" s="33"/>
      <c r="E18" s="317" t="str">
        <f>'Rekapitulace stavby'!E14</f>
        <v>Vyplň údaj</v>
      </c>
      <c r="F18" s="298"/>
      <c r="G18" s="298"/>
      <c r="H18" s="298"/>
      <c r="I18" s="28" t="s">
        <v>29</v>
      </c>
      <c r="J18" s="29" t="str">
        <f>'Rekapitulace stavby'!AN14</f>
        <v>Vyplň údaj</v>
      </c>
      <c r="L18" s="33"/>
    </row>
    <row r="19" spans="2:12" s="1" customFormat="1" ht="6.9" customHeight="1">
      <c r="B19" s="33"/>
      <c r="L19" s="33"/>
    </row>
    <row r="20" spans="2:12" s="1" customFormat="1" ht="12" customHeight="1">
      <c r="B20" s="33"/>
      <c r="D20" s="28" t="s">
        <v>32</v>
      </c>
      <c r="I20" s="28" t="s">
        <v>26</v>
      </c>
      <c r="J20" s="26" t="s">
        <v>33</v>
      </c>
      <c r="L20" s="33"/>
    </row>
    <row r="21" spans="2:12" s="1" customFormat="1" ht="18" customHeight="1">
      <c r="B21" s="33"/>
      <c r="E21" s="26" t="s">
        <v>34</v>
      </c>
      <c r="I21" s="28" t="s">
        <v>29</v>
      </c>
      <c r="J21" s="26" t="s">
        <v>19</v>
      </c>
      <c r="L21" s="33"/>
    </row>
    <row r="22" spans="2:12" s="1" customFormat="1" ht="6.9" customHeight="1">
      <c r="B22" s="33"/>
      <c r="L22" s="33"/>
    </row>
    <row r="23" spans="2:12" s="1" customFormat="1" ht="12" customHeight="1">
      <c r="B23" s="33"/>
      <c r="D23" s="28" t="s">
        <v>36</v>
      </c>
      <c r="I23" s="28" t="s">
        <v>26</v>
      </c>
      <c r="J23" s="26" t="s">
        <v>33</v>
      </c>
      <c r="L23" s="33"/>
    </row>
    <row r="24" spans="2:12" s="1" customFormat="1" ht="18" customHeight="1">
      <c r="B24" s="33"/>
      <c r="E24" s="26" t="s">
        <v>34</v>
      </c>
      <c r="I24" s="28" t="s">
        <v>29</v>
      </c>
      <c r="J24" s="26" t="s">
        <v>19</v>
      </c>
      <c r="L24" s="33"/>
    </row>
    <row r="25" spans="2:12" s="1" customFormat="1" ht="6.9" customHeight="1">
      <c r="B25" s="33"/>
      <c r="L25" s="33"/>
    </row>
    <row r="26" spans="2:12" s="1" customFormat="1" ht="12" customHeight="1">
      <c r="B26" s="33"/>
      <c r="D26" s="28" t="s">
        <v>37</v>
      </c>
      <c r="L26" s="33"/>
    </row>
    <row r="27" spans="2:12" s="7" customFormat="1" ht="16.5" customHeight="1">
      <c r="B27" s="87"/>
      <c r="E27" s="303" t="s">
        <v>19</v>
      </c>
      <c r="F27" s="303"/>
      <c r="G27" s="303"/>
      <c r="H27" s="303"/>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39</v>
      </c>
      <c r="J30" s="64">
        <f>ROUND(J83, 2)</f>
        <v>0</v>
      </c>
      <c r="L30" s="33"/>
    </row>
    <row r="31" spans="2:12" s="1" customFormat="1" ht="6.9" customHeight="1">
      <c r="B31" s="33"/>
      <c r="D31" s="51"/>
      <c r="E31" s="51"/>
      <c r="F31" s="51"/>
      <c r="G31" s="51"/>
      <c r="H31" s="51"/>
      <c r="I31" s="51"/>
      <c r="J31" s="51"/>
      <c r="K31" s="51"/>
      <c r="L31" s="33"/>
    </row>
    <row r="32" spans="2:12" s="1" customFormat="1" ht="14.4" customHeight="1">
      <c r="B32" s="33"/>
      <c r="F32" s="36" t="s">
        <v>41</v>
      </c>
      <c r="I32" s="36" t="s">
        <v>40</v>
      </c>
      <c r="J32" s="36" t="s">
        <v>42</v>
      </c>
      <c r="L32" s="33"/>
    </row>
    <row r="33" spans="2:12" s="1" customFormat="1" ht="14.4" customHeight="1">
      <c r="B33" s="33"/>
      <c r="D33" s="53" t="s">
        <v>43</v>
      </c>
      <c r="E33" s="28" t="s">
        <v>44</v>
      </c>
      <c r="F33" s="89">
        <f>ROUND((SUM(BE83:BE145)),  2)</f>
        <v>0</v>
      </c>
      <c r="I33" s="90">
        <v>0.21</v>
      </c>
      <c r="J33" s="89">
        <f>ROUND(((SUM(BE83:BE145))*I33),  2)</f>
        <v>0</v>
      </c>
      <c r="L33" s="33"/>
    </row>
    <row r="34" spans="2:12" s="1" customFormat="1" ht="14.4" customHeight="1">
      <c r="B34" s="33"/>
      <c r="E34" s="28" t="s">
        <v>45</v>
      </c>
      <c r="F34" s="89">
        <f>ROUND((SUM(BF83:BF145)),  2)</f>
        <v>0</v>
      </c>
      <c r="I34" s="90">
        <v>0.12</v>
      </c>
      <c r="J34" s="89">
        <f>ROUND(((SUM(BF83:BF145))*I34),  2)</f>
        <v>0</v>
      </c>
      <c r="L34" s="33"/>
    </row>
    <row r="35" spans="2:12" s="1" customFormat="1" ht="14.4" hidden="1" customHeight="1">
      <c r="B35" s="33"/>
      <c r="E35" s="28" t="s">
        <v>46</v>
      </c>
      <c r="F35" s="89">
        <f>ROUND((SUM(BG83:BG145)),  2)</f>
        <v>0</v>
      </c>
      <c r="I35" s="90">
        <v>0.21</v>
      </c>
      <c r="J35" s="89">
        <f>0</f>
        <v>0</v>
      </c>
      <c r="L35" s="33"/>
    </row>
    <row r="36" spans="2:12" s="1" customFormat="1" ht="14.4" hidden="1" customHeight="1">
      <c r="B36" s="33"/>
      <c r="E36" s="28" t="s">
        <v>47</v>
      </c>
      <c r="F36" s="89">
        <f>ROUND((SUM(BH83:BH145)),  2)</f>
        <v>0</v>
      </c>
      <c r="I36" s="90">
        <v>0.12</v>
      </c>
      <c r="J36" s="89">
        <f>0</f>
        <v>0</v>
      </c>
      <c r="L36" s="33"/>
    </row>
    <row r="37" spans="2:12" s="1" customFormat="1" ht="14.4" hidden="1" customHeight="1">
      <c r="B37" s="33"/>
      <c r="E37" s="28" t="s">
        <v>48</v>
      </c>
      <c r="F37" s="89">
        <f>ROUND((SUM(BI83:BI145)),  2)</f>
        <v>0</v>
      </c>
      <c r="I37" s="90">
        <v>0</v>
      </c>
      <c r="J37" s="89">
        <f>0</f>
        <v>0</v>
      </c>
      <c r="L37" s="33"/>
    </row>
    <row r="38" spans="2:12" s="1" customFormat="1" ht="6.9" customHeight="1">
      <c r="B38" s="33"/>
      <c r="L38" s="33"/>
    </row>
    <row r="39" spans="2:12" s="1" customFormat="1" ht="25.35" customHeight="1">
      <c r="B39" s="33"/>
      <c r="C39" s="91"/>
      <c r="D39" s="92" t="s">
        <v>49</v>
      </c>
      <c r="E39" s="55"/>
      <c r="F39" s="55"/>
      <c r="G39" s="93" t="s">
        <v>50</v>
      </c>
      <c r="H39" s="94" t="s">
        <v>51</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107</v>
      </c>
      <c r="L45" s="33"/>
    </row>
    <row r="46" spans="2:12" s="1" customFormat="1" ht="6.9" customHeight="1">
      <c r="B46" s="33"/>
      <c r="L46" s="33"/>
    </row>
    <row r="47" spans="2:12" s="1" customFormat="1" ht="12" customHeight="1">
      <c r="B47" s="33"/>
      <c r="C47" s="28" t="s">
        <v>16</v>
      </c>
      <c r="L47" s="33"/>
    </row>
    <row r="48" spans="2:12" s="1" customFormat="1" ht="16.5" customHeight="1">
      <c r="B48" s="33"/>
      <c r="E48" s="314" t="str">
        <f>E7</f>
        <v>DN11_rozpocet</v>
      </c>
      <c r="F48" s="315"/>
      <c r="G48" s="315"/>
      <c r="H48" s="315"/>
      <c r="L48" s="33"/>
    </row>
    <row r="49" spans="2:47" s="1" customFormat="1" ht="12" customHeight="1">
      <c r="B49" s="33"/>
      <c r="C49" s="28" t="s">
        <v>105</v>
      </c>
      <c r="L49" s="33"/>
    </row>
    <row r="50" spans="2:47" s="1" customFormat="1" ht="16.5" customHeight="1">
      <c r="B50" s="33"/>
      <c r="E50" s="277" t="str">
        <f>E9</f>
        <v>SO05 - Vzduchotechnika</v>
      </c>
      <c r="F50" s="316"/>
      <c r="G50" s="316"/>
      <c r="H50" s="316"/>
      <c r="L50" s="33"/>
    </row>
    <row r="51" spans="2:47" s="1" customFormat="1" ht="6.9" customHeight="1">
      <c r="B51" s="33"/>
      <c r="L51" s="33"/>
    </row>
    <row r="52" spans="2:47" s="1" customFormat="1" ht="12" customHeight="1">
      <c r="B52" s="33"/>
      <c r="C52" s="28" t="s">
        <v>21</v>
      </c>
      <c r="F52" s="26" t="str">
        <f>F12</f>
        <v>Dominikánské nám. 195/11</v>
      </c>
      <c r="I52" s="28" t="s">
        <v>23</v>
      </c>
      <c r="J52" s="50" t="str">
        <f>IF(J12="","",J12)</f>
        <v>28. 10. 2024</v>
      </c>
      <c r="L52" s="33"/>
    </row>
    <row r="53" spans="2:47" s="1" customFormat="1" ht="6.9" customHeight="1">
      <c r="B53" s="33"/>
      <c r="L53" s="33"/>
    </row>
    <row r="54" spans="2:47" s="1" customFormat="1" ht="25.65" customHeight="1">
      <c r="B54" s="33"/>
      <c r="C54" s="28" t="s">
        <v>25</v>
      </c>
      <c r="F54" s="26" t="str">
        <f>E15</f>
        <v>Statutární město Brno, ÚMČ Brno Střed</v>
      </c>
      <c r="I54" s="28" t="s">
        <v>32</v>
      </c>
      <c r="J54" s="31" t="str">
        <f>E21</f>
        <v>Múčka Veselý architekti s.r.o.</v>
      </c>
      <c r="L54" s="33"/>
    </row>
    <row r="55" spans="2:47" s="1" customFormat="1" ht="25.65" customHeight="1">
      <c r="B55" s="33"/>
      <c r="C55" s="28" t="s">
        <v>30</v>
      </c>
      <c r="F55" s="26" t="str">
        <f>IF(E18="","",E18)</f>
        <v>Vyplň údaj</v>
      </c>
      <c r="I55" s="28" t="s">
        <v>36</v>
      </c>
      <c r="J55" s="31" t="str">
        <f>E24</f>
        <v>Múčka Veselý architekti s.r.o.</v>
      </c>
      <c r="L55" s="33"/>
    </row>
    <row r="56" spans="2:47" s="1" customFormat="1" ht="10.35" customHeight="1">
      <c r="B56" s="33"/>
      <c r="L56" s="33"/>
    </row>
    <row r="57" spans="2:47" s="1" customFormat="1" ht="29.25" customHeight="1">
      <c r="B57" s="33"/>
      <c r="C57" s="97" t="s">
        <v>108</v>
      </c>
      <c r="D57" s="91"/>
      <c r="E57" s="91"/>
      <c r="F57" s="91"/>
      <c r="G57" s="91"/>
      <c r="H57" s="91"/>
      <c r="I57" s="91"/>
      <c r="J57" s="98" t="s">
        <v>109</v>
      </c>
      <c r="K57" s="91"/>
      <c r="L57" s="33"/>
    </row>
    <row r="58" spans="2:47" s="1" customFormat="1" ht="10.35" customHeight="1">
      <c r="B58" s="33"/>
      <c r="L58" s="33"/>
    </row>
    <row r="59" spans="2:47" s="1" customFormat="1" ht="22.8" customHeight="1">
      <c r="B59" s="33"/>
      <c r="C59" s="99" t="s">
        <v>71</v>
      </c>
      <c r="J59" s="64">
        <f>J83</f>
        <v>0</v>
      </c>
      <c r="L59" s="33"/>
      <c r="AU59" s="18" t="s">
        <v>110</v>
      </c>
    </row>
    <row r="60" spans="2:47" s="8" customFormat="1" ht="24.9" customHeight="1">
      <c r="B60" s="100"/>
      <c r="D60" s="101" t="s">
        <v>111</v>
      </c>
      <c r="E60" s="102"/>
      <c r="F60" s="102"/>
      <c r="G60" s="102"/>
      <c r="H60" s="102"/>
      <c r="I60" s="102"/>
      <c r="J60" s="103">
        <f>J84</f>
        <v>0</v>
      </c>
      <c r="L60" s="100"/>
    </row>
    <row r="61" spans="2:47" s="9" customFormat="1" ht="19.95" customHeight="1">
      <c r="B61" s="104"/>
      <c r="D61" s="105" t="s">
        <v>118</v>
      </c>
      <c r="E61" s="106"/>
      <c r="F61" s="106"/>
      <c r="G61" s="106"/>
      <c r="H61" s="106"/>
      <c r="I61" s="106"/>
      <c r="J61" s="107">
        <f>J85</f>
        <v>0</v>
      </c>
      <c r="L61" s="104"/>
    </row>
    <row r="62" spans="2:47" s="8" customFormat="1" ht="24.9" customHeight="1">
      <c r="B62" s="100"/>
      <c r="D62" s="101" t="s">
        <v>121</v>
      </c>
      <c r="E62" s="102"/>
      <c r="F62" s="102"/>
      <c r="G62" s="102"/>
      <c r="H62" s="102"/>
      <c r="I62" s="102"/>
      <c r="J62" s="103">
        <f>J88</f>
        <v>0</v>
      </c>
      <c r="L62" s="100"/>
    </row>
    <row r="63" spans="2:47" s="9" customFormat="1" ht="19.95" customHeight="1">
      <c r="B63" s="104"/>
      <c r="D63" s="105" t="s">
        <v>2338</v>
      </c>
      <c r="E63" s="106"/>
      <c r="F63" s="106"/>
      <c r="G63" s="106"/>
      <c r="H63" s="106"/>
      <c r="I63" s="106"/>
      <c r="J63" s="107">
        <f>J89</f>
        <v>0</v>
      </c>
      <c r="L63" s="104"/>
    </row>
    <row r="64" spans="2:47" s="1" customFormat="1" ht="21.75" customHeight="1">
      <c r="B64" s="33"/>
      <c r="L64" s="33"/>
    </row>
    <row r="65" spans="2:12" s="1" customFormat="1" ht="6.9" customHeight="1">
      <c r="B65" s="42"/>
      <c r="C65" s="43"/>
      <c r="D65" s="43"/>
      <c r="E65" s="43"/>
      <c r="F65" s="43"/>
      <c r="G65" s="43"/>
      <c r="H65" s="43"/>
      <c r="I65" s="43"/>
      <c r="J65" s="43"/>
      <c r="K65" s="43"/>
      <c r="L65" s="33"/>
    </row>
    <row r="69" spans="2:12" s="1" customFormat="1" ht="6.9" customHeight="1">
      <c r="B69" s="44"/>
      <c r="C69" s="45"/>
      <c r="D69" s="45"/>
      <c r="E69" s="45"/>
      <c r="F69" s="45"/>
      <c r="G69" s="45"/>
      <c r="H69" s="45"/>
      <c r="I69" s="45"/>
      <c r="J69" s="45"/>
      <c r="K69" s="45"/>
      <c r="L69" s="33"/>
    </row>
    <row r="70" spans="2:12" s="1" customFormat="1" ht="24.9" customHeight="1">
      <c r="B70" s="33"/>
      <c r="C70" s="22" t="s">
        <v>141</v>
      </c>
      <c r="L70" s="33"/>
    </row>
    <row r="71" spans="2:12" s="1" customFormat="1" ht="6.9" customHeight="1">
      <c r="B71" s="33"/>
      <c r="L71" s="33"/>
    </row>
    <row r="72" spans="2:12" s="1" customFormat="1" ht="12" customHeight="1">
      <c r="B72" s="33"/>
      <c r="C72" s="28" t="s">
        <v>16</v>
      </c>
      <c r="L72" s="33"/>
    </row>
    <row r="73" spans="2:12" s="1" customFormat="1" ht="16.5" customHeight="1">
      <c r="B73" s="33"/>
      <c r="E73" s="314" t="str">
        <f>E7</f>
        <v>DN11_rozpocet</v>
      </c>
      <c r="F73" s="315"/>
      <c r="G73" s="315"/>
      <c r="H73" s="315"/>
      <c r="L73" s="33"/>
    </row>
    <row r="74" spans="2:12" s="1" customFormat="1" ht="12" customHeight="1">
      <c r="B74" s="33"/>
      <c r="C74" s="28" t="s">
        <v>105</v>
      </c>
      <c r="L74" s="33"/>
    </row>
    <row r="75" spans="2:12" s="1" customFormat="1" ht="16.5" customHeight="1">
      <c r="B75" s="33"/>
      <c r="E75" s="277" t="str">
        <f>E9</f>
        <v>SO05 - Vzduchotechnika</v>
      </c>
      <c r="F75" s="316"/>
      <c r="G75" s="316"/>
      <c r="H75" s="316"/>
      <c r="L75" s="33"/>
    </row>
    <row r="76" spans="2:12" s="1" customFormat="1" ht="6.9" customHeight="1">
      <c r="B76" s="33"/>
      <c r="L76" s="33"/>
    </row>
    <row r="77" spans="2:12" s="1" customFormat="1" ht="12" customHeight="1">
      <c r="B77" s="33"/>
      <c r="C77" s="28" t="s">
        <v>21</v>
      </c>
      <c r="F77" s="26" t="str">
        <f>F12</f>
        <v>Dominikánské nám. 195/11</v>
      </c>
      <c r="I77" s="28" t="s">
        <v>23</v>
      </c>
      <c r="J77" s="50" t="str">
        <f>IF(J12="","",J12)</f>
        <v>28. 10. 2024</v>
      </c>
      <c r="L77" s="33"/>
    </row>
    <row r="78" spans="2:12" s="1" customFormat="1" ht="6.9" customHeight="1">
      <c r="B78" s="33"/>
      <c r="L78" s="33"/>
    </row>
    <row r="79" spans="2:12" s="1" customFormat="1" ht="25.65" customHeight="1">
      <c r="B79" s="33"/>
      <c r="C79" s="28" t="s">
        <v>25</v>
      </c>
      <c r="F79" s="26" t="str">
        <f>E15</f>
        <v>Statutární město Brno, ÚMČ Brno Střed</v>
      </c>
      <c r="I79" s="28" t="s">
        <v>32</v>
      </c>
      <c r="J79" s="31" t="str">
        <f>E21</f>
        <v>Múčka Veselý architekti s.r.o.</v>
      </c>
      <c r="L79" s="33"/>
    </row>
    <row r="80" spans="2:12" s="1" customFormat="1" ht="25.65" customHeight="1">
      <c r="B80" s="33"/>
      <c r="C80" s="28" t="s">
        <v>30</v>
      </c>
      <c r="F80" s="26" t="str">
        <f>IF(E18="","",E18)</f>
        <v>Vyplň údaj</v>
      </c>
      <c r="I80" s="28" t="s">
        <v>36</v>
      </c>
      <c r="J80" s="31" t="str">
        <f>E24</f>
        <v>Múčka Veselý architekti s.r.o.</v>
      </c>
      <c r="L80" s="33"/>
    </row>
    <row r="81" spans="2:65" s="1" customFormat="1" ht="10.35" customHeight="1">
      <c r="B81" s="33"/>
      <c r="L81" s="33"/>
    </row>
    <row r="82" spans="2:65" s="10" customFormat="1" ht="29.25" customHeight="1">
      <c r="B82" s="108"/>
      <c r="C82" s="109" t="s">
        <v>142</v>
      </c>
      <c r="D82" s="110" t="s">
        <v>58</v>
      </c>
      <c r="E82" s="110" t="s">
        <v>54</v>
      </c>
      <c r="F82" s="110" t="s">
        <v>55</v>
      </c>
      <c r="G82" s="110" t="s">
        <v>143</v>
      </c>
      <c r="H82" s="110" t="s">
        <v>144</v>
      </c>
      <c r="I82" s="110" t="s">
        <v>145</v>
      </c>
      <c r="J82" s="110" t="s">
        <v>109</v>
      </c>
      <c r="K82" s="111" t="s">
        <v>146</v>
      </c>
      <c r="L82" s="108"/>
      <c r="M82" s="57" t="s">
        <v>19</v>
      </c>
      <c r="N82" s="58" t="s">
        <v>43</v>
      </c>
      <c r="O82" s="58" t="s">
        <v>147</v>
      </c>
      <c r="P82" s="58" t="s">
        <v>148</v>
      </c>
      <c r="Q82" s="58" t="s">
        <v>149</v>
      </c>
      <c r="R82" s="58" t="s">
        <v>150</v>
      </c>
      <c r="S82" s="58" t="s">
        <v>151</v>
      </c>
      <c r="T82" s="59" t="s">
        <v>152</v>
      </c>
    </row>
    <row r="83" spans="2:65" s="1" customFormat="1" ht="22.8" customHeight="1">
      <c r="B83" s="33"/>
      <c r="C83" s="62" t="s">
        <v>153</v>
      </c>
      <c r="J83" s="112">
        <f>BK83</f>
        <v>0</v>
      </c>
      <c r="L83" s="33"/>
      <c r="M83" s="60"/>
      <c r="N83" s="51"/>
      <c r="O83" s="51"/>
      <c r="P83" s="113">
        <f>P84+P88</f>
        <v>0</v>
      </c>
      <c r="Q83" s="51"/>
      <c r="R83" s="113">
        <f>R84+R88</f>
        <v>2.622E-2</v>
      </c>
      <c r="S83" s="51"/>
      <c r="T83" s="114">
        <f>T84+T88</f>
        <v>0</v>
      </c>
      <c r="AT83" s="18" t="s">
        <v>72</v>
      </c>
      <c r="AU83" s="18" t="s">
        <v>110</v>
      </c>
      <c r="BK83" s="115">
        <f>BK84+BK88</f>
        <v>0</v>
      </c>
    </row>
    <row r="84" spans="2:65" s="11" customFormat="1" ht="25.95" customHeight="1">
      <c r="B84" s="116"/>
      <c r="D84" s="117" t="s">
        <v>72</v>
      </c>
      <c r="E84" s="118" t="s">
        <v>154</v>
      </c>
      <c r="F84" s="118" t="s">
        <v>155</v>
      </c>
      <c r="I84" s="119"/>
      <c r="J84" s="120">
        <f>BK84</f>
        <v>0</v>
      </c>
      <c r="L84" s="116"/>
      <c r="M84" s="121"/>
      <c r="P84" s="122">
        <f>P85</f>
        <v>0</v>
      </c>
      <c r="R84" s="122">
        <f>R85</f>
        <v>0</v>
      </c>
      <c r="T84" s="123">
        <f>T85</f>
        <v>0</v>
      </c>
      <c r="AR84" s="117" t="s">
        <v>81</v>
      </c>
      <c r="AT84" s="124" t="s">
        <v>72</v>
      </c>
      <c r="AU84" s="124" t="s">
        <v>73</v>
      </c>
      <c r="AY84" s="117" t="s">
        <v>156</v>
      </c>
      <c r="BK84" s="125">
        <f>BK85</f>
        <v>0</v>
      </c>
    </row>
    <row r="85" spans="2:65" s="11" customFormat="1" ht="22.8" customHeight="1">
      <c r="B85" s="116"/>
      <c r="D85" s="117" t="s">
        <v>72</v>
      </c>
      <c r="E85" s="126" t="s">
        <v>223</v>
      </c>
      <c r="F85" s="126" t="s">
        <v>418</v>
      </c>
      <c r="I85" s="119"/>
      <c r="J85" s="127">
        <f>BK85</f>
        <v>0</v>
      </c>
      <c r="L85" s="116"/>
      <c r="M85" s="121"/>
      <c r="P85" s="122">
        <f>SUM(P86:P87)</f>
        <v>0</v>
      </c>
      <c r="R85" s="122">
        <f>SUM(R86:R87)</f>
        <v>0</v>
      </c>
      <c r="T85" s="123">
        <f>SUM(T86:T87)</f>
        <v>0</v>
      </c>
      <c r="AR85" s="117" t="s">
        <v>81</v>
      </c>
      <c r="AT85" s="124" t="s">
        <v>72</v>
      </c>
      <c r="AU85" s="124" t="s">
        <v>81</v>
      </c>
      <c r="AY85" s="117" t="s">
        <v>156</v>
      </c>
      <c r="BK85" s="125">
        <f>SUM(BK86:BK87)</f>
        <v>0</v>
      </c>
    </row>
    <row r="86" spans="2:65" s="1" customFormat="1" ht="16.5" customHeight="1">
      <c r="B86" s="33"/>
      <c r="C86" s="128" t="s">
        <v>81</v>
      </c>
      <c r="D86" s="128" t="s">
        <v>158</v>
      </c>
      <c r="E86" s="129" t="s">
        <v>2339</v>
      </c>
      <c r="F86" s="130" t="s">
        <v>2340</v>
      </c>
      <c r="G86" s="131" t="s">
        <v>235</v>
      </c>
      <c r="H86" s="132">
        <v>5</v>
      </c>
      <c r="I86" s="133"/>
      <c r="J86" s="134">
        <f>ROUND(I86*H86,2)</f>
        <v>0</v>
      </c>
      <c r="K86" s="130" t="s">
        <v>19</v>
      </c>
      <c r="L86" s="33"/>
      <c r="M86" s="135" t="s">
        <v>19</v>
      </c>
      <c r="N86" s="136" t="s">
        <v>44</v>
      </c>
      <c r="P86" s="137">
        <f>O86*H86</f>
        <v>0</v>
      </c>
      <c r="Q86" s="137">
        <v>0</v>
      </c>
      <c r="R86" s="137">
        <f>Q86*H86</f>
        <v>0</v>
      </c>
      <c r="S86" s="137">
        <v>0</v>
      </c>
      <c r="T86" s="138">
        <f>S86*H86</f>
        <v>0</v>
      </c>
      <c r="AR86" s="139" t="s">
        <v>163</v>
      </c>
      <c r="AT86" s="139" t="s">
        <v>158</v>
      </c>
      <c r="AU86" s="139" t="s">
        <v>83</v>
      </c>
      <c r="AY86" s="18" t="s">
        <v>156</v>
      </c>
      <c r="BE86" s="140">
        <f>IF(N86="základní",J86,0)</f>
        <v>0</v>
      </c>
      <c r="BF86" s="140">
        <f>IF(N86="snížená",J86,0)</f>
        <v>0</v>
      </c>
      <c r="BG86" s="140">
        <f>IF(N86="zákl. přenesená",J86,0)</f>
        <v>0</v>
      </c>
      <c r="BH86" s="140">
        <f>IF(N86="sníž. přenesená",J86,0)</f>
        <v>0</v>
      </c>
      <c r="BI86" s="140">
        <f>IF(N86="nulová",J86,0)</f>
        <v>0</v>
      </c>
      <c r="BJ86" s="18" t="s">
        <v>81</v>
      </c>
      <c r="BK86" s="140">
        <f>ROUND(I86*H86,2)</f>
        <v>0</v>
      </c>
      <c r="BL86" s="18" t="s">
        <v>163</v>
      </c>
      <c r="BM86" s="139" t="s">
        <v>2341</v>
      </c>
    </row>
    <row r="87" spans="2:65" s="1" customFormat="1" ht="16.5" customHeight="1">
      <c r="B87" s="33"/>
      <c r="C87" s="128" t="s">
        <v>83</v>
      </c>
      <c r="D87" s="128" t="s">
        <v>158</v>
      </c>
      <c r="E87" s="129" t="s">
        <v>2342</v>
      </c>
      <c r="F87" s="130" t="s">
        <v>2343</v>
      </c>
      <c r="G87" s="131" t="s">
        <v>235</v>
      </c>
      <c r="H87" s="132">
        <v>5</v>
      </c>
      <c r="I87" s="133"/>
      <c r="J87" s="134">
        <f>ROUND(I87*H87,2)</f>
        <v>0</v>
      </c>
      <c r="K87" s="130" t="s">
        <v>19</v>
      </c>
      <c r="L87" s="33"/>
      <c r="M87" s="135" t="s">
        <v>19</v>
      </c>
      <c r="N87" s="136" t="s">
        <v>44</v>
      </c>
      <c r="P87" s="137">
        <f>O87*H87</f>
        <v>0</v>
      </c>
      <c r="Q87" s="137">
        <v>0</v>
      </c>
      <c r="R87" s="137">
        <f>Q87*H87</f>
        <v>0</v>
      </c>
      <c r="S87" s="137">
        <v>0</v>
      </c>
      <c r="T87" s="138">
        <f>S87*H87</f>
        <v>0</v>
      </c>
      <c r="AR87" s="139" t="s">
        <v>163</v>
      </c>
      <c r="AT87" s="139" t="s">
        <v>158</v>
      </c>
      <c r="AU87" s="139" t="s">
        <v>83</v>
      </c>
      <c r="AY87" s="18" t="s">
        <v>156</v>
      </c>
      <c r="BE87" s="140">
        <f>IF(N87="základní",J87,0)</f>
        <v>0</v>
      </c>
      <c r="BF87" s="140">
        <f>IF(N87="snížená",J87,0)</f>
        <v>0</v>
      </c>
      <c r="BG87" s="140">
        <f>IF(N87="zákl. přenesená",J87,0)</f>
        <v>0</v>
      </c>
      <c r="BH87" s="140">
        <f>IF(N87="sníž. přenesená",J87,0)</f>
        <v>0</v>
      </c>
      <c r="BI87" s="140">
        <f>IF(N87="nulová",J87,0)</f>
        <v>0</v>
      </c>
      <c r="BJ87" s="18" t="s">
        <v>81</v>
      </c>
      <c r="BK87" s="140">
        <f>ROUND(I87*H87,2)</f>
        <v>0</v>
      </c>
      <c r="BL87" s="18" t="s">
        <v>163</v>
      </c>
      <c r="BM87" s="139" t="s">
        <v>2344</v>
      </c>
    </row>
    <row r="88" spans="2:65" s="11" customFormat="1" ht="25.95" customHeight="1">
      <c r="B88" s="116"/>
      <c r="D88" s="117" t="s">
        <v>72</v>
      </c>
      <c r="E88" s="118" t="s">
        <v>663</v>
      </c>
      <c r="F88" s="118" t="s">
        <v>664</v>
      </c>
      <c r="I88" s="119"/>
      <c r="J88" s="120">
        <f>BK88</f>
        <v>0</v>
      </c>
      <c r="L88" s="116"/>
      <c r="M88" s="121"/>
      <c r="P88" s="122">
        <f>P89</f>
        <v>0</v>
      </c>
      <c r="R88" s="122">
        <f>R89</f>
        <v>2.622E-2</v>
      </c>
      <c r="T88" s="123">
        <f>T89</f>
        <v>0</v>
      </c>
      <c r="AR88" s="117" t="s">
        <v>83</v>
      </c>
      <c r="AT88" s="124" t="s">
        <v>72</v>
      </c>
      <c r="AU88" s="124" t="s">
        <v>73</v>
      </c>
      <c r="AY88" s="117" t="s">
        <v>156</v>
      </c>
      <c r="BK88" s="125">
        <f>BK89</f>
        <v>0</v>
      </c>
    </row>
    <row r="89" spans="2:65" s="11" customFormat="1" ht="22.8" customHeight="1">
      <c r="B89" s="116"/>
      <c r="D89" s="117" t="s">
        <v>72</v>
      </c>
      <c r="E89" s="126" t="s">
        <v>2345</v>
      </c>
      <c r="F89" s="126" t="s">
        <v>94</v>
      </c>
      <c r="I89" s="119"/>
      <c r="J89" s="127">
        <f>BK89</f>
        <v>0</v>
      </c>
      <c r="L89" s="116"/>
      <c r="M89" s="121"/>
      <c r="P89" s="122">
        <f>SUM(P90:P145)</f>
        <v>0</v>
      </c>
      <c r="R89" s="122">
        <f>SUM(R90:R145)</f>
        <v>2.622E-2</v>
      </c>
      <c r="T89" s="123">
        <f>SUM(T90:T145)</f>
        <v>0</v>
      </c>
      <c r="AR89" s="117" t="s">
        <v>83</v>
      </c>
      <c r="AT89" s="124" t="s">
        <v>72</v>
      </c>
      <c r="AU89" s="124" t="s">
        <v>81</v>
      </c>
      <c r="AY89" s="117" t="s">
        <v>156</v>
      </c>
      <c r="BK89" s="125">
        <f>SUM(BK90:BK145)</f>
        <v>0</v>
      </c>
    </row>
    <row r="90" spans="2:65" s="1" customFormat="1" ht="16.5" customHeight="1">
      <c r="B90" s="33"/>
      <c r="C90" s="128" t="s">
        <v>182</v>
      </c>
      <c r="D90" s="128" t="s">
        <v>158</v>
      </c>
      <c r="E90" s="129" t="s">
        <v>2346</v>
      </c>
      <c r="F90" s="130" t="s">
        <v>2347</v>
      </c>
      <c r="G90" s="131" t="s">
        <v>2348</v>
      </c>
      <c r="H90" s="132">
        <v>1</v>
      </c>
      <c r="I90" s="133"/>
      <c r="J90" s="134">
        <f>ROUND(I90*H90,2)</f>
        <v>0</v>
      </c>
      <c r="K90" s="130" t="s">
        <v>19</v>
      </c>
      <c r="L90" s="33"/>
      <c r="M90" s="135" t="s">
        <v>19</v>
      </c>
      <c r="N90" s="136" t="s">
        <v>44</v>
      </c>
      <c r="P90" s="137">
        <f>O90*H90</f>
        <v>0</v>
      </c>
      <c r="Q90" s="137">
        <v>0</v>
      </c>
      <c r="R90" s="137">
        <f>Q90*H90</f>
        <v>0</v>
      </c>
      <c r="S90" s="137">
        <v>0</v>
      </c>
      <c r="T90" s="138">
        <f>S90*H90</f>
        <v>0</v>
      </c>
      <c r="AR90" s="139" t="s">
        <v>278</v>
      </c>
      <c r="AT90" s="139" t="s">
        <v>158</v>
      </c>
      <c r="AU90" s="139" t="s">
        <v>83</v>
      </c>
      <c r="AY90" s="18" t="s">
        <v>156</v>
      </c>
      <c r="BE90" s="140">
        <f>IF(N90="základní",J90,0)</f>
        <v>0</v>
      </c>
      <c r="BF90" s="140">
        <f>IF(N90="snížená",J90,0)</f>
        <v>0</v>
      </c>
      <c r="BG90" s="140">
        <f>IF(N90="zákl. přenesená",J90,0)</f>
        <v>0</v>
      </c>
      <c r="BH90" s="140">
        <f>IF(N90="sníž. přenesená",J90,0)</f>
        <v>0</v>
      </c>
      <c r="BI90" s="140">
        <f>IF(N90="nulová",J90,0)</f>
        <v>0</v>
      </c>
      <c r="BJ90" s="18" t="s">
        <v>81</v>
      </c>
      <c r="BK90" s="140">
        <f>ROUND(I90*H90,2)</f>
        <v>0</v>
      </c>
      <c r="BL90" s="18" t="s">
        <v>278</v>
      </c>
      <c r="BM90" s="139" t="s">
        <v>2349</v>
      </c>
    </row>
    <row r="91" spans="2:65" s="1" customFormat="1" ht="16.5" customHeight="1">
      <c r="B91" s="33"/>
      <c r="C91" s="128" t="s">
        <v>163</v>
      </c>
      <c r="D91" s="128" t="s">
        <v>158</v>
      </c>
      <c r="E91" s="129" t="s">
        <v>2350</v>
      </c>
      <c r="F91" s="130" t="s">
        <v>2351</v>
      </c>
      <c r="G91" s="131" t="s">
        <v>235</v>
      </c>
      <c r="H91" s="132">
        <v>3</v>
      </c>
      <c r="I91" s="133"/>
      <c r="J91" s="134">
        <f>ROUND(I91*H91,2)</f>
        <v>0</v>
      </c>
      <c r="K91" s="130" t="s">
        <v>162</v>
      </c>
      <c r="L91" s="33"/>
      <c r="M91" s="135" t="s">
        <v>19</v>
      </c>
      <c r="N91" s="136" t="s">
        <v>44</v>
      </c>
      <c r="P91" s="137">
        <f>O91*H91</f>
        <v>0</v>
      </c>
      <c r="Q91" s="137">
        <v>0</v>
      </c>
      <c r="R91" s="137">
        <f>Q91*H91</f>
        <v>0</v>
      </c>
      <c r="S91" s="137">
        <v>0</v>
      </c>
      <c r="T91" s="138">
        <f>S91*H91</f>
        <v>0</v>
      </c>
      <c r="AR91" s="139" t="s">
        <v>278</v>
      </c>
      <c r="AT91" s="139" t="s">
        <v>158</v>
      </c>
      <c r="AU91" s="139" t="s">
        <v>83</v>
      </c>
      <c r="AY91" s="18" t="s">
        <v>156</v>
      </c>
      <c r="BE91" s="140">
        <f>IF(N91="základní",J91,0)</f>
        <v>0</v>
      </c>
      <c r="BF91" s="140">
        <f>IF(N91="snížená",J91,0)</f>
        <v>0</v>
      </c>
      <c r="BG91" s="140">
        <f>IF(N91="zákl. přenesená",J91,0)</f>
        <v>0</v>
      </c>
      <c r="BH91" s="140">
        <f>IF(N91="sníž. přenesená",J91,0)</f>
        <v>0</v>
      </c>
      <c r="BI91" s="140">
        <f>IF(N91="nulová",J91,0)</f>
        <v>0</v>
      </c>
      <c r="BJ91" s="18" t="s">
        <v>81</v>
      </c>
      <c r="BK91" s="140">
        <f>ROUND(I91*H91,2)</f>
        <v>0</v>
      </c>
      <c r="BL91" s="18" t="s">
        <v>278</v>
      </c>
      <c r="BM91" s="139" t="s">
        <v>2352</v>
      </c>
    </row>
    <row r="92" spans="2:65" s="1" customFormat="1" ht="10.199999999999999">
      <c r="B92" s="33"/>
      <c r="D92" s="141" t="s">
        <v>165</v>
      </c>
      <c r="F92" s="142" t="s">
        <v>2353</v>
      </c>
      <c r="I92" s="143"/>
      <c r="L92" s="33"/>
      <c r="M92" s="144"/>
      <c r="T92" s="54"/>
      <c r="AT92" s="18" t="s">
        <v>165</v>
      </c>
      <c r="AU92" s="18" t="s">
        <v>83</v>
      </c>
    </row>
    <row r="93" spans="2:65" s="13" customFormat="1" ht="10.199999999999999">
      <c r="B93" s="152"/>
      <c r="D93" s="146" t="s">
        <v>167</v>
      </c>
      <c r="E93" s="153" t="s">
        <v>19</v>
      </c>
      <c r="F93" s="154" t="s">
        <v>182</v>
      </c>
      <c r="H93" s="155">
        <v>3</v>
      </c>
      <c r="I93" s="156"/>
      <c r="L93" s="152"/>
      <c r="M93" s="157"/>
      <c r="T93" s="158"/>
      <c r="AT93" s="153" t="s">
        <v>167</v>
      </c>
      <c r="AU93" s="153" t="s">
        <v>83</v>
      </c>
      <c r="AV93" s="13" t="s">
        <v>83</v>
      </c>
      <c r="AW93" s="13" t="s">
        <v>35</v>
      </c>
      <c r="AX93" s="13" t="s">
        <v>73</v>
      </c>
      <c r="AY93" s="153" t="s">
        <v>156</v>
      </c>
    </row>
    <row r="94" spans="2:65" s="14" customFormat="1" ht="10.199999999999999">
      <c r="B94" s="159"/>
      <c r="D94" s="146" t="s">
        <v>167</v>
      </c>
      <c r="E94" s="160" t="s">
        <v>19</v>
      </c>
      <c r="F94" s="161" t="s">
        <v>174</v>
      </c>
      <c r="H94" s="162">
        <v>3</v>
      </c>
      <c r="I94" s="163"/>
      <c r="L94" s="159"/>
      <c r="M94" s="164"/>
      <c r="T94" s="165"/>
      <c r="AT94" s="160" t="s">
        <v>167</v>
      </c>
      <c r="AU94" s="160" t="s">
        <v>83</v>
      </c>
      <c r="AV94" s="14" t="s">
        <v>163</v>
      </c>
      <c r="AW94" s="14" t="s">
        <v>35</v>
      </c>
      <c r="AX94" s="14" t="s">
        <v>81</v>
      </c>
      <c r="AY94" s="160" t="s">
        <v>156</v>
      </c>
    </row>
    <row r="95" spans="2:65" s="1" customFormat="1" ht="16.5" customHeight="1">
      <c r="B95" s="33"/>
      <c r="C95" s="166" t="s">
        <v>195</v>
      </c>
      <c r="D95" s="166" t="s">
        <v>291</v>
      </c>
      <c r="E95" s="167" t="s">
        <v>2354</v>
      </c>
      <c r="F95" s="168" t="s">
        <v>2355</v>
      </c>
      <c r="G95" s="169" t="s">
        <v>235</v>
      </c>
      <c r="H95" s="170">
        <v>3</v>
      </c>
      <c r="I95" s="171"/>
      <c r="J95" s="172">
        <f>ROUND(I95*H95,2)</f>
        <v>0</v>
      </c>
      <c r="K95" s="168" t="s">
        <v>19</v>
      </c>
      <c r="L95" s="173"/>
      <c r="M95" s="174" t="s">
        <v>19</v>
      </c>
      <c r="N95" s="175" t="s">
        <v>44</v>
      </c>
      <c r="P95" s="137">
        <f>O95*H95</f>
        <v>0</v>
      </c>
      <c r="Q95" s="137">
        <v>0</v>
      </c>
      <c r="R95" s="137">
        <f>Q95*H95</f>
        <v>0</v>
      </c>
      <c r="S95" s="137">
        <v>0</v>
      </c>
      <c r="T95" s="138">
        <f>S95*H95</f>
        <v>0</v>
      </c>
      <c r="AR95" s="139" t="s">
        <v>379</v>
      </c>
      <c r="AT95" s="139" t="s">
        <v>291</v>
      </c>
      <c r="AU95" s="139" t="s">
        <v>83</v>
      </c>
      <c r="AY95" s="18" t="s">
        <v>156</v>
      </c>
      <c r="BE95" s="140">
        <f>IF(N95="základní",J95,0)</f>
        <v>0</v>
      </c>
      <c r="BF95" s="140">
        <f>IF(N95="snížená",J95,0)</f>
        <v>0</v>
      </c>
      <c r="BG95" s="140">
        <f>IF(N95="zákl. přenesená",J95,0)</f>
        <v>0</v>
      </c>
      <c r="BH95" s="140">
        <f>IF(N95="sníž. přenesená",J95,0)</f>
        <v>0</v>
      </c>
      <c r="BI95" s="140">
        <f>IF(N95="nulová",J95,0)</f>
        <v>0</v>
      </c>
      <c r="BJ95" s="18" t="s">
        <v>81</v>
      </c>
      <c r="BK95" s="140">
        <f>ROUND(I95*H95,2)</f>
        <v>0</v>
      </c>
      <c r="BL95" s="18" t="s">
        <v>278</v>
      </c>
      <c r="BM95" s="139" t="s">
        <v>2356</v>
      </c>
    </row>
    <row r="96" spans="2:65" s="13" customFormat="1" ht="10.199999999999999">
      <c r="B96" s="152"/>
      <c r="D96" s="146" t="s">
        <v>167</v>
      </c>
      <c r="E96" s="153" t="s">
        <v>19</v>
      </c>
      <c r="F96" s="154" t="s">
        <v>182</v>
      </c>
      <c r="H96" s="155">
        <v>3</v>
      </c>
      <c r="I96" s="156"/>
      <c r="L96" s="152"/>
      <c r="M96" s="157"/>
      <c r="T96" s="158"/>
      <c r="AT96" s="153" t="s">
        <v>167</v>
      </c>
      <c r="AU96" s="153" t="s">
        <v>83</v>
      </c>
      <c r="AV96" s="13" t="s">
        <v>83</v>
      </c>
      <c r="AW96" s="13" t="s">
        <v>35</v>
      </c>
      <c r="AX96" s="13" t="s">
        <v>73</v>
      </c>
      <c r="AY96" s="153" t="s">
        <v>156</v>
      </c>
    </row>
    <row r="97" spans="2:65" s="14" customFormat="1" ht="10.199999999999999">
      <c r="B97" s="159"/>
      <c r="D97" s="146" t="s">
        <v>167</v>
      </c>
      <c r="E97" s="160" t="s">
        <v>19</v>
      </c>
      <c r="F97" s="161" t="s">
        <v>174</v>
      </c>
      <c r="H97" s="162">
        <v>3</v>
      </c>
      <c r="I97" s="163"/>
      <c r="L97" s="159"/>
      <c r="M97" s="164"/>
      <c r="T97" s="165"/>
      <c r="AT97" s="160" t="s">
        <v>167</v>
      </c>
      <c r="AU97" s="160" t="s">
        <v>83</v>
      </c>
      <c r="AV97" s="14" t="s">
        <v>163</v>
      </c>
      <c r="AW97" s="14" t="s">
        <v>35</v>
      </c>
      <c r="AX97" s="14" t="s">
        <v>81</v>
      </c>
      <c r="AY97" s="160" t="s">
        <v>156</v>
      </c>
    </row>
    <row r="98" spans="2:65" s="1" customFormat="1" ht="16.5" customHeight="1">
      <c r="B98" s="33"/>
      <c r="C98" s="128" t="s">
        <v>202</v>
      </c>
      <c r="D98" s="128" t="s">
        <v>158</v>
      </c>
      <c r="E98" s="129" t="s">
        <v>2357</v>
      </c>
      <c r="F98" s="130" t="s">
        <v>2358</v>
      </c>
      <c r="G98" s="131" t="s">
        <v>235</v>
      </c>
      <c r="H98" s="132">
        <v>1</v>
      </c>
      <c r="I98" s="133"/>
      <c r="J98" s="134">
        <f>ROUND(I98*H98,2)</f>
        <v>0</v>
      </c>
      <c r="K98" s="130" t="s">
        <v>162</v>
      </c>
      <c r="L98" s="33"/>
      <c r="M98" s="135" t="s">
        <v>19</v>
      </c>
      <c r="N98" s="136" t="s">
        <v>44</v>
      </c>
      <c r="P98" s="137">
        <f>O98*H98</f>
        <v>0</v>
      </c>
      <c r="Q98" s="137">
        <v>0</v>
      </c>
      <c r="R98" s="137">
        <f>Q98*H98</f>
        <v>0</v>
      </c>
      <c r="S98" s="137">
        <v>0</v>
      </c>
      <c r="T98" s="138">
        <f>S98*H98</f>
        <v>0</v>
      </c>
      <c r="AR98" s="139" t="s">
        <v>278</v>
      </c>
      <c r="AT98" s="139" t="s">
        <v>158</v>
      </c>
      <c r="AU98" s="139" t="s">
        <v>83</v>
      </c>
      <c r="AY98" s="18" t="s">
        <v>156</v>
      </c>
      <c r="BE98" s="140">
        <f>IF(N98="základní",J98,0)</f>
        <v>0</v>
      </c>
      <c r="BF98" s="140">
        <f>IF(N98="snížená",J98,0)</f>
        <v>0</v>
      </c>
      <c r="BG98" s="140">
        <f>IF(N98="zákl. přenesená",J98,0)</f>
        <v>0</v>
      </c>
      <c r="BH98" s="140">
        <f>IF(N98="sníž. přenesená",J98,0)</f>
        <v>0</v>
      </c>
      <c r="BI98" s="140">
        <f>IF(N98="nulová",J98,0)</f>
        <v>0</v>
      </c>
      <c r="BJ98" s="18" t="s">
        <v>81</v>
      </c>
      <c r="BK98" s="140">
        <f>ROUND(I98*H98,2)</f>
        <v>0</v>
      </c>
      <c r="BL98" s="18" t="s">
        <v>278</v>
      </c>
      <c r="BM98" s="139" t="s">
        <v>2359</v>
      </c>
    </row>
    <row r="99" spans="2:65" s="1" customFormat="1" ht="10.199999999999999">
      <c r="B99" s="33"/>
      <c r="D99" s="141" t="s">
        <v>165</v>
      </c>
      <c r="F99" s="142" t="s">
        <v>2360</v>
      </c>
      <c r="I99" s="143"/>
      <c r="L99" s="33"/>
      <c r="M99" s="144"/>
      <c r="T99" s="54"/>
      <c r="AT99" s="18" t="s">
        <v>165</v>
      </c>
      <c r="AU99" s="18" t="s">
        <v>83</v>
      </c>
    </row>
    <row r="100" spans="2:65" s="13" customFormat="1" ht="10.199999999999999">
      <c r="B100" s="152"/>
      <c r="D100" s="146" t="s">
        <v>167</v>
      </c>
      <c r="E100" s="153" t="s">
        <v>19</v>
      </c>
      <c r="F100" s="154" t="s">
        <v>81</v>
      </c>
      <c r="H100" s="155">
        <v>1</v>
      </c>
      <c r="I100" s="156"/>
      <c r="L100" s="152"/>
      <c r="M100" s="157"/>
      <c r="T100" s="158"/>
      <c r="AT100" s="153" t="s">
        <v>167</v>
      </c>
      <c r="AU100" s="153" t="s">
        <v>83</v>
      </c>
      <c r="AV100" s="13" t="s">
        <v>83</v>
      </c>
      <c r="AW100" s="13" t="s">
        <v>35</v>
      </c>
      <c r="AX100" s="13" t="s">
        <v>73</v>
      </c>
      <c r="AY100" s="153" t="s">
        <v>156</v>
      </c>
    </row>
    <row r="101" spans="2:65" s="14" customFormat="1" ht="10.199999999999999">
      <c r="B101" s="159"/>
      <c r="D101" s="146" t="s">
        <v>167</v>
      </c>
      <c r="E101" s="160" t="s">
        <v>19</v>
      </c>
      <c r="F101" s="161" t="s">
        <v>174</v>
      </c>
      <c r="H101" s="162">
        <v>1</v>
      </c>
      <c r="I101" s="163"/>
      <c r="L101" s="159"/>
      <c r="M101" s="164"/>
      <c r="T101" s="165"/>
      <c r="AT101" s="160" t="s">
        <v>167</v>
      </c>
      <c r="AU101" s="160" t="s">
        <v>83</v>
      </c>
      <c r="AV101" s="14" t="s">
        <v>163</v>
      </c>
      <c r="AW101" s="14" t="s">
        <v>35</v>
      </c>
      <c r="AX101" s="14" t="s">
        <v>81</v>
      </c>
      <c r="AY101" s="160" t="s">
        <v>156</v>
      </c>
    </row>
    <row r="102" spans="2:65" s="1" customFormat="1" ht="16.5" customHeight="1">
      <c r="B102" s="33"/>
      <c r="C102" s="128" t="s">
        <v>209</v>
      </c>
      <c r="D102" s="128" t="s">
        <v>158</v>
      </c>
      <c r="E102" s="129" t="s">
        <v>2361</v>
      </c>
      <c r="F102" s="130" t="s">
        <v>2362</v>
      </c>
      <c r="G102" s="131" t="s">
        <v>587</v>
      </c>
      <c r="H102" s="132">
        <v>1</v>
      </c>
      <c r="I102" s="133"/>
      <c r="J102" s="134">
        <f>ROUND(I102*H102,2)</f>
        <v>0</v>
      </c>
      <c r="K102" s="130" t="s">
        <v>19</v>
      </c>
      <c r="L102" s="33"/>
      <c r="M102" s="135" t="s">
        <v>19</v>
      </c>
      <c r="N102" s="136" t="s">
        <v>44</v>
      </c>
      <c r="P102" s="137">
        <f>O102*H102</f>
        <v>0</v>
      </c>
      <c r="Q102" s="137">
        <v>0</v>
      </c>
      <c r="R102" s="137">
        <f>Q102*H102</f>
        <v>0</v>
      </c>
      <c r="S102" s="137">
        <v>0</v>
      </c>
      <c r="T102" s="138">
        <f>S102*H102</f>
        <v>0</v>
      </c>
      <c r="AR102" s="139" t="s">
        <v>163</v>
      </c>
      <c r="AT102" s="139" t="s">
        <v>158</v>
      </c>
      <c r="AU102" s="139" t="s">
        <v>83</v>
      </c>
      <c r="AY102" s="18" t="s">
        <v>156</v>
      </c>
      <c r="BE102" s="140">
        <f>IF(N102="základní",J102,0)</f>
        <v>0</v>
      </c>
      <c r="BF102" s="140">
        <f>IF(N102="snížená",J102,0)</f>
        <v>0</v>
      </c>
      <c r="BG102" s="140">
        <f>IF(N102="zákl. přenesená",J102,0)</f>
        <v>0</v>
      </c>
      <c r="BH102" s="140">
        <f>IF(N102="sníž. přenesená",J102,0)</f>
        <v>0</v>
      </c>
      <c r="BI102" s="140">
        <f>IF(N102="nulová",J102,0)</f>
        <v>0</v>
      </c>
      <c r="BJ102" s="18" t="s">
        <v>81</v>
      </c>
      <c r="BK102" s="140">
        <f>ROUND(I102*H102,2)</f>
        <v>0</v>
      </c>
      <c r="BL102" s="18" t="s">
        <v>163</v>
      </c>
      <c r="BM102" s="139" t="s">
        <v>2363</v>
      </c>
    </row>
    <row r="103" spans="2:65" s="13" customFormat="1" ht="10.199999999999999">
      <c r="B103" s="152"/>
      <c r="D103" s="146" t="s">
        <v>167</v>
      </c>
      <c r="E103" s="153" t="s">
        <v>19</v>
      </c>
      <c r="F103" s="154" t="s">
        <v>81</v>
      </c>
      <c r="H103" s="155">
        <v>1</v>
      </c>
      <c r="I103" s="156"/>
      <c r="L103" s="152"/>
      <c r="M103" s="157"/>
      <c r="T103" s="158"/>
      <c r="AT103" s="153" t="s">
        <v>167</v>
      </c>
      <c r="AU103" s="153" t="s">
        <v>83</v>
      </c>
      <c r="AV103" s="13" t="s">
        <v>83</v>
      </c>
      <c r="AW103" s="13" t="s">
        <v>35</v>
      </c>
      <c r="AX103" s="13" t="s">
        <v>73</v>
      </c>
      <c r="AY103" s="153" t="s">
        <v>156</v>
      </c>
    </row>
    <row r="104" spans="2:65" s="14" customFormat="1" ht="10.199999999999999">
      <c r="B104" s="159"/>
      <c r="D104" s="146" t="s">
        <v>167</v>
      </c>
      <c r="E104" s="160" t="s">
        <v>19</v>
      </c>
      <c r="F104" s="161" t="s">
        <v>174</v>
      </c>
      <c r="H104" s="162">
        <v>1</v>
      </c>
      <c r="I104" s="163"/>
      <c r="L104" s="159"/>
      <c r="M104" s="164"/>
      <c r="T104" s="165"/>
      <c r="AT104" s="160" t="s">
        <v>167</v>
      </c>
      <c r="AU104" s="160" t="s">
        <v>83</v>
      </c>
      <c r="AV104" s="14" t="s">
        <v>163</v>
      </c>
      <c r="AW104" s="14" t="s">
        <v>35</v>
      </c>
      <c r="AX104" s="14" t="s">
        <v>81</v>
      </c>
      <c r="AY104" s="160" t="s">
        <v>156</v>
      </c>
    </row>
    <row r="105" spans="2:65" s="1" customFormat="1" ht="24.15" customHeight="1">
      <c r="B105" s="33"/>
      <c r="C105" s="128" t="s">
        <v>216</v>
      </c>
      <c r="D105" s="128" t="s">
        <v>158</v>
      </c>
      <c r="E105" s="129" t="s">
        <v>2364</v>
      </c>
      <c r="F105" s="130" t="s">
        <v>2365</v>
      </c>
      <c r="G105" s="131" t="s">
        <v>422</v>
      </c>
      <c r="H105" s="132">
        <v>11.5</v>
      </c>
      <c r="I105" s="133"/>
      <c r="J105" s="134">
        <f>ROUND(I105*H105,2)</f>
        <v>0</v>
      </c>
      <c r="K105" s="130" t="s">
        <v>162</v>
      </c>
      <c r="L105" s="33"/>
      <c r="M105" s="135" t="s">
        <v>19</v>
      </c>
      <c r="N105" s="136" t="s">
        <v>44</v>
      </c>
      <c r="P105" s="137">
        <f>O105*H105</f>
        <v>0</v>
      </c>
      <c r="Q105" s="137">
        <v>0</v>
      </c>
      <c r="R105" s="137">
        <f>Q105*H105</f>
        <v>0</v>
      </c>
      <c r="S105" s="137">
        <v>0</v>
      </c>
      <c r="T105" s="138">
        <f>S105*H105</f>
        <v>0</v>
      </c>
      <c r="AR105" s="139" t="s">
        <v>278</v>
      </c>
      <c r="AT105" s="139" t="s">
        <v>158</v>
      </c>
      <c r="AU105" s="139" t="s">
        <v>83</v>
      </c>
      <c r="AY105" s="18" t="s">
        <v>156</v>
      </c>
      <c r="BE105" s="140">
        <f>IF(N105="základní",J105,0)</f>
        <v>0</v>
      </c>
      <c r="BF105" s="140">
        <f>IF(N105="snížená",J105,0)</f>
        <v>0</v>
      </c>
      <c r="BG105" s="140">
        <f>IF(N105="zákl. přenesená",J105,0)</f>
        <v>0</v>
      </c>
      <c r="BH105" s="140">
        <f>IF(N105="sníž. přenesená",J105,0)</f>
        <v>0</v>
      </c>
      <c r="BI105" s="140">
        <f>IF(N105="nulová",J105,0)</f>
        <v>0</v>
      </c>
      <c r="BJ105" s="18" t="s">
        <v>81</v>
      </c>
      <c r="BK105" s="140">
        <f>ROUND(I105*H105,2)</f>
        <v>0</v>
      </c>
      <c r="BL105" s="18" t="s">
        <v>278</v>
      </c>
      <c r="BM105" s="139" t="s">
        <v>2366</v>
      </c>
    </row>
    <row r="106" spans="2:65" s="1" customFormat="1" ht="10.199999999999999">
      <c r="B106" s="33"/>
      <c r="D106" s="141" t="s">
        <v>165</v>
      </c>
      <c r="F106" s="142" t="s">
        <v>2367</v>
      </c>
      <c r="I106" s="143"/>
      <c r="L106" s="33"/>
      <c r="M106" s="144"/>
      <c r="T106" s="54"/>
      <c r="AT106" s="18" t="s">
        <v>165</v>
      </c>
      <c r="AU106" s="18" t="s">
        <v>83</v>
      </c>
    </row>
    <row r="107" spans="2:65" s="13" customFormat="1" ht="10.199999999999999">
      <c r="B107" s="152"/>
      <c r="D107" s="146" t="s">
        <v>167</v>
      </c>
      <c r="E107" s="153" t="s">
        <v>19</v>
      </c>
      <c r="F107" s="154" t="s">
        <v>2368</v>
      </c>
      <c r="H107" s="155">
        <v>11.5</v>
      </c>
      <c r="I107" s="156"/>
      <c r="L107" s="152"/>
      <c r="M107" s="157"/>
      <c r="T107" s="158"/>
      <c r="AT107" s="153" t="s">
        <v>167</v>
      </c>
      <c r="AU107" s="153" t="s">
        <v>83</v>
      </c>
      <c r="AV107" s="13" t="s">
        <v>83</v>
      </c>
      <c r="AW107" s="13" t="s">
        <v>35</v>
      </c>
      <c r="AX107" s="13" t="s">
        <v>73</v>
      </c>
      <c r="AY107" s="153" t="s">
        <v>156</v>
      </c>
    </row>
    <row r="108" spans="2:65" s="14" customFormat="1" ht="10.199999999999999">
      <c r="B108" s="159"/>
      <c r="D108" s="146" t="s">
        <v>167</v>
      </c>
      <c r="E108" s="160" t="s">
        <v>19</v>
      </c>
      <c r="F108" s="161" t="s">
        <v>174</v>
      </c>
      <c r="H108" s="162">
        <v>11.5</v>
      </c>
      <c r="I108" s="163"/>
      <c r="L108" s="159"/>
      <c r="M108" s="164"/>
      <c r="T108" s="165"/>
      <c r="AT108" s="160" t="s">
        <v>167</v>
      </c>
      <c r="AU108" s="160" t="s">
        <v>83</v>
      </c>
      <c r="AV108" s="14" t="s">
        <v>163</v>
      </c>
      <c r="AW108" s="14" t="s">
        <v>35</v>
      </c>
      <c r="AX108" s="14" t="s">
        <v>81</v>
      </c>
      <c r="AY108" s="160" t="s">
        <v>156</v>
      </c>
    </row>
    <row r="109" spans="2:65" s="1" customFormat="1" ht="24.15" customHeight="1">
      <c r="B109" s="33"/>
      <c r="C109" s="166" t="s">
        <v>223</v>
      </c>
      <c r="D109" s="166" t="s">
        <v>291</v>
      </c>
      <c r="E109" s="167" t="s">
        <v>2369</v>
      </c>
      <c r="F109" s="168" t="s">
        <v>2370</v>
      </c>
      <c r="G109" s="169" t="s">
        <v>422</v>
      </c>
      <c r="H109" s="170">
        <v>13.8</v>
      </c>
      <c r="I109" s="171"/>
      <c r="J109" s="172">
        <f>ROUND(I109*H109,2)</f>
        <v>0</v>
      </c>
      <c r="K109" s="168" t="s">
        <v>19</v>
      </c>
      <c r="L109" s="173"/>
      <c r="M109" s="174" t="s">
        <v>19</v>
      </c>
      <c r="N109" s="175" t="s">
        <v>44</v>
      </c>
      <c r="P109" s="137">
        <f>O109*H109</f>
        <v>0</v>
      </c>
      <c r="Q109" s="137">
        <v>1.9E-3</v>
      </c>
      <c r="R109" s="137">
        <f>Q109*H109</f>
        <v>2.622E-2</v>
      </c>
      <c r="S109" s="137">
        <v>0</v>
      </c>
      <c r="T109" s="138">
        <f>S109*H109</f>
        <v>0</v>
      </c>
      <c r="AR109" s="139" t="s">
        <v>379</v>
      </c>
      <c r="AT109" s="139" t="s">
        <v>291</v>
      </c>
      <c r="AU109" s="139" t="s">
        <v>83</v>
      </c>
      <c r="AY109" s="18" t="s">
        <v>156</v>
      </c>
      <c r="BE109" s="140">
        <f>IF(N109="základní",J109,0)</f>
        <v>0</v>
      </c>
      <c r="BF109" s="140">
        <f>IF(N109="snížená",J109,0)</f>
        <v>0</v>
      </c>
      <c r="BG109" s="140">
        <f>IF(N109="zákl. přenesená",J109,0)</f>
        <v>0</v>
      </c>
      <c r="BH109" s="140">
        <f>IF(N109="sníž. přenesená",J109,0)</f>
        <v>0</v>
      </c>
      <c r="BI109" s="140">
        <f>IF(N109="nulová",J109,0)</f>
        <v>0</v>
      </c>
      <c r="BJ109" s="18" t="s">
        <v>81</v>
      </c>
      <c r="BK109" s="140">
        <f>ROUND(I109*H109,2)</f>
        <v>0</v>
      </c>
      <c r="BL109" s="18" t="s">
        <v>278</v>
      </c>
      <c r="BM109" s="139" t="s">
        <v>2371</v>
      </c>
    </row>
    <row r="110" spans="2:65" s="13" customFormat="1" ht="10.199999999999999">
      <c r="B110" s="152"/>
      <c r="D110" s="146" t="s">
        <v>167</v>
      </c>
      <c r="E110" s="153" t="s">
        <v>19</v>
      </c>
      <c r="F110" s="154" t="s">
        <v>2372</v>
      </c>
      <c r="H110" s="155">
        <v>13.8</v>
      </c>
      <c r="I110" s="156"/>
      <c r="L110" s="152"/>
      <c r="M110" s="157"/>
      <c r="T110" s="158"/>
      <c r="AT110" s="153" t="s">
        <v>167</v>
      </c>
      <c r="AU110" s="153" t="s">
        <v>83</v>
      </c>
      <c r="AV110" s="13" t="s">
        <v>83</v>
      </c>
      <c r="AW110" s="13" t="s">
        <v>35</v>
      </c>
      <c r="AX110" s="13" t="s">
        <v>81</v>
      </c>
      <c r="AY110" s="153" t="s">
        <v>156</v>
      </c>
    </row>
    <row r="111" spans="2:65" s="1" customFormat="1" ht="16.5" customHeight="1">
      <c r="B111" s="33"/>
      <c r="C111" s="128" t="s">
        <v>232</v>
      </c>
      <c r="D111" s="128" t="s">
        <v>158</v>
      </c>
      <c r="E111" s="129" t="s">
        <v>2373</v>
      </c>
      <c r="F111" s="130" t="s">
        <v>2374</v>
      </c>
      <c r="G111" s="131" t="s">
        <v>235</v>
      </c>
      <c r="H111" s="132">
        <v>5</v>
      </c>
      <c r="I111" s="133"/>
      <c r="J111" s="134">
        <f>ROUND(I111*H111,2)</f>
        <v>0</v>
      </c>
      <c r="K111" s="130" t="s">
        <v>19</v>
      </c>
      <c r="L111" s="33"/>
      <c r="M111" s="135" t="s">
        <v>19</v>
      </c>
      <c r="N111" s="136" t="s">
        <v>44</v>
      </c>
      <c r="P111" s="137">
        <f>O111*H111</f>
        <v>0</v>
      </c>
      <c r="Q111" s="137">
        <v>0</v>
      </c>
      <c r="R111" s="137">
        <f>Q111*H111</f>
        <v>0</v>
      </c>
      <c r="S111" s="137">
        <v>0</v>
      </c>
      <c r="T111" s="138">
        <f>S111*H111</f>
        <v>0</v>
      </c>
      <c r="AR111" s="139" t="s">
        <v>278</v>
      </c>
      <c r="AT111" s="139" t="s">
        <v>158</v>
      </c>
      <c r="AU111" s="139" t="s">
        <v>83</v>
      </c>
      <c r="AY111" s="18" t="s">
        <v>156</v>
      </c>
      <c r="BE111" s="140">
        <f>IF(N111="základní",J111,0)</f>
        <v>0</v>
      </c>
      <c r="BF111" s="140">
        <f>IF(N111="snížená",J111,0)</f>
        <v>0</v>
      </c>
      <c r="BG111" s="140">
        <f>IF(N111="zákl. přenesená",J111,0)</f>
        <v>0</v>
      </c>
      <c r="BH111" s="140">
        <f>IF(N111="sníž. přenesená",J111,0)</f>
        <v>0</v>
      </c>
      <c r="BI111" s="140">
        <f>IF(N111="nulová",J111,0)</f>
        <v>0</v>
      </c>
      <c r="BJ111" s="18" t="s">
        <v>81</v>
      </c>
      <c r="BK111" s="140">
        <f>ROUND(I111*H111,2)</f>
        <v>0</v>
      </c>
      <c r="BL111" s="18" t="s">
        <v>278</v>
      </c>
      <c r="BM111" s="139" t="s">
        <v>2375</v>
      </c>
    </row>
    <row r="112" spans="2:65" s="1" customFormat="1" ht="16.5" customHeight="1">
      <c r="B112" s="33"/>
      <c r="C112" s="166" t="s">
        <v>239</v>
      </c>
      <c r="D112" s="166" t="s">
        <v>291</v>
      </c>
      <c r="E112" s="167" t="s">
        <v>2376</v>
      </c>
      <c r="F112" s="168" t="s">
        <v>2377</v>
      </c>
      <c r="G112" s="169" t="s">
        <v>235</v>
      </c>
      <c r="H112" s="170">
        <v>5</v>
      </c>
      <c r="I112" s="171"/>
      <c r="J112" s="172">
        <f>ROUND(I112*H112,2)</f>
        <v>0</v>
      </c>
      <c r="K112" s="168" t="s">
        <v>19</v>
      </c>
      <c r="L112" s="173"/>
      <c r="M112" s="174" t="s">
        <v>19</v>
      </c>
      <c r="N112" s="175" t="s">
        <v>44</v>
      </c>
      <c r="P112" s="137">
        <f>O112*H112</f>
        <v>0</v>
      </c>
      <c r="Q112" s="137">
        <v>0</v>
      </c>
      <c r="R112" s="137">
        <f>Q112*H112</f>
        <v>0</v>
      </c>
      <c r="S112" s="137">
        <v>0</v>
      </c>
      <c r="T112" s="138">
        <f>S112*H112</f>
        <v>0</v>
      </c>
      <c r="AR112" s="139" t="s">
        <v>379</v>
      </c>
      <c r="AT112" s="139" t="s">
        <v>291</v>
      </c>
      <c r="AU112" s="139" t="s">
        <v>83</v>
      </c>
      <c r="AY112" s="18" t="s">
        <v>156</v>
      </c>
      <c r="BE112" s="140">
        <f>IF(N112="základní",J112,0)</f>
        <v>0</v>
      </c>
      <c r="BF112" s="140">
        <f>IF(N112="snížená",J112,0)</f>
        <v>0</v>
      </c>
      <c r="BG112" s="140">
        <f>IF(N112="zákl. přenesená",J112,0)</f>
        <v>0</v>
      </c>
      <c r="BH112" s="140">
        <f>IF(N112="sníž. přenesená",J112,0)</f>
        <v>0</v>
      </c>
      <c r="BI112" s="140">
        <f>IF(N112="nulová",J112,0)</f>
        <v>0</v>
      </c>
      <c r="BJ112" s="18" t="s">
        <v>81</v>
      </c>
      <c r="BK112" s="140">
        <f>ROUND(I112*H112,2)</f>
        <v>0</v>
      </c>
      <c r="BL112" s="18" t="s">
        <v>278</v>
      </c>
      <c r="BM112" s="139" t="s">
        <v>2378</v>
      </c>
    </row>
    <row r="113" spans="2:65" s="13" customFormat="1" ht="10.199999999999999">
      <c r="B113" s="152"/>
      <c r="D113" s="146" t="s">
        <v>167</v>
      </c>
      <c r="E113" s="153" t="s">
        <v>19</v>
      </c>
      <c r="F113" s="154" t="s">
        <v>2379</v>
      </c>
      <c r="H113" s="155">
        <v>5</v>
      </c>
      <c r="I113" s="156"/>
      <c r="L113" s="152"/>
      <c r="M113" s="157"/>
      <c r="T113" s="158"/>
      <c r="AT113" s="153" t="s">
        <v>167</v>
      </c>
      <c r="AU113" s="153" t="s">
        <v>83</v>
      </c>
      <c r="AV113" s="13" t="s">
        <v>83</v>
      </c>
      <c r="AW113" s="13" t="s">
        <v>35</v>
      </c>
      <c r="AX113" s="13" t="s">
        <v>73</v>
      </c>
      <c r="AY113" s="153" t="s">
        <v>156</v>
      </c>
    </row>
    <row r="114" spans="2:65" s="14" customFormat="1" ht="10.199999999999999">
      <c r="B114" s="159"/>
      <c r="D114" s="146" t="s">
        <v>167</v>
      </c>
      <c r="E114" s="160" t="s">
        <v>19</v>
      </c>
      <c r="F114" s="161" t="s">
        <v>174</v>
      </c>
      <c r="H114" s="162">
        <v>5</v>
      </c>
      <c r="I114" s="163"/>
      <c r="L114" s="159"/>
      <c r="M114" s="164"/>
      <c r="T114" s="165"/>
      <c r="AT114" s="160" t="s">
        <v>167</v>
      </c>
      <c r="AU114" s="160" t="s">
        <v>83</v>
      </c>
      <c r="AV114" s="14" t="s">
        <v>163</v>
      </c>
      <c r="AW114" s="14" t="s">
        <v>35</v>
      </c>
      <c r="AX114" s="14" t="s">
        <v>81</v>
      </c>
      <c r="AY114" s="160" t="s">
        <v>156</v>
      </c>
    </row>
    <row r="115" spans="2:65" s="1" customFormat="1" ht="16.5" customHeight="1">
      <c r="B115" s="33"/>
      <c r="C115" s="128" t="s">
        <v>8</v>
      </c>
      <c r="D115" s="128" t="s">
        <v>158</v>
      </c>
      <c r="E115" s="129" t="s">
        <v>2380</v>
      </c>
      <c r="F115" s="130" t="s">
        <v>2381</v>
      </c>
      <c r="G115" s="131" t="s">
        <v>578</v>
      </c>
      <c r="H115" s="132">
        <v>1</v>
      </c>
      <c r="I115" s="133"/>
      <c r="J115" s="134">
        <f t="shared" ref="J115:J144" si="0">ROUND(I115*H115,2)</f>
        <v>0</v>
      </c>
      <c r="K115" s="130" t="s">
        <v>19</v>
      </c>
      <c r="L115" s="33"/>
      <c r="M115" s="135" t="s">
        <v>19</v>
      </c>
      <c r="N115" s="136" t="s">
        <v>44</v>
      </c>
      <c r="P115" s="137">
        <f t="shared" ref="P115:P144" si="1">O115*H115</f>
        <v>0</v>
      </c>
      <c r="Q115" s="137">
        <v>0</v>
      </c>
      <c r="R115" s="137">
        <f t="shared" ref="R115:R144" si="2">Q115*H115</f>
        <v>0</v>
      </c>
      <c r="S115" s="137">
        <v>0</v>
      </c>
      <c r="T115" s="138">
        <f t="shared" ref="T115:T144" si="3">S115*H115</f>
        <v>0</v>
      </c>
      <c r="AR115" s="139" t="s">
        <v>278</v>
      </c>
      <c r="AT115" s="139" t="s">
        <v>158</v>
      </c>
      <c r="AU115" s="139" t="s">
        <v>83</v>
      </c>
      <c r="AY115" s="18" t="s">
        <v>156</v>
      </c>
      <c r="BE115" s="140">
        <f t="shared" ref="BE115:BE144" si="4">IF(N115="základní",J115,0)</f>
        <v>0</v>
      </c>
      <c r="BF115" s="140">
        <f t="shared" ref="BF115:BF144" si="5">IF(N115="snížená",J115,0)</f>
        <v>0</v>
      </c>
      <c r="BG115" s="140">
        <f t="shared" ref="BG115:BG144" si="6">IF(N115="zákl. přenesená",J115,0)</f>
        <v>0</v>
      </c>
      <c r="BH115" s="140">
        <f t="shared" ref="BH115:BH144" si="7">IF(N115="sníž. přenesená",J115,0)</f>
        <v>0</v>
      </c>
      <c r="BI115" s="140">
        <f t="shared" ref="BI115:BI144" si="8">IF(N115="nulová",J115,0)</f>
        <v>0</v>
      </c>
      <c r="BJ115" s="18" t="s">
        <v>81</v>
      </c>
      <c r="BK115" s="140">
        <f t="shared" ref="BK115:BK144" si="9">ROUND(I115*H115,2)</f>
        <v>0</v>
      </c>
      <c r="BL115" s="18" t="s">
        <v>278</v>
      </c>
      <c r="BM115" s="139" t="s">
        <v>2382</v>
      </c>
    </row>
    <row r="116" spans="2:65" s="1" customFormat="1" ht="16.5" customHeight="1">
      <c r="B116" s="33"/>
      <c r="C116" s="128" t="s">
        <v>256</v>
      </c>
      <c r="D116" s="128" t="s">
        <v>158</v>
      </c>
      <c r="E116" s="129" t="s">
        <v>2383</v>
      </c>
      <c r="F116" s="130" t="s">
        <v>2384</v>
      </c>
      <c r="G116" s="131" t="s">
        <v>587</v>
      </c>
      <c r="H116" s="132">
        <v>1</v>
      </c>
      <c r="I116" s="133"/>
      <c r="J116" s="134">
        <f t="shared" si="0"/>
        <v>0</v>
      </c>
      <c r="K116" s="130" t="s">
        <v>19</v>
      </c>
      <c r="L116" s="33"/>
      <c r="M116" s="135" t="s">
        <v>19</v>
      </c>
      <c r="N116" s="136" t="s">
        <v>44</v>
      </c>
      <c r="P116" s="137">
        <f t="shared" si="1"/>
        <v>0</v>
      </c>
      <c r="Q116" s="137">
        <v>0</v>
      </c>
      <c r="R116" s="137">
        <f t="shared" si="2"/>
        <v>0</v>
      </c>
      <c r="S116" s="137">
        <v>0</v>
      </c>
      <c r="T116" s="138">
        <f t="shared" si="3"/>
        <v>0</v>
      </c>
      <c r="AR116" s="139" t="s">
        <v>278</v>
      </c>
      <c r="AT116" s="139" t="s">
        <v>158</v>
      </c>
      <c r="AU116" s="139" t="s">
        <v>83</v>
      </c>
      <c r="AY116" s="18" t="s">
        <v>156</v>
      </c>
      <c r="BE116" s="140">
        <f t="shared" si="4"/>
        <v>0</v>
      </c>
      <c r="BF116" s="140">
        <f t="shared" si="5"/>
        <v>0</v>
      </c>
      <c r="BG116" s="140">
        <f t="shared" si="6"/>
        <v>0</v>
      </c>
      <c r="BH116" s="140">
        <f t="shared" si="7"/>
        <v>0</v>
      </c>
      <c r="BI116" s="140">
        <f t="shared" si="8"/>
        <v>0</v>
      </c>
      <c r="BJ116" s="18" t="s">
        <v>81</v>
      </c>
      <c r="BK116" s="140">
        <f t="shared" si="9"/>
        <v>0</v>
      </c>
      <c r="BL116" s="18" t="s">
        <v>278</v>
      </c>
      <c r="BM116" s="139" t="s">
        <v>2385</v>
      </c>
    </row>
    <row r="117" spans="2:65" s="1" customFormat="1" ht="24.15" customHeight="1">
      <c r="B117" s="33"/>
      <c r="C117" s="128" t="s">
        <v>264</v>
      </c>
      <c r="D117" s="128" t="s">
        <v>158</v>
      </c>
      <c r="E117" s="129" t="s">
        <v>2386</v>
      </c>
      <c r="F117" s="130" t="s">
        <v>2365</v>
      </c>
      <c r="G117" s="131" t="s">
        <v>422</v>
      </c>
      <c r="H117" s="132">
        <v>12.3</v>
      </c>
      <c r="I117" s="133"/>
      <c r="J117" s="134">
        <f t="shared" si="0"/>
        <v>0</v>
      </c>
      <c r="K117" s="130" t="s">
        <v>19</v>
      </c>
      <c r="L117" s="33"/>
      <c r="M117" s="135" t="s">
        <v>19</v>
      </c>
      <c r="N117" s="136" t="s">
        <v>44</v>
      </c>
      <c r="P117" s="137">
        <f t="shared" si="1"/>
        <v>0</v>
      </c>
      <c r="Q117" s="137">
        <v>0</v>
      </c>
      <c r="R117" s="137">
        <f t="shared" si="2"/>
        <v>0</v>
      </c>
      <c r="S117" s="137">
        <v>0</v>
      </c>
      <c r="T117" s="138">
        <f t="shared" si="3"/>
        <v>0</v>
      </c>
      <c r="AR117" s="139" t="s">
        <v>278</v>
      </c>
      <c r="AT117" s="139" t="s">
        <v>158</v>
      </c>
      <c r="AU117" s="139" t="s">
        <v>83</v>
      </c>
      <c r="AY117" s="18" t="s">
        <v>156</v>
      </c>
      <c r="BE117" s="140">
        <f t="shared" si="4"/>
        <v>0</v>
      </c>
      <c r="BF117" s="140">
        <f t="shared" si="5"/>
        <v>0</v>
      </c>
      <c r="BG117" s="140">
        <f t="shared" si="6"/>
        <v>0</v>
      </c>
      <c r="BH117" s="140">
        <f t="shared" si="7"/>
        <v>0</v>
      </c>
      <c r="BI117" s="140">
        <f t="shared" si="8"/>
        <v>0</v>
      </c>
      <c r="BJ117" s="18" t="s">
        <v>81</v>
      </c>
      <c r="BK117" s="140">
        <f t="shared" si="9"/>
        <v>0</v>
      </c>
      <c r="BL117" s="18" t="s">
        <v>278</v>
      </c>
      <c r="BM117" s="139" t="s">
        <v>2387</v>
      </c>
    </row>
    <row r="118" spans="2:65" s="1" customFormat="1" ht="24.15" customHeight="1">
      <c r="B118" s="33"/>
      <c r="C118" s="166" t="s">
        <v>269</v>
      </c>
      <c r="D118" s="166" t="s">
        <v>291</v>
      </c>
      <c r="E118" s="167" t="s">
        <v>2388</v>
      </c>
      <c r="F118" s="168" t="s">
        <v>2389</v>
      </c>
      <c r="G118" s="169" t="s">
        <v>422</v>
      </c>
      <c r="H118" s="170">
        <v>14.76</v>
      </c>
      <c r="I118" s="171"/>
      <c r="J118" s="172">
        <f t="shared" si="0"/>
        <v>0</v>
      </c>
      <c r="K118" s="168" t="s">
        <v>19</v>
      </c>
      <c r="L118" s="173"/>
      <c r="M118" s="174" t="s">
        <v>19</v>
      </c>
      <c r="N118" s="175" t="s">
        <v>44</v>
      </c>
      <c r="P118" s="137">
        <f t="shared" si="1"/>
        <v>0</v>
      </c>
      <c r="Q118" s="137">
        <v>0</v>
      </c>
      <c r="R118" s="137">
        <f t="shared" si="2"/>
        <v>0</v>
      </c>
      <c r="S118" s="137">
        <v>0</v>
      </c>
      <c r="T118" s="138">
        <f t="shared" si="3"/>
        <v>0</v>
      </c>
      <c r="AR118" s="139" t="s">
        <v>379</v>
      </c>
      <c r="AT118" s="139" t="s">
        <v>291</v>
      </c>
      <c r="AU118" s="139" t="s">
        <v>83</v>
      </c>
      <c r="AY118" s="18" t="s">
        <v>156</v>
      </c>
      <c r="BE118" s="140">
        <f t="shared" si="4"/>
        <v>0</v>
      </c>
      <c r="BF118" s="140">
        <f t="shared" si="5"/>
        <v>0</v>
      </c>
      <c r="BG118" s="140">
        <f t="shared" si="6"/>
        <v>0</v>
      </c>
      <c r="BH118" s="140">
        <f t="shared" si="7"/>
        <v>0</v>
      </c>
      <c r="BI118" s="140">
        <f t="shared" si="8"/>
        <v>0</v>
      </c>
      <c r="BJ118" s="18" t="s">
        <v>81</v>
      </c>
      <c r="BK118" s="140">
        <f t="shared" si="9"/>
        <v>0</v>
      </c>
      <c r="BL118" s="18" t="s">
        <v>278</v>
      </c>
      <c r="BM118" s="139" t="s">
        <v>2390</v>
      </c>
    </row>
    <row r="119" spans="2:65" s="1" customFormat="1" ht="24.15" customHeight="1">
      <c r="B119" s="33"/>
      <c r="C119" s="128" t="s">
        <v>278</v>
      </c>
      <c r="D119" s="128" t="s">
        <v>158</v>
      </c>
      <c r="E119" s="129" t="s">
        <v>2386</v>
      </c>
      <c r="F119" s="130" t="s">
        <v>2365</v>
      </c>
      <c r="G119" s="131" t="s">
        <v>422</v>
      </c>
      <c r="H119" s="132">
        <v>8.5</v>
      </c>
      <c r="I119" s="133"/>
      <c r="J119" s="134">
        <f t="shared" si="0"/>
        <v>0</v>
      </c>
      <c r="K119" s="130" t="s">
        <v>19</v>
      </c>
      <c r="L119" s="33"/>
      <c r="M119" s="135" t="s">
        <v>19</v>
      </c>
      <c r="N119" s="136" t="s">
        <v>44</v>
      </c>
      <c r="P119" s="137">
        <f t="shared" si="1"/>
        <v>0</v>
      </c>
      <c r="Q119" s="137">
        <v>0</v>
      </c>
      <c r="R119" s="137">
        <f t="shared" si="2"/>
        <v>0</v>
      </c>
      <c r="S119" s="137">
        <v>0</v>
      </c>
      <c r="T119" s="138">
        <f t="shared" si="3"/>
        <v>0</v>
      </c>
      <c r="AR119" s="139" t="s">
        <v>278</v>
      </c>
      <c r="AT119" s="139" t="s">
        <v>158</v>
      </c>
      <c r="AU119" s="139" t="s">
        <v>83</v>
      </c>
      <c r="AY119" s="18" t="s">
        <v>156</v>
      </c>
      <c r="BE119" s="140">
        <f t="shared" si="4"/>
        <v>0</v>
      </c>
      <c r="BF119" s="140">
        <f t="shared" si="5"/>
        <v>0</v>
      </c>
      <c r="BG119" s="140">
        <f t="shared" si="6"/>
        <v>0</v>
      </c>
      <c r="BH119" s="140">
        <f t="shared" si="7"/>
        <v>0</v>
      </c>
      <c r="BI119" s="140">
        <f t="shared" si="8"/>
        <v>0</v>
      </c>
      <c r="BJ119" s="18" t="s">
        <v>81</v>
      </c>
      <c r="BK119" s="140">
        <f t="shared" si="9"/>
        <v>0</v>
      </c>
      <c r="BL119" s="18" t="s">
        <v>278</v>
      </c>
      <c r="BM119" s="139" t="s">
        <v>2391</v>
      </c>
    </row>
    <row r="120" spans="2:65" s="1" customFormat="1" ht="24.15" customHeight="1">
      <c r="B120" s="33"/>
      <c r="C120" s="166" t="s">
        <v>285</v>
      </c>
      <c r="D120" s="166" t="s">
        <v>291</v>
      </c>
      <c r="E120" s="167" t="s">
        <v>2392</v>
      </c>
      <c r="F120" s="168" t="s">
        <v>2393</v>
      </c>
      <c r="G120" s="169" t="s">
        <v>422</v>
      </c>
      <c r="H120" s="170">
        <v>10.199999999999999</v>
      </c>
      <c r="I120" s="171"/>
      <c r="J120" s="172">
        <f t="shared" si="0"/>
        <v>0</v>
      </c>
      <c r="K120" s="168" t="s">
        <v>19</v>
      </c>
      <c r="L120" s="173"/>
      <c r="M120" s="174" t="s">
        <v>19</v>
      </c>
      <c r="N120" s="175" t="s">
        <v>44</v>
      </c>
      <c r="P120" s="137">
        <f t="shared" si="1"/>
        <v>0</v>
      </c>
      <c r="Q120" s="137">
        <v>0</v>
      </c>
      <c r="R120" s="137">
        <f t="shared" si="2"/>
        <v>0</v>
      </c>
      <c r="S120" s="137">
        <v>0</v>
      </c>
      <c r="T120" s="138">
        <f t="shared" si="3"/>
        <v>0</v>
      </c>
      <c r="AR120" s="139" t="s">
        <v>379</v>
      </c>
      <c r="AT120" s="139" t="s">
        <v>291</v>
      </c>
      <c r="AU120" s="139" t="s">
        <v>83</v>
      </c>
      <c r="AY120" s="18" t="s">
        <v>156</v>
      </c>
      <c r="BE120" s="140">
        <f t="shared" si="4"/>
        <v>0</v>
      </c>
      <c r="BF120" s="140">
        <f t="shared" si="5"/>
        <v>0</v>
      </c>
      <c r="BG120" s="140">
        <f t="shared" si="6"/>
        <v>0</v>
      </c>
      <c r="BH120" s="140">
        <f t="shared" si="7"/>
        <v>0</v>
      </c>
      <c r="BI120" s="140">
        <f t="shared" si="8"/>
        <v>0</v>
      </c>
      <c r="BJ120" s="18" t="s">
        <v>81</v>
      </c>
      <c r="BK120" s="140">
        <f t="shared" si="9"/>
        <v>0</v>
      </c>
      <c r="BL120" s="18" t="s">
        <v>278</v>
      </c>
      <c r="BM120" s="139" t="s">
        <v>2394</v>
      </c>
    </row>
    <row r="121" spans="2:65" s="1" customFormat="1" ht="24.15" customHeight="1">
      <c r="B121" s="33"/>
      <c r="C121" s="128" t="s">
        <v>290</v>
      </c>
      <c r="D121" s="128" t="s">
        <v>158</v>
      </c>
      <c r="E121" s="129" t="s">
        <v>2395</v>
      </c>
      <c r="F121" s="130" t="s">
        <v>2396</v>
      </c>
      <c r="G121" s="131" t="s">
        <v>235</v>
      </c>
      <c r="H121" s="132">
        <v>5</v>
      </c>
      <c r="I121" s="133"/>
      <c r="J121" s="134">
        <f t="shared" si="0"/>
        <v>0</v>
      </c>
      <c r="K121" s="130" t="s">
        <v>19</v>
      </c>
      <c r="L121" s="33"/>
      <c r="M121" s="135" t="s">
        <v>19</v>
      </c>
      <c r="N121" s="136" t="s">
        <v>44</v>
      </c>
      <c r="P121" s="137">
        <f t="shared" si="1"/>
        <v>0</v>
      </c>
      <c r="Q121" s="137">
        <v>0</v>
      </c>
      <c r="R121" s="137">
        <f t="shared" si="2"/>
        <v>0</v>
      </c>
      <c r="S121" s="137">
        <v>0</v>
      </c>
      <c r="T121" s="138">
        <f t="shared" si="3"/>
        <v>0</v>
      </c>
      <c r="AR121" s="139" t="s">
        <v>278</v>
      </c>
      <c r="AT121" s="139" t="s">
        <v>158</v>
      </c>
      <c r="AU121" s="139" t="s">
        <v>83</v>
      </c>
      <c r="AY121" s="18" t="s">
        <v>156</v>
      </c>
      <c r="BE121" s="140">
        <f t="shared" si="4"/>
        <v>0</v>
      </c>
      <c r="BF121" s="140">
        <f t="shared" si="5"/>
        <v>0</v>
      </c>
      <c r="BG121" s="140">
        <f t="shared" si="6"/>
        <v>0</v>
      </c>
      <c r="BH121" s="140">
        <f t="shared" si="7"/>
        <v>0</v>
      </c>
      <c r="BI121" s="140">
        <f t="shared" si="8"/>
        <v>0</v>
      </c>
      <c r="BJ121" s="18" t="s">
        <v>81</v>
      </c>
      <c r="BK121" s="140">
        <f t="shared" si="9"/>
        <v>0</v>
      </c>
      <c r="BL121" s="18" t="s">
        <v>278</v>
      </c>
      <c r="BM121" s="139" t="s">
        <v>2397</v>
      </c>
    </row>
    <row r="122" spans="2:65" s="1" customFormat="1" ht="16.5" customHeight="1">
      <c r="B122" s="33"/>
      <c r="C122" s="166" t="s">
        <v>297</v>
      </c>
      <c r="D122" s="166" t="s">
        <v>291</v>
      </c>
      <c r="E122" s="167" t="s">
        <v>2398</v>
      </c>
      <c r="F122" s="168" t="s">
        <v>2399</v>
      </c>
      <c r="G122" s="169" t="s">
        <v>235</v>
      </c>
      <c r="H122" s="170">
        <v>3</v>
      </c>
      <c r="I122" s="171"/>
      <c r="J122" s="172">
        <f t="shared" si="0"/>
        <v>0</v>
      </c>
      <c r="K122" s="168" t="s">
        <v>19</v>
      </c>
      <c r="L122" s="173"/>
      <c r="M122" s="174" t="s">
        <v>19</v>
      </c>
      <c r="N122" s="175" t="s">
        <v>44</v>
      </c>
      <c r="P122" s="137">
        <f t="shared" si="1"/>
        <v>0</v>
      </c>
      <c r="Q122" s="137">
        <v>0</v>
      </c>
      <c r="R122" s="137">
        <f t="shared" si="2"/>
        <v>0</v>
      </c>
      <c r="S122" s="137">
        <v>0</v>
      </c>
      <c r="T122" s="138">
        <f t="shared" si="3"/>
        <v>0</v>
      </c>
      <c r="AR122" s="139" t="s">
        <v>379</v>
      </c>
      <c r="AT122" s="139" t="s">
        <v>291</v>
      </c>
      <c r="AU122" s="139" t="s">
        <v>83</v>
      </c>
      <c r="AY122" s="18" t="s">
        <v>156</v>
      </c>
      <c r="BE122" s="140">
        <f t="shared" si="4"/>
        <v>0</v>
      </c>
      <c r="BF122" s="140">
        <f t="shared" si="5"/>
        <v>0</v>
      </c>
      <c r="BG122" s="140">
        <f t="shared" si="6"/>
        <v>0</v>
      </c>
      <c r="BH122" s="140">
        <f t="shared" si="7"/>
        <v>0</v>
      </c>
      <c r="BI122" s="140">
        <f t="shared" si="8"/>
        <v>0</v>
      </c>
      <c r="BJ122" s="18" t="s">
        <v>81</v>
      </c>
      <c r="BK122" s="140">
        <f t="shared" si="9"/>
        <v>0</v>
      </c>
      <c r="BL122" s="18" t="s">
        <v>278</v>
      </c>
      <c r="BM122" s="139" t="s">
        <v>2400</v>
      </c>
    </row>
    <row r="123" spans="2:65" s="1" customFormat="1" ht="16.5" customHeight="1">
      <c r="B123" s="33"/>
      <c r="C123" s="166" t="s">
        <v>238</v>
      </c>
      <c r="D123" s="166" t="s">
        <v>291</v>
      </c>
      <c r="E123" s="167" t="s">
        <v>2401</v>
      </c>
      <c r="F123" s="168" t="s">
        <v>2402</v>
      </c>
      <c r="G123" s="169" t="s">
        <v>235</v>
      </c>
      <c r="H123" s="170">
        <v>2</v>
      </c>
      <c r="I123" s="171"/>
      <c r="J123" s="172">
        <f t="shared" si="0"/>
        <v>0</v>
      </c>
      <c r="K123" s="168" t="s">
        <v>19</v>
      </c>
      <c r="L123" s="173"/>
      <c r="M123" s="174" t="s">
        <v>19</v>
      </c>
      <c r="N123" s="175" t="s">
        <v>44</v>
      </c>
      <c r="P123" s="137">
        <f t="shared" si="1"/>
        <v>0</v>
      </c>
      <c r="Q123" s="137">
        <v>0</v>
      </c>
      <c r="R123" s="137">
        <f t="shared" si="2"/>
        <v>0</v>
      </c>
      <c r="S123" s="137">
        <v>0</v>
      </c>
      <c r="T123" s="138">
        <f t="shared" si="3"/>
        <v>0</v>
      </c>
      <c r="AR123" s="139" t="s">
        <v>379</v>
      </c>
      <c r="AT123" s="139" t="s">
        <v>291</v>
      </c>
      <c r="AU123" s="139" t="s">
        <v>83</v>
      </c>
      <c r="AY123" s="18" t="s">
        <v>156</v>
      </c>
      <c r="BE123" s="140">
        <f t="shared" si="4"/>
        <v>0</v>
      </c>
      <c r="BF123" s="140">
        <f t="shared" si="5"/>
        <v>0</v>
      </c>
      <c r="BG123" s="140">
        <f t="shared" si="6"/>
        <v>0</v>
      </c>
      <c r="BH123" s="140">
        <f t="shared" si="7"/>
        <v>0</v>
      </c>
      <c r="BI123" s="140">
        <f t="shared" si="8"/>
        <v>0</v>
      </c>
      <c r="BJ123" s="18" t="s">
        <v>81</v>
      </c>
      <c r="BK123" s="140">
        <f t="shared" si="9"/>
        <v>0</v>
      </c>
      <c r="BL123" s="18" t="s">
        <v>278</v>
      </c>
      <c r="BM123" s="139" t="s">
        <v>2403</v>
      </c>
    </row>
    <row r="124" spans="2:65" s="1" customFormat="1" ht="21.75" customHeight="1">
      <c r="B124" s="33"/>
      <c r="C124" s="128" t="s">
        <v>7</v>
      </c>
      <c r="D124" s="128" t="s">
        <v>158</v>
      </c>
      <c r="E124" s="129" t="s">
        <v>2404</v>
      </c>
      <c r="F124" s="130" t="s">
        <v>2405</v>
      </c>
      <c r="G124" s="131" t="s">
        <v>422</v>
      </c>
      <c r="H124" s="132">
        <v>4.0999999999999996</v>
      </c>
      <c r="I124" s="133"/>
      <c r="J124" s="134">
        <f t="shared" si="0"/>
        <v>0</v>
      </c>
      <c r="K124" s="130" t="s">
        <v>19</v>
      </c>
      <c r="L124" s="33"/>
      <c r="M124" s="135" t="s">
        <v>19</v>
      </c>
      <c r="N124" s="136" t="s">
        <v>44</v>
      </c>
      <c r="P124" s="137">
        <f t="shared" si="1"/>
        <v>0</v>
      </c>
      <c r="Q124" s="137">
        <v>0</v>
      </c>
      <c r="R124" s="137">
        <f t="shared" si="2"/>
        <v>0</v>
      </c>
      <c r="S124" s="137">
        <v>0</v>
      </c>
      <c r="T124" s="138">
        <f t="shared" si="3"/>
        <v>0</v>
      </c>
      <c r="AR124" s="139" t="s">
        <v>278</v>
      </c>
      <c r="AT124" s="139" t="s">
        <v>158</v>
      </c>
      <c r="AU124" s="139" t="s">
        <v>83</v>
      </c>
      <c r="AY124" s="18" t="s">
        <v>156</v>
      </c>
      <c r="BE124" s="140">
        <f t="shared" si="4"/>
        <v>0</v>
      </c>
      <c r="BF124" s="140">
        <f t="shared" si="5"/>
        <v>0</v>
      </c>
      <c r="BG124" s="140">
        <f t="shared" si="6"/>
        <v>0</v>
      </c>
      <c r="BH124" s="140">
        <f t="shared" si="7"/>
        <v>0</v>
      </c>
      <c r="BI124" s="140">
        <f t="shared" si="8"/>
        <v>0</v>
      </c>
      <c r="BJ124" s="18" t="s">
        <v>81</v>
      </c>
      <c r="BK124" s="140">
        <f t="shared" si="9"/>
        <v>0</v>
      </c>
      <c r="BL124" s="18" t="s">
        <v>278</v>
      </c>
      <c r="BM124" s="139" t="s">
        <v>2406</v>
      </c>
    </row>
    <row r="125" spans="2:65" s="1" customFormat="1" ht="24.15" customHeight="1">
      <c r="B125" s="33"/>
      <c r="C125" s="166" t="s">
        <v>321</v>
      </c>
      <c r="D125" s="166" t="s">
        <v>291</v>
      </c>
      <c r="E125" s="167" t="s">
        <v>2407</v>
      </c>
      <c r="F125" s="168" t="s">
        <v>2408</v>
      </c>
      <c r="G125" s="169" t="s">
        <v>422</v>
      </c>
      <c r="H125" s="170">
        <v>4.92</v>
      </c>
      <c r="I125" s="171"/>
      <c r="J125" s="172">
        <f t="shared" si="0"/>
        <v>0</v>
      </c>
      <c r="K125" s="168" t="s">
        <v>19</v>
      </c>
      <c r="L125" s="173"/>
      <c r="M125" s="174" t="s">
        <v>19</v>
      </c>
      <c r="N125" s="175" t="s">
        <v>44</v>
      </c>
      <c r="P125" s="137">
        <f t="shared" si="1"/>
        <v>0</v>
      </c>
      <c r="Q125" s="137">
        <v>0</v>
      </c>
      <c r="R125" s="137">
        <f t="shared" si="2"/>
        <v>0</v>
      </c>
      <c r="S125" s="137">
        <v>0</v>
      </c>
      <c r="T125" s="138">
        <f t="shared" si="3"/>
        <v>0</v>
      </c>
      <c r="AR125" s="139" t="s">
        <v>379</v>
      </c>
      <c r="AT125" s="139" t="s">
        <v>291</v>
      </c>
      <c r="AU125" s="139" t="s">
        <v>83</v>
      </c>
      <c r="AY125" s="18" t="s">
        <v>156</v>
      </c>
      <c r="BE125" s="140">
        <f t="shared" si="4"/>
        <v>0</v>
      </c>
      <c r="BF125" s="140">
        <f t="shared" si="5"/>
        <v>0</v>
      </c>
      <c r="BG125" s="140">
        <f t="shared" si="6"/>
        <v>0</v>
      </c>
      <c r="BH125" s="140">
        <f t="shared" si="7"/>
        <v>0</v>
      </c>
      <c r="BI125" s="140">
        <f t="shared" si="8"/>
        <v>0</v>
      </c>
      <c r="BJ125" s="18" t="s">
        <v>81</v>
      </c>
      <c r="BK125" s="140">
        <f t="shared" si="9"/>
        <v>0</v>
      </c>
      <c r="BL125" s="18" t="s">
        <v>278</v>
      </c>
      <c r="BM125" s="139" t="s">
        <v>2409</v>
      </c>
    </row>
    <row r="126" spans="2:65" s="1" customFormat="1" ht="21.75" customHeight="1">
      <c r="B126" s="33"/>
      <c r="C126" s="128" t="s">
        <v>328</v>
      </c>
      <c r="D126" s="128" t="s">
        <v>158</v>
      </c>
      <c r="E126" s="129" t="s">
        <v>2410</v>
      </c>
      <c r="F126" s="130" t="s">
        <v>2411</v>
      </c>
      <c r="G126" s="131" t="s">
        <v>235</v>
      </c>
      <c r="H126" s="132">
        <v>1</v>
      </c>
      <c r="I126" s="133"/>
      <c r="J126" s="134">
        <f t="shared" si="0"/>
        <v>0</v>
      </c>
      <c r="K126" s="130" t="s">
        <v>19</v>
      </c>
      <c r="L126" s="33"/>
      <c r="M126" s="135" t="s">
        <v>19</v>
      </c>
      <c r="N126" s="136" t="s">
        <v>44</v>
      </c>
      <c r="P126" s="137">
        <f t="shared" si="1"/>
        <v>0</v>
      </c>
      <c r="Q126" s="137">
        <v>0</v>
      </c>
      <c r="R126" s="137">
        <f t="shared" si="2"/>
        <v>0</v>
      </c>
      <c r="S126" s="137">
        <v>0</v>
      </c>
      <c r="T126" s="138">
        <f t="shared" si="3"/>
        <v>0</v>
      </c>
      <c r="AR126" s="139" t="s">
        <v>278</v>
      </c>
      <c r="AT126" s="139" t="s">
        <v>158</v>
      </c>
      <c r="AU126" s="139" t="s">
        <v>83</v>
      </c>
      <c r="AY126" s="18" t="s">
        <v>156</v>
      </c>
      <c r="BE126" s="140">
        <f t="shared" si="4"/>
        <v>0</v>
      </c>
      <c r="BF126" s="140">
        <f t="shared" si="5"/>
        <v>0</v>
      </c>
      <c r="BG126" s="140">
        <f t="shared" si="6"/>
        <v>0</v>
      </c>
      <c r="BH126" s="140">
        <f t="shared" si="7"/>
        <v>0</v>
      </c>
      <c r="BI126" s="140">
        <f t="shared" si="8"/>
        <v>0</v>
      </c>
      <c r="BJ126" s="18" t="s">
        <v>81</v>
      </c>
      <c r="BK126" s="140">
        <f t="shared" si="9"/>
        <v>0</v>
      </c>
      <c r="BL126" s="18" t="s">
        <v>278</v>
      </c>
      <c r="BM126" s="139" t="s">
        <v>2412</v>
      </c>
    </row>
    <row r="127" spans="2:65" s="1" customFormat="1" ht="16.5" customHeight="1">
      <c r="B127" s="33"/>
      <c r="C127" s="166" t="s">
        <v>339</v>
      </c>
      <c r="D127" s="166" t="s">
        <v>291</v>
      </c>
      <c r="E127" s="167" t="s">
        <v>2413</v>
      </c>
      <c r="F127" s="168" t="s">
        <v>2414</v>
      </c>
      <c r="G127" s="169" t="s">
        <v>235</v>
      </c>
      <c r="H127" s="170">
        <v>1</v>
      </c>
      <c r="I127" s="171"/>
      <c r="J127" s="172">
        <f t="shared" si="0"/>
        <v>0</v>
      </c>
      <c r="K127" s="168" t="s">
        <v>19</v>
      </c>
      <c r="L127" s="173"/>
      <c r="M127" s="174" t="s">
        <v>19</v>
      </c>
      <c r="N127" s="175" t="s">
        <v>44</v>
      </c>
      <c r="P127" s="137">
        <f t="shared" si="1"/>
        <v>0</v>
      </c>
      <c r="Q127" s="137">
        <v>0</v>
      </c>
      <c r="R127" s="137">
        <f t="shared" si="2"/>
        <v>0</v>
      </c>
      <c r="S127" s="137">
        <v>0</v>
      </c>
      <c r="T127" s="138">
        <f t="shared" si="3"/>
        <v>0</v>
      </c>
      <c r="AR127" s="139" t="s">
        <v>379</v>
      </c>
      <c r="AT127" s="139" t="s">
        <v>291</v>
      </c>
      <c r="AU127" s="139" t="s">
        <v>83</v>
      </c>
      <c r="AY127" s="18" t="s">
        <v>156</v>
      </c>
      <c r="BE127" s="140">
        <f t="shared" si="4"/>
        <v>0</v>
      </c>
      <c r="BF127" s="140">
        <f t="shared" si="5"/>
        <v>0</v>
      </c>
      <c r="BG127" s="140">
        <f t="shared" si="6"/>
        <v>0</v>
      </c>
      <c r="BH127" s="140">
        <f t="shared" si="7"/>
        <v>0</v>
      </c>
      <c r="BI127" s="140">
        <f t="shared" si="8"/>
        <v>0</v>
      </c>
      <c r="BJ127" s="18" t="s">
        <v>81</v>
      </c>
      <c r="BK127" s="140">
        <f t="shared" si="9"/>
        <v>0</v>
      </c>
      <c r="BL127" s="18" t="s">
        <v>278</v>
      </c>
      <c r="BM127" s="139" t="s">
        <v>2415</v>
      </c>
    </row>
    <row r="128" spans="2:65" s="1" customFormat="1" ht="16.5" customHeight="1">
      <c r="B128" s="33"/>
      <c r="C128" s="128" t="s">
        <v>343</v>
      </c>
      <c r="D128" s="128" t="s">
        <v>158</v>
      </c>
      <c r="E128" s="129" t="s">
        <v>2416</v>
      </c>
      <c r="F128" s="130" t="s">
        <v>2417</v>
      </c>
      <c r="G128" s="131" t="s">
        <v>235</v>
      </c>
      <c r="H128" s="132">
        <v>6</v>
      </c>
      <c r="I128" s="133"/>
      <c r="J128" s="134">
        <f t="shared" si="0"/>
        <v>0</v>
      </c>
      <c r="K128" s="130" t="s">
        <v>19</v>
      </c>
      <c r="L128" s="33"/>
      <c r="M128" s="135" t="s">
        <v>19</v>
      </c>
      <c r="N128" s="136" t="s">
        <v>44</v>
      </c>
      <c r="P128" s="137">
        <f t="shared" si="1"/>
        <v>0</v>
      </c>
      <c r="Q128" s="137">
        <v>0</v>
      </c>
      <c r="R128" s="137">
        <f t="shared" si="2"/>
        <v>0</v>
      </c>
      <c r="S128" s="137">
        <v>0</v>
      </c>
      <c r="T128" s="138">
        <f t="shared" si="3"/>
        <v>0</v>
      </c>
      <c r="AR128" s="139" t="s">
        <v>278</v>
      </c>
      <c r="AT128" s="139" t="s">
        <v>158</v>
      </c>
      <c r="AU128" s="139" t="s">
        <v>83</v>
      </c>
      <c r="AY128" s="18" t="s">
        <v>156</v>
      </c>
      <c r="BE128" s="140">
        <f t="shared" si="4"/>
        <v>0</v>
      </c>
      <c r="BF128" s="140">
        <f t="shared" si="5"/>
        <v>0</v>
      </c>
      <c r="BG128" s="140">
        <f t="shared" si="6"/>
        <v>0</v>
      </c>
      <c r="BH128" s="140">
        <f t="shared" si="7"/>
        <v>0</v>
      </c>
      <c r="BI128" s="140">
        <f t="shared" si="8"/>
        <v>0</v>
      </c>
      <c r="BJ128" s="18" t="s">
        <v>81</v>
      </c>
      <c r="BK128" s="140">
        <f t="shared" si="9"/>
        <v>0</v>
      </c>
      <c r="BL128" s="18" t="s">
        <v>278</v>
      </c>
      <c r="BM128" s="139" t="s">
        <v>2418</v>
      </c>
    </row>
    <row r="129" spans="2:65" s="1" customFormat="1" ht="16.5" customHeight="1">
      <c r="B129" s="33"/>
      <c r="C129" s="166" t="s">
        <v>348</v>
      </c>
      <c r="D129" s="166" t="s">
        <v>291</v>
      </c>
      <c r="E129" s="167" t="s">
        <v>2419</v>
      </c>
      <c r="F129" s="168" t="s">
        <v>2420</v>
      </c>
      <c r="G129" s="169" t="s">
        <v>235</v>
      </c>
      <c r="H129" s="170">
        <v>6</v>
      </c>
      <c r="I129" s="171"/>
      <c r="J129" s="172">
        <f t="shared" si="0"/>
        <v>0</v>
      </c>
      <c r="K129" s="168" t="s">
        <v>19</v>
      </c>
      <c r="L129" s="173"/>
      <c r="M129" s="174" t="s">
        <v>19</v>
      </c>
      <c r="N129" s="175" t="s">
        <v>44</v>
      </c>
      <c r="P129" s="137">
        <f t="shared" si="1"/>
        <v>0</v>
      </c>
      <c r="Q129" s="137">
        <v>0</v>
      </c>
      <c r="R129" s="137">
        <f t="shared" si="2"/>
        <v>0</v>
      </c>
      <c r="S129" s="137">
        <v>0</v>
      </c>
      <c r="T129" s="138">
        <f t="shared" si="3"/>
        <v>0</v>
      </c>
      <c r="AR129" s="139" t="s">
        <v>379</v>
      </c>
      <c r="AT129" s="139" t="s">
        <v>291</v>
      </c>
      <c r="AU129" s="139" t="s">
        <v>83</v>
      </c>
      <c r="AY129" s="18" t="s">
        <v>156</v>
      </c>
      <c r="BE129" s="140">
        <f t="shared" si="4"/>
        <v>0</v>
      </c>
      <c r="BF129" s="140">
        <f t="shared" si="5"/>
        <v>0</v>
      </c>
      <c r="BG129" s="140">
        <f t="shared" si="6"/>
        <v>0</v>
      </c>
      <c r="BH129" s="140">
        <f t="shared" si="7"/>
        <v>0</v>
      </c>
      <c r="BI129" s="140">
        <f t="shared" si="8"/>
        <v>0</v>
      </c>
      <c r="BJ129" s="18" t="s">
        <v>81</v>
      </c>
      <c r="BK129" s="140">
        <f t="shared" si="9"/>
        <v>0</v>
      </c>
      <c r="BL129" s="18" t="s">
        <v>278</v>
      </c>
      <c r="BM129" s="139" t="s">
        <v>2421</v>
      </c>
    </row>
    <row r="130" spans="2:65" s="1" customFormat="1" ht="24.15" customHeight="1">
      <c r="B130" s="33"/>
      <c r="C130" s="128" t="s">
        <v>354</v>
      </c>
      <c r="D130" s="128" t="s">
        <v>158</v>
      </c>
      <c r="E130" s="129" t="s">
        <v>2422</v>
      </c>
      <c r="F130" s="130" t="s">
        <v>2423</v>
      </c>
      <c r="G130" s="131" t="s">
        <v>235</v>
      </c>
      <c r="H130" s="132">
        <v>2</v>
      </c>
      <c r="I130" s="133"/>
      <c r="J130" s="134">
        <f t="shared" si="0"/>
        <v>0</v>
      </c>
      <c r="K130" s="130" t="s">
        <v>19</v>
      </c>
      <c r="L130" s="33"/>
      <c r="M130" s="135" t="s">
        <v>19</v>
      </c>
      <c r="N130" s="136" t="s">
        <v>44</v>
      </c>
      <c r="P130" s="137">
        <f t="shared" si="1"/>
        <v>0</v>
      </c>
      <c r="Q130" s="137">
        <v>0</v>
      </c>
      <c r="R130" s="137">
        <f t="shared" si="2"/>
        <v>0</v>
      </c>
      <c r="S130" s="137">
        <v>0</v>
      </c>
      <c r="T130" s="138">
        <f t="shared" si="3"/>
        <v>0</v>
      </c>
      <c r="AR130" s="139" t="s">
        <v>278</v>
      </c>
      <c r="AT130" s="139" t="s">
        <v>158</v>
      </c>
      <c r="AU130" s="139" t="s">
        <v>83</v>
      </c>
      <c r="AY130" s="18" t="s">
        <v>156</v>
      </c>
      <c r="BE130" s="140">
        <f t="shared" si="4"/>
        <v>0</v>
      </c>
      <c r="BF130" s="140">
        <f t="shared" si="5"/>
        <v>0</v>
      </c>
      <c r="BG130" s="140">
        <f t="shared" si="6"/>
        <v>0</v>
      </c>
      <c r="BH130" s="140">
        <f t="shared" si="7"/>
        <v>0</v>
      </c>
      <c r="BI130" s="140">
        <f t="shared" si="8"/>
        <v>0</v>
      </c>
      <c r="BJ130" s="18" t="s">
        <v>81</v>
      </c>
      <c r="BK130" s="140">
        <f t="shared" si="9"/>
        <v>0</v>
      </c>
      <c r="BL130" s="18" t="s">
        <v>278</v>
      </c>
      <c r="BM130" s="139" t="s">
        <v>2424</v>
      </c>
    </row>
    <row r="131" spans="2:65" s="1" customFormat="1" ht="16.5" customHeight="1">
      <c r="B131" s="33"/>
      <c r="C131" s="166" t="s">
        <v>360</v>
      </c>
      <c r="D131" s="166" t="s">
        <v>291</v>
      </c>
      <c r="E131" s="167" t="s">
        <v>2425</v>
      </c>
      <c r="F131" s="168" t="s">
        <v>2426</v>
      </c>
      <c r="G131" s="169" t="s">
        <v>235</v>
      </c>
      <c r="H131" s="170">
        <v>2</v>
      </c>
      <c r="I131" s="171"/>
      <c r="J131" s="172">
        <f t="shared" si="0"/>
        <v>0</v>
      </c>
      <c r="K131" s="168" t="s">
        <v>19</v>
      </c>
      <c r="L131" s="173"/>
      <c r="M131" s="174" t="s">
        <v>19</v>
      </c>
      <c r="N131" s="175" t="s">
        <v>44</v>
      </c>
      <c r="P131" s="137">
        <f t="shared" si="1"/>
        <v>0</v>
      </c>
      <c r="Q131" s="137">
        <v>0</v>
      </c>
      <c r="R131" s="137">
        <f t="shared" si="2"/>
        <v>0</v>
      </c>
      <c r="S131" s="137">
        <v>0</v>
      </c>
      <c r="T131" s="138">
        <f t="shared" si="3"/>
        <v>0</v>
      </c>
      <c r="AR131" s="139" t="s">
        <v>379</v>
      </c>
      <c r="AT131" s="139" t="s">
        <v>291</v>
      </c>
      <c r="AU131" s="139" t="s">
        <v>83</v>
      </c>
      <c r="AY131" s="18" t="s">
        <v>156</v>
      </c>
      <c r="BE131" s="140">
        <f t="shared" si="4"/>
        <v>0</v>
      </c>
      <c r="BF131" s="140">
        <f t="shared" si="5"/>
        <v>0</v>
      </c>
      <c r="BG131" s="140">
        <f t="shared" si="6"/>
        <v>0</v>
      </c>
      <c r="BH131" s="140">
        <f t="shared" si="7"/>
        <v>0</v>
      </c>
      <c r="BI131" s="140">
        <f t="shared" si="8"/>
        <v>0</v>
      </c>
      <c r="BJ131" s="18" t="s">
        <v>81</v>
      </c>
      <c r="BK131" s="140">
        <f t="shared" si="9"/>
        <v>0</v>
      </c>
      <c r="BL131" s="18" t="s">
        <v>278</v>
      </c>
      <c r="BM131" s="139" t="s">
        <v>2427</v>
      </c>
    </row>
    <row r="132" spans="2:65" s="1" customFormat="1" ht="16.5" customHeight="1">
      <c r="B132" s="33"/>
      <c r="C132" s="128" t="s">
        <v>365</v>
      </c>
      <c r="D132" s="128" t="s">
        <v>158</v>
      </c>
      <c r="E132" s="129" t="s">
        <v>2428</v>
      </c>
      <c r="F132" s="130" t="s">
        <v>2429</v>
      </c>
      <c r="G132" s="131" t="s">
        <v>161</v>
      </c>
      <c r="H132" s="132">
        <v>6</v>
      </c>
      <c r="I132" s="133"/>
      <c r="J132" s="134">
        <f t="shared" si="0"/>
        <v>0</v>
      </c>
      <c r="K132" s="130" t="s">
        <v>19</v>
      </c>
      <c r="L132" s="33"/>
      <c r="M132" s="135" t="s">
        <v>19</v>
      </c>
      <c r="N132" s="136" t="s">
        <v>44</v>
      </c>
      <c r="P132" s="137">
        <f t="shared" si="1"/>
        <v>0</v>
      </c>
      <c r="Q132" s="137">
        <v>0</v>
      </c>
      <c r="R132" s="137">
        <f t="shared" si="2"/>
        <v>0</v>
      </c>
      <c r="S132" s="137">
        <v>0</v>
      </c>
      <c r="T132" s="138">
        <f t="shared" si="3"/>
        <v>0</v>
      </c>
      <c r="AR132" s="139" t="s">
        <v>278</v>
      </c>
      <c r="AT132" s="139" t="s">
        <v>158</v>
      </c>
      <c r="AU132" s="139" t="s">
        <v>83</v>
      </c>
      <c r="AY132" s="18" t="s">
        <v>156</v>
      </c>
      <c r="BE132" s="140">
        <f t="shared" si="4"/>
        <v>0</v>
      </c>
      <c r="BF132" s="140">
        <f t="shared" si="5"/>
        <v>0</v>
      </c>
      <c r="BG132" s="140">
        <f t="shared" si="6"/>
        <v>0</v>
      </c>
      <c r="BH132" s="140">
        <f t="shared" si="7"/>
        <v>0</v>
      </c>
      <c r="BI132" s="140">
        <f t="shared" si="8"/>
        <v>0</v>
      </c>
      <c r="BJ132" s="18" t="s">
        <v>81</v>
      </c>
      <c r="BK132" s="140">
        <f t="shared" si="9"/>
        <v>0</v>
      </c>
      <c r="BL132" s="18" t="s">
        <v>278</v>
      </c>
      <c r="BM132" s="139" t="s">
        <v>2430</v>
      </c>
    </row>
    <row r="133" spans="2:65" s="1" customFormat="1" ht="16.5" customHeight="1">
      <c r="B133" s="33"/>
      <c r="C133" s="166" t="s">
        <v>370</v>
      </c>
      <c r="D133" s="166" t="s">
        <v>291</v>
      </c>
      <c r="E133" s="167" t="s">
        <v>2431</v>
      </c>
      <c r="F133" s="168" t="s">
        <v>2432</v>
      </c>
      <c r="G133" s="169" t="s">
        <v>161</v>
      </c>
      <c r="H133" s="170">
        <v>6</v>
      </c>
      <c r="I133" s="171"/>
      <c r="J133" s="172">
        <f t="shared" si="0"/>
        <v>0</v>
      </c>
      <c r="K133" s="168" t="s">
        <v>19</v>
      </c>
      <c r="L133" s="173"/>
      <c r="M133" s="174" t="s">
        <v>19</v>
      </c>
      <c r="N133" s="175" t="s">
        <v>44</v>
      </c>
      <c r="P133" s="137">
        <f t="shared" si="1"/>
        <v>0</v>
      </c>
      <c r="Q133" s="137">
        <v>0</v>
      </c>
      <c r="R133" s="137">
        <f t="shared" si="2"/>
        <v>0</v>
      </c>
      <c r="S133" s="137">
        <v>0</v>
      </c>
      <c r="T133" s="138">
        <f t="shared" si="3"/>
        <v>0</v>
      </c>
      <c r="AR133" s="139" t="s">
        <v>379</v>
      </c>
      <c r="AT133" s="139" t="s">
        <v>291</v>
      </c>
      <c r="AU133" s="139" t="s">
        <v>83</v>
      </c>
      <c r="AY133" s="18" t="s">
        <v>156</v>
      </c>
      <c r="BE133" s="140">
        <f t="shared" si="4"/>
        <v>0</v>
      </c>
      <c r="BF133" s="140">
        <f t="shared" si="5"/>
        <v>0</v>
      </c>
      <c r="BG133" s="140">
        <f t="shared" si="6"/>
        <v>0</v>
      </c>
      <c r="BH133" s="140">
        <f t="shared" si="7"/>
        <v>0</v>
      </c>
      <c r="BI133" s="140">
        <f t="shared" si="8"/>
        <v>0</v>
      </c>
      <c r="BJ133" s="18" t="s">
        <v>81</v>
      </c>
      <c r="BK133" s="140">
        <f t="shared" si="9"/>
        <v>0</v>
      </c>
      <c r="BL133" s="18" t="s">
        <v>278</v>
      </c>
      <c r="BM133" s="139" t="s">
        <v>2433</v>
      </c>
    </row>
    <row r="134" spans="2:65" s="1" customFormat="1" ht="16.5" customHeight="1">
      <c r="B134" s="33"/>
      <c r="C134" s="128" t="s">
        <v>375</v>
      </c>
      <c r="D134" s="128" t="s">
        <v>158</v>
      </c>
      <c r="E134" s="129" t="s">
        <v>2434</v>
      </c>
      <c r="F134" s="130" t="s">
        <v>2435</v>
      </c>
      <c r="G134" s="131" t="s">
        <v>422</v>
      </c>
      <c r="H134" s="132">
        <v>6</v>
      </c>
      <c r="I134" s="133"/>
      <c r="J134" s="134">
        <f t="shared" si="0"/>
        <v>0</v>
      </c>
      <c r="K134" s="130" t="s">
        <v>19</v>
      </c>
      <c r="L134" s="33"/>
      <c r="M134" s="135" t="s">
        <v>19</v>
      </c>
      <c r="N134" s="136" t="s">
        <v>44</v>
      </c>
      <c r="P134" s="137">
        <f t="shared" si="1"/>
        <v>0</v>
      </c>
      <c r="Q134" s="137">
        <v>0</v>
      </c>
      <c r="R134" s="137">
        <f t="shared" si="2"/>
        <v>0</v>
      </c>
      <c r="S134" s="137">
        <v>0</v>
      </c>
      <c r="T134" s="138">
        <f t="shared" si="3"/>
        <v>0</v>
      </c>
      <c r="AR134" s="139" t="s">
        <v>278</v>
      </c>
      <c r="AT134" s="139" t="s">
        <v>158</v>
      </c>
      <c r="AU134" s="139" t="s">
        <v>83</v>
      </c>
      <c r="AY134" s="18" t="s">
        <v>156</v>
      </c>
      <c r="BE134" s="140">
        <f t="shared" si="4"/>
        <v>0</v>
      </c>
      <c r="BF134" s="140">
        <f t="shared" si="5"/>
        <v>0</v>
      </c>
      <c r="BG134" s="140">
        <f t="shared" si="6"/>
        <v>0</v>
      </c>
      <c r="BH134" s="140">
        <f t="shared" si="7"/>
        <v>0</v>
      </c>
      <c r="BI134" s="140">
        <f t="shared" si="8"/>
        <v>0</v>
      </c>
      <c r="BJ134" s="18" t="s">
        <v>81</v>
      </c>
      <c r="BK134" s="140">
        <f t="shared" si="9"/>
        <v>0</v>
      </c>
      <c r="BL134" s="18" t="s">
        <v>278</v>
      </c>
      <c r="BM134" s="139" t="s">
        <v>2436</v>
      </c>
    </row>
    <row r="135" spans="2:65" s="1" customFormat="1" ht="16.5" customHeight="1">
      <c r="B135" s="33"/>
      <c r="C135" s="166" t="s">
        <v>379</v>
      </c>
      <c r="D135" s="166" t="s">
        <v>291</v>
      </c>
      <c r="E135" s="167" t="s">
        <v>2437</v>
      </c>
      <c r="F135" s="168" t="s">
        <v>2438</v>
      </c>
      <c r="G135" s="169" t="s">
        <v>235</v>
      </c>
      <c r="H135" s="170">
        <v>2</v>
      </c>
      <c r="I135" s="171"/>
      <c r="J135" s="172">
        <f t="shared" si="0"/>
        <v>0</v>
      </c>
      <c r="K135" s="168" t="s">
        <v>19</v>
      </c>
      <c r="L135" s="173"/>
      <c r="M135" s="174" t="s">
        <v>19</v>
      </c>
      <c r="N135" s="175" t="s">
        <v>44</v>
      </c>
      <c r="P135" s="137">
        <f t="shared" si="1"/>
        <v>0</v>
      </c>
      <c r="Q135" s="137">
        <v>0</v>
      </c>
      <c r="R135" s="137">
        <f t="shared" si="2"/>
        <v>0</v>
      </c>
      <c r="S135" s="137">
        <v>0</v>
      </c>
      <c r="T135" s="138">
        <f t="shared" si="3"/>
        <v>0</v>
      </c>
      <c r="AR135" s="139" t="s">
        <v>379</v>
      </c>
      <c r="AT135" s="139" t="s">
        <v>291</v>
      </c>
      <c r="AU135" s="139" t="s">
        <v>83</v>
      </c>
      <c r="AY135" s="18" t="s">
        <v>156</v>
      </c>
      <c r="BE135" s="140">
        <f t="shared" si="4"/>
        <v>0</v>
      </c>
      <c r="BF135" s="140">
        <f t="shared" si="5"/>
        <v>0</v>
      </c>
      <c r="BG135" s="140">
        <f t="shared" si="6"/>
        <v>0</v>
      </c>
      <c r="BH135" s="140">
        <f t="shared" si="7"/>
        <v>0</v>
      </c>
      <c r="BI135" s="140">
        <f t="shared" si="8"/>
        <v>0</v>
      </c>
      <c r="BJ135" s="18" t="s">
        <v>81</v>
      </c>
      <c r="BK135" s="140">
        <f t="shared" si="9"/>
        <v>0</v>
      </c>
      <c r="BL135" s="18" t="s">
        <v>278</v>
      </c>
      <c r="BM135" s="139" t="s">
        <v>2439</v>
      </c>
    </row>
    <row r="136" spans="2:65" s="1" customFormat="1" ht="21.75" customHeight="1">
      <c r="B136" s="33"/>
      <c r="C136" s="128" t="s">
        <v>385</v>
      </c>
      <c r="D136" s="128" t="s">
        <v>158</v>
      </c>
      <c r="E136" s="129" t="s">
        <v>2440</v>
      </c>
      <c r="F136" s="130" t="s">
        <v>2441</v>
      </c>
      <c r="G136" s="131" t="s">
        <v>235</v>
      </c>
      <c r="H136" s="132">
        <v>1</v>
      </c>
      <c r="I136" s="133"/>
      <c r="J136" s="134">
        <f t="shared" si="0"/>
        <v>0</v>
      </c>
      <c r="K136" s="130" t="s">
        <v>19</v>
      </c>
      <c r="L136" s="33"/>
      <c r="M136" s="135" t="s">
        <v>19</v>
      </c>
      <c r="N136" s="136" t="s">
        <v>44</v>
      </c>
      <c r="P136" s="137">
        <f t="shared" si="1"/>
        <v>0</v>
      </c>
      <c r="Q136" s="137">
        <v>0</v>
      </c>
      <c r="R136" s="137">
        <f t="shared" si="2"/>
        <v>0</v>
      </c>
      <c r="S136" s="137">
        <v>0</v>
      </c>
      <c r="T136" s="138">
        <f t="shared" si="3"/>
        <v>0</v>
      </c>
      <c r="AR136" s="139" t="s">
        <v>278</v>
      </c>
      <c r="AT136" s="139" t="s">
        <v>158</v>
      </c>
      <c r="AU136" s="139" t="s">
        <v>83</v>
      </c>
      <c r="AY136" s="18" t="s">
        <v>156</v>
      </c>
      <c r="BE136" s="140">
        <f t="shared" si="4"/>
        <v>0</v>
      </c>
      <c r="BF136" s="140">
        <f t="shared" si="5"/>
        <v>0</v>
      </c>
      <c r="BG136" s="140">
        <f t="shared" si="6"/>
        <v>0</v>
      </c>
      <c r="BH136" s="140">
        <f t="shared" si="7"/>
        <v>0</v>
      </c>
      <c r="BI136" s="140">
        <f t="shared" si="8"/>
        <v>0</v>
      </c>
      <c r="BJ136" s="18" t="s">
        <v>81</v>
      </c>
      <c r="BK136" s="140">
        <f t="shared" si="9"/>
        <v>0</v>
      </c>
      <c r="BL136" s="18" t="s">
        <v>278</v>
      </c>
      <c r="BM136" s="139" t="s">
        <v>2442</v>
      </c>
    </row>
    <row r="137" spans="2:65" s="1" customFormat="1" ht="21.75" customHeight="1">
      <c r="B137" s="33"/>
      <c r="C137" s="166" t="s">
        <v>391</v>
      </c>
      <c r="D137" s="166" t="s">
        <v>291</v>
      </c>
      <c r="E137" s="167" t="s">
        <v>2443</v>
      </c>
      <c r="F137" s="168" t="s">
        <v>2444</v>
      </c>
      <c r="G137" s="169" t="s">
        <v>235</v>
      </c>
      <c r="H137" s="170">
        <v>1</v>
      </c>
      <c r="I137" s="171"/>
      <c r="J137" s="172">
        <f t="shared" si="0"/>
        <v>0</v>
      </c>
      <c r="K137" s="168" t="s">
        <v>19</v>
      </c>
      <c r="L137" s="173"/>
      <c r="M137" s="174" t="s">
        <v>19</v>
      </c>
      <c r="N137" s="175" t="s">
        <v>44</v>
      </c>
      <c r="P137" s="137">
        <f t="shared" si="1"/>
        <v>0</v>
      </c>
      <c r="Q137" s="137">
        <v>0</v>
      </c>
      <c r="R137" s="137">
        <f t="shared" si="2"/>
        <v>0</v>
      </c>
      <c r="S137" s="137">
        <v>0</v>
      </c>
      <c r="T137" s="138">
        <f t="shared" si="3"/>
        <v>0</v>
      </c>
      <c r="AR137" s="139" t="s">
        <v>379</v>
      </c>
      <c r="AT137" s="139" t="s">
        <v>291</v>
      </c>
      <c r="AU137" s="139" t="s">
        <v>83</v>
      </c>
      <c r="AY137" s="18" t="s">
        <v>156</v>
      </c>
      <c r="BE137" s="140">
        <f t="shared" si="4"/>
        <v>0</v>
      </c>
      <c r="BF137" s="140">
        <f t="shared" si="5"/>
        <v>0</v>
      </c>
      <c r="BG137" s="140">
        <f t="shared" si="6"/>
        <v>0</v>
      </c>
      <c r="BH137" s="140">
        <f t="shared" si="7"/>
        <v>0</v>
      </c>
      <c r="BI137" s="140">
        <f t="shared" si="8"/>
        <v>0</v>
      </c>
      <c r="BJ137" s="18" t="s">
        <v>81</v>
      </c>
      <c r="BK137" s="140">
        <f t="shared" si="9"/>
        <v>0</v>
      </c>
      <c r="BL137" s="18" t="s">
        <v>278</v>
      </c>
      <c r="BM137" s="139" t="s">
        <v>2445</v>
      </c>
    </row>
    <row r="138" spans="2:65" s="1" customFormat="1" ht="24.15" customHeight="1">
      <c r="B138" s="33"/>
      <c r="C138" s="128" t="s">
        <v>397</v>
      </c>
      <c r="D138" s="128" t="s">
        <v>158</v>
      </c>
      <c r="E138" s="129" t="s">
        <v>2386</v>
      </c>
      <c r="F138" s="130" t="s">
        <v>2365</v>
      </c>
      <c r="G138" s="131" t="s">
        <v>422</v>
      </c>
      <c r="H138" s="132">
        <v>19.5</v>
      </c>
      <c r="I138" s="133"/>
      <c r="J138" s="134">
        <f t="shared" si="0"/>
        <v>0</v>
      </c>
      <c r="K138" s="130" t="s">
        <v>19</v>
      </c>
      <c r="L138" s="33"/>
      <c r="M138" s="135" t="s">
        <v>19</v>
      </c>
      <c r="N138" s="136" t="s">
        <v>44</v>
      </c>
      <c r="P138" s="137">
        <f t="shared" si="1"/>
        <v>0</v>
      </c>
      <c r="Q138" s="137">
        <v>0</v>
      </c>
      <c r="R138" s="137">
        <f t="shared" si="2"/>
        <v>0</v>
      </c>
      <c r="S138" s="137">
        <v>0</v>
      </c>
      <c r="T138" s="138">
        <f t="shared" si="3"/>
        <v>0</v>
      </c>
      <c r="AR138" s="139" t="s">
        <v>278</v>
      </c>
      <c r="AT138" s="139" t="s">
        <v>158</v>
      </c>
      <c r="AU138" s="139" t="s">
        <v>83</v>
      </c>
      <c r="AY138" s="18" t="s">
        <v>156</v>
      </c>
      <c r="BE138" s="140">
        <f t="shared" si="4"/>
        <v>0</v>
      </c>
      <c r="BF138" s="140">
        <f t="shared" si="5"/>
        <v>0</v>
      </c>
      <c r="BG138" s="140">
        <f t="shared" si="6"/>
        <v>0</v>
      </c>
      <c r="BH138" s="140">
        <f t="shared" si="7"/>
        <v>0</v>
      </c>
      <c r="BI138" s="140">
        <f t="shared" si="8"/>
        <v>0</v>
      </c>
      <c r="BJ138" s="18" t="s">
        <v>81</v>
      </c>
      <c r="BK138" s="140">
        <f t="shared" si="9"/>
        <v>0</v>
      </c>
      <c r="BL138" s="18" t="s">
        <v>278</v>
      </c>
      <c r="BM138" s="139" t="s">
        <v>2446</v>
      </c>
    </row>
    <row r="139" spans="2:65" s="1" customFormat="1" ht="24.15" customHeight="1">
      <c r="B139" s="33"/>
      <c r="C139" s="166" t="s">
        <v>407</v>
      </c>
      <c r="D139" s="166" t="s">
        <v>291</v>
      </c>
      <c r="E139" s="167" t="s">
        <v>2392</v>
      </c>
      <c r="F139" s="168" t="s">
        <v>2393</v>
      </c>
      <c r="G139" s="169" t="s">
        <v>422</v>
      </c>
      <c r="H139" s="170">
        <v>23.4</v>
      </c>
      <c r="I139" s="171"/>
      <c r="J139" s="172">
        <f t="shared" si="0"/>
        <v>0</v>
      </c>
      <c r="K139" s="168" t="s">
        <v>19</v>
      </c>
      <c r="L139" s="173"/>
      <c r="M139" s="174" t="s">
        <v>19</v>
      </c>
      <c r="N139" s="175" t="s">
        <v>44</v>
      </c>
      <c r="P139" s="137">
        <f t="shared" si="1"/>
        <v>0</v>
      </c>
      <c r="Q139" s="137">
        <v>0</v>
      </c>
      <c r="R139" s="137">
        <f t="shared" si="2"/>
        <v>0</v>
      </c>
      <c r="S139" s="137">
        <v>0</v>
      </c>
      <c r="T139" s="138">
        <f t="shared" si="3"/>
        <v>0</v>
      </c>
      <c r="AR139" s="139" t="s">
        <v>379</v>
      </c>
      <c r="AT139" s="139" t="s">
        <v>291</v>
      </c>
      <c r="AU139" s="139" t="s">
        <v>83</v>
      </c>
      <c r="AY139" s="18" t="s">
        <v>156</v>
      </c>
      <c r="BE139" s="140">
        <f t="shared" si="4"/>
        <v>0</v>
      </c>
      <c r="BF139" s="140">
        <f t="shared" si="5"/>
        <v>0</v>
      </c>
      <c r="BG139" s="140">
        <f t="shared" si="6"/>
        <v>0</v>
      </c>
      <c r="BH139" s="140">
        <f t="shared" si="7"/>
        <v>0</v>
      </c>
      <c r="BI139" s="140">
        <f t="shared" si="8"/>
        <v>0</v>
      </c>
      <c r="BJ139" s="18" t="s">
        <v>81</v>
      </c>
      <c r="BK139" s="140">
        <f t="shared" si="9"/>
        <v>0</v>
      </c>
      <c r="BL139" s="18" t="s">
        <v>278</v>
      </c>
      <c r="BM139" s="139" t="s">
        <v>2447</v>
      </c>
    </row>
    <row r="140" spans="2:65" s="1" customFormat="1" ht="21.75" customHeight="1">
      <c r="B140" s="33"/>
      <c r="C140" s="128" t="s">
        <v>409</v>
      </c>
      <c r="D140" s="128" t="s">
        <v>158</v>
      </c>
      <c r="E140" s="129" t="s">
        <v>2440</v>
      </c>
      <c r="F140" s="130" t="s">
        <v>2441</v>
      </c>
      <c r="G140" s="131" t="s">
        <v>235</v>
      </c>
      <c r="H140" s="132">
        <v>1</v>
      </c>
      <c r="I140" s="133"/>
      <c r="J140" s="134">
        <f t="shared" si="0"/>
        <v>0</v>
      </c>
      <c r="K140" s="130" t="s">
        <v>19</v>
      </c>
      <c r="L140" s="33"/>
      <c r="M140" s="135" t="s">
        <v>19</v>
      </c>
      <c r="N140" s="136" t="s">
        <v>44</v>
      </c>
      <c r="P140" s="137">
        <f t="shared" si="1"/>
        <v>0</v>
      </c>
      <c r="Q140" s="137">
        <v>0</v>
      </c>
      <c r="R140" s="137">
        <f t="shared" si="2"/>
        <v>0</v>
      </c>
      <c r="S140" s="137">
        <v>0</v>
      </c>
      <c r="T140" s="138">
        <f t="shared" si="3"/>
        <v>0</v>
      </c>
      <c r="AR140" s="139" t="s">
        <v>278</v>
      </c>
      <c r="AT140" s="139" t="s">
        <v>158</v>
      </c>
      <c r="AU140" s="139" t="s">
        <v>83</v>
      </c>
      <c r="AY140" s="18" t="s">
        <v>156</v>
      </c>
      <c r="BE140" s="140">
        <f t="shared" si="4"/>
        <v>0</v>
      </c>
      <c r="BF140" s="140">
        <f t="shared" si="5"/>
        <v>0</v>
      </c>
      <c r="BG140" s="140">
        <f t="shared" si="6"/>
        <v>0</v>
      </c>
      <c r="BH140" s="140">
        <f t="shared" si="7"/>
        <v>0</v>
      </c>
      <c r="BI140" s="140">
        <f t="shared" si="8"/>
        <v>0</v>
      </c>
      <c r="BJ140" s="18" t="s">
        <v>81</v>
      </c>
      <c r="BK140" s="140">
        <f t="shared" si="9"/>
        <v>0</v>
      </c>
      <c r="BL140" s="18" t="s">
        <v>278</v>
      </c>
      <c r="BM140" s="139" t="s">
        <v>2448</v>
      </c>
    </row>
    <row r="141" spans="2:65" s="1" customFormat="1" ht="21.75" customHeight="1">
      <c r="B141" s="33"/>
      <c r="C141" s="166" t="s">
        <v>419</v>
      </c>
      <c r="D141" s="166" t="s">
        <v>291</v>
      </c>
      <c r="E141" s="167" t="s">
        <v>2443</v>
      </c>
      <c r="F141" s="168" t="s">
        <v>2444</v>
      </c>
      <c r="G141" s="169" t="s">
        <v>235</v>
      </c>
      <c r="H141" s="170">
        <v>1</v>
      </c>
      <c r="I141" s="171"/>
      <c r="J141" s="172">
        <f t="shared" si="0"/>
        <v>0</v>
      </c>
      <c r="K141" s="168" t="s">
        <v>19</v>
      </c>
      <c r="L141" s="173"/>
      <c r="M141" s="174" t="s">
        <v>19</v>
      </c>
      <c r="N141" s="175" t="s">
        <v>44</v>
      </c>
      <c r="P141" s="137">
        <f t="shared" si="1"/>
        <v>0</v>
      </c>
      <c r="Q141" s="137">
        <v>0</v>
      </c>
      <c r="R141" s="137">
        <f t="shared" si="2"/>
        <v>0</v>
      </c>
      <c r="S141" s="137">
        <v>0</v>
      </c>
      <c r="T141" s="138">
        <f t="shared" si="3"/>
        <v>0</v>
      </c>
      <c r="AR141" s="139" t="s">
        <v>379</v>
      </c>
      <c r="AT141" s="139" t="s">
        <v>291</v>
      </c>
      <c r="AU141" s="139" t="s">
        <v>83</v>
      </c>
      <c r="AY141" s="18" t="s">
        <v>156</v>
      </c>
      <c r="BE141" s="140">
        <f t="shared" si="4"/>
        <v>0</v>
      </c>
      <c r="BF141" s="140">
        <f t="shared" si="5"/>
        <v>0</v>
      </c>
      <c r="BG141" s="140">
        <f t="shared" si="6"/>
        <v>0</v>
      </c>
      <c r="BH141" s="140">
        <f t="shared" si="7"/>
        <v>0</v>
      </c>
      <c r="BI141" s="140">
        <f t="shared" si="8"/>
        <v>0</v>
      </c>
      <c r="BJ141" s="18" t="s">
        <v>81</v>
      </c>
      <c r="BK141" s="140">
        <f t="shared" si="9"/>
        <v>0</v>
      </c>
      <c r="BL141" s="18" t="s">
        <v>278</v>
      </c>
      <c r="BM141" s="139" t="s">
        <v>2449</v>
      </c>
    </row>
    <row r="142" spans="2:65" s="1" customFormat="1" ht="16.5" customHeight="1">
      <c r="B142" s="33"/>
      <c r="C142" s="128" t="s">
        <v>425</v>
      </c>
      <c r="D142" s="128" t="s">
        <v>158</v>
      </c>
      <c r="E142" s="129" t="s">
        <v>2450</v>
      </c>
      <c r="F142" s="130" t="s">
        <v>2451</v>
      </c>
      <c r="G142" s="131" t="s">
        <v>235</v>
      </c>
      <c r="H142" s="132">
        <v>2</v>
      </c>
      <c r="I142" s="133"/>
      <c r="J142" s="134">
        <f t="shared" si="0"/>
        <v>0</v>
      </c>
      <c r="K142" s="130" t="s">
        <v>19</v>
      </c>
      <c r="L142" s="33"/>
      <c r="M142" s="135" t="s">
        <v>19</v>
      </c>
      <c r="N142" s="136" t="s">
        <v>44</v>
      </c>
      <c r="P142" s="137">
        <f t="shared" si="1"/>
        <v>0</v>
      </c>
      <c r="Q142" s="137">
        <v>0</v>
      </c>
      <c r="R142" s="137">
        <f t="shared" si="2"/>
        <v>0</v>
      </c>
      <c r="S142" s="137">
        <v>0</v>
      </c>
      <c r="T142" s="138">
        <f t="shared" si="3"/>
        <v>0</v>
      </c>
      <c r="AR142" s="139" t="s">
        <v>278</v>
      </c>
      <c r="AT142" s="139" t="s">
        <v>158</v>
      </c>
      <c r="AU142" s="139" t="s">
        <v>83</v>
      </c>
      <c r="AY142" s="18" t="s">
        <v>156</v>
      </c>
      <c r="BE142" s="140">
        <f t="shared" si="4"/>
        <v>0</v>
      </c>
      <c r="BF142" s="140">
        <f t="shared" si="5"/>
        <v>0</v>
      </c>
      <c r="BG142" s="140">
        <f t="shared" si="6"/>
        <v>0</v>
      </c>
      <c r="BH142" s="140">
        <f t="shared" si="7"/>
        <v>0</v>
      </c>
      <c r="BI142" s="140">
        <f t="shared" si="8"/>
        <v>0</v>
      </c>
      <c r="BJ142" s="18" t="s">
        <v>81</v>
      </c>
      <c r="BK142" s="140">
        <f t="shared" si="9"/>
        <v>0</v>
      </c>
      <c r="BL142" s="18" t="s">
        <v>278</v>
      </c>
      <c r="BM142" s="139" t="s">
        <v>2452</v>
      </c>
    </row>
    <row r="143" spans="2:65" s="1" customFormat="1" ht="16.5" customHeight="1">
      <c r="B143" s="33"/>
      <c r="C143" s="166" t="s">
        <v>430</v>
      </c>
      <c r="D143" s="166" t="s">
        <v>291</v>
      </c>
      <c r="E143" s="167" t="s">
        <v>2453</v>
      </c>
      <c r="F143" s="168" t="s">
        <v>2454</v>
      </c>
      <c r="G143" s="169" t="s">
        <v>235</v>
      </c>
      <c r="H143" s="170">
        <v>2</v>
      </c>
      <c r="I143" s="171"/>
      <c r="J143" s="172">
        <f t="shared" si="0"/>
        <v>0</v>
      </c>
      <c r="K143" s="168" t="s">
        <v>19</v>
      </c>
      <c r="L143" s="173"/>
      <c r="M143" s="174" t="s">
        <v>19</v>
      </c>
      <c r="N143" s="175" t="s">
        <v>44</v>
      </c>
      <c r="P143" s="137">
        <f t="shared" si="1"/>
        <v>0</v>
      </c>
      <c r="Q143" s="137">
        <v>0</v>
      </c>
      <c r="R143" s="137">
        <f t="shared" si="2"/>
        <v>0</v>
      </c>
      <c r="S143" s="137">
        <v>0</v>
      </c>
      <c r="T143" s="138">
        <f t="shared" si="3"/>
        <v>0</v>
      </c>
      <c r="AR143" s="139" t="s">
        <v>379</v>
      </c>
      <c r="AT143" s="139" t="s">
        <v>291</v>
      </c>
      <c r="AU143" s="139" t="s">
        <v>83</v>
      </c>
      <c r="AY143" s="18" t="s">
        <v>156</v>
      </c>
      <c r="BE143" s="140">
        <f t="shared" si="4"/>
        <v>0</v>
      </c>
      <c r="BF143" s="140">
        <f t="shared" si="5"/>
        <v>0</v>
      </c>
      <c r="BG143" s="140">
        <f t="shared" si="6"/>
        <v>0</v>
      </c>
      <c r="BH143" s="140">
        <f t="shared" si="7"/>
        <v>0</v>
      </c>
      <c r="BI143" s="140">
        <f t="shared" si="8"/>
        <v>0</v>
      </c>
      <c r="BJ143" s="18" t="s">
        <v>81</v>
      </c>
      <c r="BK143" s="140">
        <f t="shared" si="9"/>
        <v>0</v>
      </c>
      <c r="BL143" s="18" t="s">
        <v>278</v>
      </c>
      <c r="BM143" s="139" t="s">
        <v>2455</v>
      </c>
    </row>
    <row r="144" spans="2:65" s="1" customFormat="1" ht="24.15" customHeight="1">
      <c r="B144" s="33"/>
      <c r="C144" s="128" t="s">
        <v>435</v>
      </c>
      <c r="D144" s="128" t="s">
        <v>158</v>
      </c>
      <c r="E144" s="129" t="s">
        <v>2456</v>
      </c>
      <c r="F144" s="130" t="s">
        <v>2457</v>
      </c>
      <c r="G144" s="131" t="s">
        <v>185</v>
      </c>
      <c r="H144" s="132">
        <v>1.226</v>
      </c>
      <c r="I144" s="133"/>
      <c r="J144" s="134">
        <f t="shared" si="0"/>
        <v>0</v>
      </c>
      <c r="K144" s="130" t="s">
        <v>162</v>
      </c>
      <c r="L144" s="33"/>
      <c r="M144" s="135" t="s">
        <v>19</v>
      </c>
      <c r="N144" s="136" t="s">
        <v>44</v>
      </c>
      <c r="P144" s="137">
        <f t="shared" si="1"/>
        <v>0</v>
      </c>
      <c r="Q144" s="137">
        <v>0</v>
      </c>
      <c r="R144" s="137">
        <f t="shared" si="2"/>
        <v>0</v>
      </c>
      <c r="S144" s="137">
        <v>0</v>
      </c>
      <c r="T144" s="138">
        <f t="shared" si="3"/>
        <v>0</v>
      </c>
      <c r="AR144" s="139" t="s">
        <v>278</v>
      </c>
      <c r="AT144" s="139" t="s">
        <v>158</v>
      </c>
      <c r="AU144" s="139" t="s">
        <v>83</v>
      </c>
      <c r="AY144" s="18" t="s">
        <v>156</v>
      </c>
      <c r="BE144" s="140">
        <f t="shared" si="4"/>
        <v>0</v>
      </c>
      <c r="BF144" s="140">
        <f t="shared" si="5"/>
        <v>0</v>
      </c>
      <c r="BG144" s="140">
        <f t="shared" si="6"/>
        <v>0</v>
      </c>
      <c r="BH144" s="140">
        <f t="shared" si="7"/>
        <v>0</v>
      </c>
      <c r="BI144" s="140">
        <f t="shared" si="8"/>
        <v>0</v>
      </c>
      <c r="BJ144" s="18" t="s">
        <v>81</v>
      </c>
      <c r="BK144" s="140">
        <f t="shared" si="9"/>
        <v>0</v>
      </c>
      <c r="BL144" s="18" t="s">
        <v>278</v>
      </c>
      <c r="BM144" s="139" t="s">
        <v>2458</v>
      </c>
    </row>
    <row r="145" spans="2:47" s="1" customFormat="1" ht="10.199999999999999">
      <c r="B145" s="33"/>
      <c r="D145" s="141" t="s">
        <v>165</v>
      </c>
      <c r="F145" s="142" t="s">
        <v>2459</v>
      </c>
      <c r="I145" s="143"/>
      <c r="L145" s="33"/>
      <c r="M145" s="183"/>
      <c r="N145" s="184"/>
      <c r="O145" s="184"/>
      <c r="P145" s="184"/>
      <c r="Q145" s="184"/>
      <c r="R145" s="184"/>
      <c r="S145" s="184"/>
      <c r="T145" s="185"/>
      <c r="AT145" s="18" t="s">
        <v>165</v>
      </c>
      <c r="AU145" s="18" t="s">
        <v>83</v>
      </c>
    </row>
    <row r="146" spans="2:47" s="1" customFormat="1" ht="6.9" customHeight="1">
      <c r="B146" s="42"/>
      <c r="C146" s="43"/>
      <c r="D146" s="43"/>
      <c r="E146" s="43"/>
      <c r="F146" s="43"/>
      <c r="G146" s="43"/>
      <c r="H146" s="43"/>
      <c r="I146" s="43"/>
      <c r="J146" s="43"/>
      <c r="K146" s="43"/>
      <c r="L146" s="33"/>
    </row>
  </sheetData>
  <sheetProtection algorithmName="SHA-512" hashValue="VdhAyCelTirDmB40Z9Y4l0lAEBLLP7KqqFRa7mXbS1IC6OX6Ji4jNrd1oZAAZ7rw4QAlZqDzLDpkABDnLLYLOg==" saltValue="cnUga879HKCOiS60jxN4kOQds8y4ggiICUadrASdXXtvEDWf6Wv9b1VldK98PkUpZcpbNB3UFDAX15JD7LC8rw==" spinCount="100000" sheet="1" objects="1" scenarios="1" formatColumns="0" formatRows="0" autoFilter="0"/>
  <autoFilter ref="C82:K145" xr:uid="{00000000-0009-0000-0000-000005000000}"/>
  <mergeCells count="9">
    <mergeCell ref="E50:H50"/>
    <mergeCell ref="E73:H73"/>
    <mergeCell ref="E75:H75"/>
    <mergeCell ref="L2:V2"/>
    <mergeCell ref="E7:H7"/>
    <mergeCell ref="E9:H9"/>
    <mergeCell ref="E18:H18"/>
    <mergeCell ref="E27:H27"/>
    <mergeCell ref="E48:H48"/>
  </mergeCells>
  <hyperlinks>
    <hyperlink ref="F92" r:id="rId1" xr:uid="{00000000-0004-0000-0500-000000000000}"/>
    <hyperlink ref="F99" r:id="rId2" xr:uid="{00000000-0004-0000-0500-000001000000}"/>
    <hyperlink ref="F106" r:id="rId3" xr:uid="{00000000-0004-0000-0500-000002000000}"/>
    <hyperlink ref="F145" r:id="rId4" xr:uid="{00000000-0004-0000-0500-000003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228"/>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9"/>
      <c r="M2" s="299"/>
      <c r="N2" s="299"/>
      <c r="O2" s="299"/>
      <c r="P2" s="299"/>
      <c r="Q2" s="299"/>
      <c r="R2" s="299"/>
      <c r="S2" s="299"/>
      <c r="T2" s="299"/>
      <c r="U2" s="299"/>
      <c r="V2" s="299"/>
      <c r="AT2" s="18" t="s">
        <v>98</v>
      </c>
    </row>
    <row r="3" spans="2:46" ht="6.9" customHeight="1">
      <c r="B3" s="19"/>
      <c r="C3" s="20"/>
      <c r="D3" s="20"/>
      <c r="E3" s="20"/>
      <c r="F3" s="20"/>
      <c r="G3" s="20"/>
      <c r="H3" s="20"/>
      <c r="I3" s="20"/>
      <c r="J3" s="20"/>
      <c r="K3" s="20"/>
      <c r="L3" s="21"/>
      <c r="AT3" s="18" t="s">
        <v>83</v>
      </c>
    </row>
    <row r="4" spans="2:46" ht="24.9" customHeight="1">
      <c r="B4" s="21"/>
      <c r="D4" s="22" t="s">
        <v>104</v>
      </c>
      <c r="L4" s="21"/>
      <c r="M4" s="86" t="s">
        <v>10</v>
      </c>
      <c r="AT4" s="18" t="s">
        <v>4</v>
      </c>
    </row>
    <row r="5" spans="2:46" ht="6.9" customHeight="1">
      <c r="B5" s="21"/>
      <c r="L5" s="21"/>
    </row>
    <row r="6" spans="2:46" ht="12" customHeight="1">
      <c r="B6" s="21"/>
      <c r="D6" s="28" t="s">
        <v>16</v>
      </c>
      <c r="L6" s="21"/>
    </row>
    <row r="7" spans="2:46" ht="16.5" customHeight="1">
      <c r="B7" s="21"/>
      <c r="E7" s="314" t="str">
        <f>'Rekapitulace stavby'!K6</f>
        <v>DN11_rozpocet</v>
      </c>
      <c r="F7" s="315"/>
      <c r="G7" s="315"/>
      <c r="H7" s="315"/>
      <c r="L7" s="21"/>
    </row>
    <row r="8" spans="2:46" s="1" customFormat="1" ht="12" customHeight="1">
      <c r="B8" s="33"/>
      <c r="D8" s="28" t="s">
        <v>105</v>
      </c>
      <c r="L8" s="33"/>
    </row>
    <row r="9" spans="2:46" s="1" customFormat="1" ht="16.5" customHeight="1">
      <c r="B9" s="33"/>
      <c r="E9" s="277" t="s">
        <v>2460</v>
      </c>
      <c r="F9" s="316"/>
      <c r="G9" s="316"/>
      <c r="H9" s="316"/>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28. 10. 2024</v>
      </c>
      <c r="L12" s="33"/>
    </row>
    <row r="13" spans="2:46" s="1" customFormat="1" ht="10.8" customHeight="1">
      <c r="B13" s="33"/>
      <c r="L13" s="33"/>
    </row>
    <row r="14" spans="2:46" s="1" customFormat="1" ht="12" customHeight="1">
      <c r="B14" s="33"/>
      <c r="D14" s="28" t="s">
        <v>25</v>
      </c>
      <c r="I14" s="28" t="s">
        <v>26</v>
      </c>
      <c r="J14" s="26" t="s">
        <v>27</v>
      </c>
      <c r="L14" s="33"/>
    </row>
    <row r="15" spans="2:46" s="1" customFormat="1" ht="18" customHeight="1">
      <c r="B15" s="33"/>
      <c r="E15" s="26" t="s">
        <v>28</v>
      </c>
      <c r="I15" s="28" t="s">
        <v>29</v>
      </c>
      <c r="J15" s="26" t="s">
        <v>19</v>
      </c>
      <c r="L15" s="33"/>
    </row>
    <row r="16" spans="2:46" s="1" customFormat="1" ht="6.9" customHeight="1">
      <c r="B16" s="33"/>
      <c r="L16" s="33"/>
    </row>
    <row r="17" spans="2:12" s="1" customFormat="1" ht="12" customHeight="1">
      <c r="B17" s="33"/>
      <c r="D17" s="28" t="s">
        <v>30</v>
      </c>
      <c r="I17" s="28" t="s">
        <v>26</v>
      </c>
      <c r="J17" s="29" t="str">
        <f>'Rekapitulace stavby'!AN13</f>
        <v>Vyplň údaj</v>
      </c>
      <c r="L17" s="33"/>
    </row>
    <row r="18" spans="2:12" s="1" customFormat="1" ht="18" customHeight="1">
      <c r="B18" s="33"/>
      <c r="E18" s="317" t="str">
        <f>'Rekapitulace stavby'!E14</f>
        <v>Vyplň údaj</v>
      </c>
      <c r="F18" s="298"/>
      <c r="G18" s="298"/>
      <c r="H18" s="298"/>
      <c r="I18" s="28" t="s">
        <v>29</v>
      </c>
      <c r="J18" s="29" t="str">
        <f>'Rekapitulace stavby'!AN14</f>
        <v>Vyplň údaj</v>
      </c>
      <c r="L18" s="33"/>
    </row>
    <row r="19" spans="2:12" s="1" customFormat="1" ht="6.9" customHeight="1">
      <c r="B19" s="33"/>
      <c r="L19" s="33"/>
    </row>
    <row r="20" spans="2:12" s="1" customFormat="1" ht="12" customHeight="1">
      <c r="B20" s="33"/>
      <c r="D20" s="28" t="s">
        <v>32</v>
      </c>
      <c r="I20" s="28" t="s">
        <v>26</v>
      </c>
      <c r="J20" s="26" t="s">
        <v>33</v>
      </c>
      <c r="L20" s="33"/>
    </row>
    <row r="21" spans="2:12" s="1" customFormat="1" ht="18" customHeight="1">
      <c r="B21" s="33"/>
      <c r="E21" s="26" t="s">
        <v>34</v>
      </c>
      <c r="I21" s="28" t="s">
        <v>29</v>
      </c>
      <c r="J21" s="26" t="s">
        <v>19</v>
      </c>
      <c r="L21" s="33"/>
    </row>
    <row r="22" spans="2:12" s="1" customFormat="1" ht="6.9" customHeight="1">
      <c r="B22" s="33"/>
      <c r="L22" s="33"/>
    </row>
    <row r="23" spans="2:12" s="1" customFormat="1" ht="12" customHeight="1">
      <c r="B23" s="33"/>
      <c r="D23" s="28" t="s">
        <v>36</v>
      </c>
      <c r="I23" s="28" t="s">
        <v>26</v>
      </c>
      <c r="J23" s="26" t="s">
        <v>33</v>
      </c>
      <c r="L23" s="33"/>
    </row>
    <row r="24" spans="2:12" s="1" customFormat="1" ht="18" customHeight="1">
      <c r="B24" s="33"/>
      <c r="E24" s="26" t="s">
        <v>34</v>
      </c>
      <c r="I24" s="28" t="s">
        <v>29</v>
      </c>
      <c r="J24" s="26" t="s">
        <v>19</v>
      </c>
      <c r="L24" s="33"/>
    </row>
    <row r="25" spans="2:12" s="1" customFormat="1" ht="6.9" customHeight="1">
      <c r="B25" s="33"/>
      <c r="L25" s="33"/>
    </row>
    <row r="26" spans="2:12" s="1" customFormat="1" ht="12" customHeight="1">
      <c r="B26" s="33"/>
      <c r="D26" s="28" t="s">
        <v>37</v>
      </c>
      <c r="L26" s="33"/>
    </row>
    <row r="27" spans="2:12" s="7" customFormat="1" ht="16.5" customHeight="1">
      <c r="B27" s="87"/>
      <c r="E27" s="303" t="s">
        <v>19</v>
      </c>
      <c r="F27" s="303"/>
      <c r="G27" s="303"/>
      <c r="H27" s="303"/>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39</v>
      </c>
      <c r="J30" s="64">
        <f>ROUND(J90, 2)</f>
        <v>0</v>
      </c>
      <c r="L30" s="33"/>
    </row>
    <row r="31" spans="2:12" s="1" customFormat="1" ht="6.9" customHeight="1">
      <c r="B31" s="33"/>
      <c r="D31" s="51"/>
      <c r="E31" s="51"/>
      <c r="F31" s="51"/>
      <c r="G31" s="51"/>
      <c r="H31" s="51"/>
      <c r="I31" s="51"/>
      <c r="J31" s="51"/>
      <c r="K31" s="51"/>
      <c r="L31" s="33"/>
    </row>
    <row r="32" spans="2:12" s="1" customFormat="1" ht="14.4" customHeight="1">
      <c r="B32" s="33"/>
      <c r="F32" s="36" t="s">
        <v>41</v>
      </c>
      <c r="I32" s="36" t="s">
        <v>40</v>
      </c>
      <c r="J32" s="36" t="s">
        <v>42</v>
      </c>
      <c r="L32" s="33"/>
    </row>
    <row r="33" spans="2:12" s="1" customFormat="1" ht="14.4" customHeight="1">
      <c r="B33" s="33"/>
      <c r="D33" s="53" t="s">
        <v>43</v>
      </c>
      <c r="E33" s="28" t="s">
        <v>44</v>
      </c>
      <c r="F33" s="89">
        <f>ROUND((SUM(BE90:BE227)),  2)</f>
        <v>0</v>
      </c>
      <c r="I33" s="90">
        <v>0.21</v>
      </c>
      <c r="J33" s="89">
        <f>ROUND(((SUM(BE90:BE227))*I33),  2)</f>
        <v>0</v>
      </c>
      <c r="L33" s="33"/>
    </row>
    <row r="34" spans="2:12" s="1" customFormat="1" ht="14.4" customHeight="1">
      <c r="B34" s="33"/>
      <c r="E34" s="28" t="s">
        <v>45</v>
      </c>
      <c r="F34" s="89">
        <f>ROUND((SUM(BF90:BF227)),  2)</f>
        <v>0</v>
      </c>
      <c r="I34" s="90">
        <v>0.12</v>
      </c>
      <c r="J34" s="89">
        <f>ROUND(((SUM(BF90:BF227))*I34),  2)</f>
        <v>0</v>
      </c>
      <c r="L34" s="33"/>
    </row>
    <row r="35" spans="2:12" s="1" customFormat="1" ht="14.4" hidden="1" customHeight="1">
      <c r="B35" s="33"/>
      <c r="E35" s="28" t="s">
        <v>46</v>
      </c>
      <c r="F35" s="89">
        <f>ROUND((SUM(BG90:BG227)),  2)</f>
        <v>0</v>
      </c>
      <c r="I35" s="90">
        <v>0.21</v>
      </c>
      <c r="J35" s="89">
        <f>0</f>
        <v>0</v>
      </c>
      <c r="L35" s="33"/>
    </row>
    <row r="36" spans="2:12" s="1" customFormat="1" ht="14.4" hidden="1" customHeight="1">
      <c r="B36" s="33"/>
      <c r="E36" s="28" t="s">
        <v>47</v>
      </c>
      <c r="F36" s="89">
        <f>ROUND((SUM(BH90:BH227)),  2)</f>
        <v>0</v>
      </c>
      <c r="I36" s="90">
        <v>0.12</v>
      </c>
      <c r="J36" s="89">
        <f>0</f>
        <v>0</v>
      </c>
      <c r="L36" s="33"/>
    </row>
    <row r="37" spans="2:12" s="1" customFormat="1" ht="14.4" hidden="1" customHeight="1">
      <c r="B37" s="33"/>
      <c r="E37" s="28" t="s">
        <v>48</v>
      </c>
      <c r="F37" s="89">
        <f>ROUND((SUM(BI90:BI227)),  2)</f>
        <v>0</v>
      </c>
      <c r="I37" s="90">
        <v>0</v>
      </c>
      <c r="J37" s="89">
        <f>0</f>
        <v>0</v>
      </c>
      <c r="L37" s="33"/>
    </row>
    <row r="38" spans="2:12" s="1" customFormat="1" ht="6.9" customHeight="1">
      <c r="B38" s="33"/>
      <c r="L38" s="33"/>
    </row>
    <row r="39" spans="2:12" s="1" customFormat="1" ht="25.35" customHeight="1">
      <c r="B39" s="33"/>
      <c r="C39" s="91"/>
      <c r="D39" s="92" t="s">
        <v>49</v>
      </c>
      <c r="E39" s="55"/>
      <c r="F39" s="55"/>
      <c r="G39" s="93" t="s">
        <v>50</v>
      </c>
      <c r="H39" s="94" t="s">
        <v>51</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107</v>
      </c>
      <c r="L45" s="33"/>
    </row>
    <row r="46" spans="2:12" s="1" customFormat="1" ht="6.9" customHeight="1">
      <c r="B46" s="33"/>
      <c r="L46" s="33"/>
    </row>
    <row r="47" spans="2:12" s="1" customFormat="1" ht="12" customHeight="1">
      <c r="B47" s="33"/>
      <c r="C47" s="28" t="s">
        <v>16</v>
      </c>
      <c r="L47" s="33"/>
    </row>
    <row r="48" spans="2:12" s="1" customFormat="1" ht="16.5" customHeight="1">
      <c r="B48" s="33"/>
      <c r="E48" s="314" t="str">
        <f>E7</f>
        <v>DN11_rozpocet</v>
      </c>
      <c r="F48" s="315"/>
      <c r="G48" s="315"/>
      <c r="H48" s="315"/>
      <c r="L48" s="33"/>
    </row>
    <row r="49" spans="2:47" s="1" customFormat="1" ht="12" customHeight="1">
      <c r="B49" s="33"/>
      <c r="C49" s="28" t="s">
        <v>105</v>
      </c>
      <c r="L49" s="33"/>
    </row>
    <row r="50" spans="2:47" s="1" customFormat="1" ht="16.5" customHeight="1">
      <c r="B50" s="33"/>
      <c r="E50" s="277" t="str">
        <f>E9</f>
        <v xml:space="preserve">SO06 - Vytápění </v>
      </c>
      <c r="F50" s="316"/>
      <c r="G50" s="316"/>
      <c r="H50" s="316"/>
      <c r="L50" s="33"/>
    </row>
    <row r="51" spans="2:47" s="1" customFormat="1" ht="6.9" customHeight="1">
      <c r="B51" s="33"/>
      <c r="L51" s="33"/>
    </row>
    <row r="52" spans="2:47" s="1" customFormat="1" ht="12" customHeight="1">
      <c r="B52" s="33"/>
      <c r="C52" s="28" t="s">
        <v>21</v>
      </c>
      <c r="F52" s="26" t="str">
        <f>F12</f>
        <v>Dominikánské nám. 195/11</v>
      </c>
      <c r="I52" s="28" t="s">
        <v>23</v>
      </c>
      <c r="J52" s="50" t="str">
        <f>IF(J12="","",J12)</f>
        <v>28. 10. 2024</v>
      </c>
      <c r="L52" s="33"/>
    </row>
    <row r="53" spans="2:47" s="1" customFormat="1" ht="6.9" customHeight="1">
      <c r="B53" s="33"/>
      <c r="L53" s="33"/>
    </row>
    <row r="54" spans="2:47" s="1" customFormat="1" ht="25.65" customHeight="1">
      <c r="B54" s="33"/>
      <c r="C54" s="28" t="s">
        <v>25</v>
      </c>
      <c r="F54" s="26" t="str">
        <f>E15</f>
        <v>Statutární město Brno, ÚMČ Brno Střed</v>
      </c>
      <c r="I54" s="28" t="s">
        <v>32</v>
      </c>
      <c r="J54" s="31" t="str">
        <f>E21</f>
        <v>Múčka Veselý architekti s.r.o.</v>
      </c>
      <c r="L54" s="33"/>
    </row>
    <row r="55" spans="2:47" s="1" customFormat="1" ht="25.65" customHeight="1">
      <c r="B55" s="33"/>
      <c r="C55" s="28" t="s">
        <v>30</v>
      </c>
      <c r="F55" s="26" t="str">
        <f>IF(E18="","",E18)</f>
        <v>Vyplň údaj</v>
      </c>
      <c r="I55" s="28" t="s">
        <v>36</v>
      </c>
      <c r="J55" s="31" t="str">
        <f>E24</f>
        <v>Múčka Veselý architekti s.r.o.</v>
      </c>
      <c r="L55" s="33"/>
    </row>
    <row r="56" spans="2:47" s="1" customFormat="1" ht="10.35" customHeight="1">
      <c r="B56" s="33"/>
      <c r="L56" s="33"/>
    </row>
    <row r="57" spans="2:47" s="1" customFormat="1" ht="29.25" customHeight="1">
      <c r="B57" s="33"/>
      <c r="C57" s="97" t="s">
        <v>108</v>
      </c>
      <c r="D57" s="91"/>
      <c r="E57" s="91"/>
      <c r="F57" s="91"/>
      <c r="G57" s="91"/>
      <c r="H57" s="91"/>
      <c r="I57" s="91"/>
      <c r="J57" s="98" t="s">
        <v>109</v>
      </c>
      <c r="K57" s="91"/>
      <c r="L57" s="33"/>
    </row>
    <row r="58" spans="2:47" s="1" customFormat="1" ht="10.35" customHeight="1">
      <c r="B58" s="33"/>
      <c r="L58" s="33"/>
    </row>
    <row r="59" spans="2:47" s="1" customFormat="1" ht="22.8" customHeight="1">
      <c r="B59" s="33"/>
      <c r="C59" s="99" t="s">
        <v>71</v>
      </c>
      <c r="J59" s="64">
        <f>J90</f>
        <v>0</v>
      </c>
      <c r="L59" s="33"/>
      <c r="AU59" s="18" t="s">
        <v>110</v>
      </c>
    </row>
    <row r="60" spans="2:47" s="8" customFormat="1" ht="24.9" customHeight="1">
      <c r="B60" s="100"/>
      <c r="D60" s="101" t="s">
        <v>111</v>
      </c>
      <c r="E60" s="102"/>
      <c r="F60" s="102"/>
      <c r="G60" s="102"/>
      <c r="H60" s="102"/>
      <c r="I60" s="102"/>
      <c r="J60" s="103">
        <f>J91</f>
        <v>0</v>
      </c>
      <c r="L60" s="100"/>
    </row>
    <row r="61" spans="2:47" s="9" customFormat="1" ht="19.95" customHeight="1">
      <c r="B61" s="104"/>
      <c r="D61" s="105" t="s">
        <v>118</v>
      </c>
      <c r="E61" s="106"/>
      <c r="F61" s="106"/>
      <c r="G61" s="106"/>
      <c r="H61" s="106"/>
      <c r="I61" s="106"/>
      <c r="J61" s="107">
        <f>J92</f>
        <v>0</v>
      </c>
      <c r="L61" s="104"/>
    </row>
    <row r="62" spans="2:47" s="8" customFormat="1" ht="24.9" customHeight="1">
      <c r="B62" s="100"/>
      <c r="D62" s="101" t="s">
        <v>121</v>
      </c>
      <c r="E62" s="102"/>
      <c r="F62" s="102"/>
      <c r="G62" s="102"/>
      <c r="H62" s="102"/>
      <c r="I62" s="102"/>
      <c r="J62" s="103">
        <f>J94</f>
        <v>0</v>
      </c>
      <c r="L62" s="100"/>
    </row>
    <row r="63" spans="2:47" s="9" customFormat="1" ht="19.95" customHeight="1">
      <c r="B63" s="104"/>
      <c r="D63" s="105" t="s">
        <v>124</v>
      </c>
      <c r="E63" s="106"/>
      <c r="F63" s="106"/>
      <c r="G63" s="106"/>
      <c r="H63" s="106"/>
      <c r="I63" s="106"/>
      <c r="J63" s="107">
        <f>J95</f>
        <v>0</v>
      </c>
      <c r="L63" s="104"/>
    </row>
    <row r="64" spans="2:47" s="9" customFormat="1" ht="19.95" customHeight="1">
      <c r="B64" s="104"/>
      <c r="D64" s="105" t="s">
        <v>2140</v>
      </c>
      <c r="E64" s="106"/>
      <c r="F64" s="106"/>
      <c r="G64" s="106"/>
      <c r="H64" s="106"/>
      <c r="I64" s="106"/>
      <c r="J64" s="107">
        <f>J111</f>
        <v>0</v>
      </c>
      <c r="L64" s="104"/>
    </row>
    <row r="65" spans="2:12" s="9" customFormat="1" ht="19.95" customHeight="1">
      <c r="B65" s="104"/>
      <c r="D65" s="105" t="s">
        <v>2461</v>
      </c>
      <c r="E65" s="106"/>
      <c r="F65" s="106"/>
      <c r="G65" s="106"/>
      <c r="H65" s="106"/>
      <c r="I65" s="106"/>
      <c r="J65" s="107">
        <f>J144</f>
        <v>0</v>
      </c>
      <c r="L65" s="104"/>
    </row>
    <row r="66" spans="2:12" s="9" customFormat="1" ht="19.95" customHeight="1">
      <c r="B66" s="104"/>
      <c r="D66" s="105" t="s">
        <v>2462</v>
      </c>
      <c r="E66" s="106"/>
      <c r="F66" s="106"/>
      <c r="G66" s="106"/>
      <c r="H66" s="106"/>
      <c r="I66" s="106"/>
      <c r="J66" s="107">
        <f>J168</f>
        <v>0</v>
      </c>
      <c r="L66" s="104"/>
    </row>
    <row r="67" spans="2:12" s="9" customFormat="1" ht="19.95" customHeight="1">
      <c r="B67" s="104"/>
      <c r="D67" s="105" t="s">
        <v>2463</v>
      </c>
      <c r="E67" s="106"/>
      <c r="F67" s="106"/>
      <c r="G67" s="106"/>
      <c r="H67" s="106"/>
      <c r="I67" s="106"/>
      <c r="J67" s="107">
        <f>J173</f>
        <v>0</v>
      </c>
      <c r="L67" s="104"/>
    </row>
    <row r="68" spans="2:12" s="8" customFormat="1" ht="24.9" customHeight="1">
      <c r="B68" s="100"/>
      <c r="D68" s="101" t="s">
        <v>2464</v>
      </c>
      <c r="E68" s="102"/>
      <c r="F68" s="102"/>
      <c r="G68" s="102"/>
      <c r="H68" s="102"/>
      <c r="I68" s="102"/>
      <c r="J68" s="103">
        <f>J217</f>
        <v>0</v>
      </c>
      <c r="L68" s="100"/>
    </row>
    <row r="69" spans="2:12" s="9" customFormat="1" ht="19.95" customHeight="1">
      <c r="B69" s="104"/>
      <c r="D69" s="105" t="s">
        <v>2465</v>
      </c>
      <c r="E69" s="106"/>
      <c r="F69" s="106"/>
      <c r="G69" s="106"/>
      <c r="H69" s="106"/>
      <c r="I69" s="106"/>
      <c r="J69" s="107">
        <f>J218</f>
        <v>0</v>
      </c>
      <c r="L69" s="104"/>
    </row>
    <row r="70" spans="2:12" s="8" customFormat="1" ht="24.9" customHeight="1">
      <c r="B70" s="100"/>
      <c r="D70" s="101" t="s">
        <v>2466</v>
      </c>
      <c r="E70" s="102"/>
      <c r="F70" s="102"/>
      <c r="G70" s="102"/>
      <c r="H70" s="102"/>
      <c r="I70" s="102"/>
      <c r="J70" s="103">
        <f>J223</f>
        <v>0</v>
      </c>
      <c r="L70" s="100"/>
    </row>
    <row r="71" spans="2:12" s="1" customFormat="1" ht="21.75" customHeight="1">
      <c r="B71" s="33"/>
      <c r="L71" s="33"/>
    </row>
    <row r="72" spans="2:12" s="1" customFormat="1" ht="6.9" customHeight="1">
      <c r="B72" s="42"/>
      <c r="C72" s="43"/>
      <c r="D72" s="43"/>
      <c r="E72" s="43"/>
      <c r="F72" s="43"/>
      <c r="G72" s="43"/>
      <c r="H72" s="43"/>
      <c r="I72" s="43"/>
      <c r="J72" s="43"/>
      <c r="K72" s="43"/>
      <c r="L72" s="33"/>
    </row>
    <row r="76" spans="2:12" s="1" customFormat="1" ht="6.9" customHeight="1">
      <c r="B76" s="44"/>
      <c r="C76" s="45"/>
      <c r="D76" s="45"/>
      <c r="E76" s="45"/>
      <c r="F76" s="45"/>
      <c r="G76" s="45"/>
      <c r="H76" s="45"/>
      <c r="I76" s="45"/>
      <c r="J76" s="45"/>
      <c r="K76" s="45"/>
      <c r="L76" s="33"/>
    </row>
    <row r="77" spans="2:12" s="1" customFormat="1" ht="24.9" customHeight="1">
      <c r="B77" s="33"/>
      <c r="C77" s="22" t="s">
        <v>141</v>
      </c>
      <c r="L77" s="33"/>
    </row>
    <row r="78" spans="2:12" s="1" customFormat="1" ht="6.9" customHeight="1">
      <c r="B78" s="33"/>
      <c r="L78" s="33"/>
    </row>
    <row r="79" spans="2:12" s="1" customFormat="1" ht="12" customHeight="1">
      <c r="B79" s="33"/>
      <c r="C79" s="28" t="s">
        <v>16</v>
      </c>
      <c r="L79" s="33"/>
    </row>
    <row r="80" spans="2:12" s="1" customFormat="1" ht="16.5" customHeight="1">
      <c r="B80" s="33"/>
      <c r="E80" s="314" t="str">
        <f>E7</f>
        <v>DN11_rozpocet</v>
      </c>
      <c r="F80" s="315"/>
      <c r="G80" s="315"/>
      <c r="H80" s="315"/>
      <c r="L80" s="33"/>
    </row>
    <row r="81" spans="2:65" s="1" customFormat="1" ht="12" customHeight="1">
      <c r="B81" s="33"/>
      <c r="C81" s="28" t="s">
        <v>105</v>
      </c>
      <c r="L81" s="33"/>
    </row>
    <row r="82" spans="2:65" s="1" customFormat="1" ht="16.5" customHeight="1">
      <c r="B82" s="33"/>
      <c r="E82" s="277" t="str">
        <f>E9</f>
        <v xml:space="preserve">SO06 - Vytápění </v>
      </c>
      <c r="F82" s="316"/>
      <c r="G82" s="316"/>
      <c r="H82" s="316"/>
      <c r="L82" s="33"/>
    </row>
    <row r="83" spans="2:65" s="1" customFormat="1" ht="6.9" customHeight="1">
      <c r="B83" s="33"/>
      <c r="L83" s="33"/>
    </row>
    <row r="84" spans="2:65" s="1" customFormat="1" ht="12" customHeight="1">
      <c r="B84" s="33"/>
      <c r="C84" s="28" t="s">
        <v>21</v>
      </c>
      <c r="F84" s="26" t="str">
        <f>F12</f>
        <v>Dominikánské nám. 195/11</v>
      </c>
      <c r="I84" s="28" t="s">
        <v>23</v>
      </c>
      <c r="J84" s="50" t="str">
        <f>IF(J12="","",J12)</f>
        <v>28. 10. 2024</v>
      </c>
      <c r="L84" s="33"/>
    </row>
    <row r="85" spans="2:65" s="1" customFormat="1" ht="6.9" customHeight="1">
      <c r="B85" s="33"/>
      <c r="L85" s="33"/>
    </row>
    <row r="86" spans="2:65" s="1" customFormat="1" ht="25.65" customHeight="1">
      <c r="B86" s="33"/>
      <c r="C86" s="28" t="s">
        <v>25</v>
      </c>
      <c r="F86" s="26" t="str">
        <f>E15</f>
        <v>Statutární město Brno, ÚMČ Brno Střed</v>
      </c>
      <c r="I86" s="28" t="s">
        <v>32</v>
      </c>
      <c r="J86" s="31" t="str">
        <f>E21</f>
        <v>Múčka Veselý architekti s.r.o.</v>
      </c>
      <c r="L86" s="33"/>
    </row>
    <row r="87" spans="2:65" s="1" customFormat="1" ht="25.65" customHeight="1">
      <c r="B87" s="33"/>
      <c r="C87" s="28" t="s">
        <v>30</v>
      </c>
      <c r="F87" s="26" t="str">
        <f>IF(E18="","",E18)</f>
        <v>Vyplň údaj</v>
      </c>
      <c r="I87" s="28" t="s">
        <v>36</v>
      </c>
      <c r="J87" s="31" t="str">
        <f>E24</f>
        <v>Múčka Veselý architekti s.r.o.</v>
      </c>
      <c r="L87" s="33"/>
    </row>
    <row r="88" spans="2:65" s="1" customFormat="1" ht="10.35" customHeight="1">
      <c r="B88" s="33"/>
      <c r="L88" s="33"/>
    </row>
    <row r="89" spans="2:65" s="10" customFormat="1" ht="29.25" customHeight="1">
      <c r="B89" s="108"/>
      <c r="C89" s="109" t="s">
        <v>142</v>
      </c>
      <c r="D89" s="110" t="s">
        <v>58</v>
      </c>
      <c r="E89" s="110" t="s">
        <v>54</v>
      </c>
      <c r="F89" s="110" t="s">
        <v>55</v>
      </c>
      <c r="G89" s="110" t="s">
        <v>143</v>
      </c>
      <c r="H89" s="110" t="s">
        <v>144</v>
      </c>
      <c r="I89" s="110" t="s">
        <v>145</v>
      </c>
      <c r="J89" s="110" t="s">
        <v>109</v>
      </c>
      <c r="K89" s="111" t="s">
        <v>146</v>
      </c>
      <c r="L89" s="108"/>
      <c r="M89" s="57" t="s">
        <v>19</v>
      </c>
      <c r="N89" s="58" t="s">
        <v>43</v>
      </c>
      <c r="O89" s="58" t="s">
        <v>147</v>
      </c>
      <c r="P89" s="58" t="s">
        <v>148</v>
      </c>
      <c r="Q89" s="58" t="s">
        <v>149</v>
      </c>
      <c r="R89" s="58" t="s">
        <v>150</v>
      </c>
      <c r="S89" s="58" t="s">
        <v>151</v>
      </c>
      <c r="T89" s="59" t="s">
        <v>152</v>
      </c>
    </row>
    <row r="90" spans="2:65" s="1" customFormat="1" ht="22.8" customHeight="1">
      <c r="B90" s="33"/>
      <c r="C90" s="62" t="s">
        <v>153</v>
      </c>
      <c r="J90" s="112">
        <f>BK90</f>
        <v>0</v>
      </c>
      <c r="L90" s="33"/>
      <c r="M90" s="60"/>
      <c r="N90" s="51"/>
      <c r="O90" s="51"/>
      <c r="P90" s="113">
        <f>P91+P94+P217+P223</f>
        <v>0</v>
      </c>
      <c r="Q90" s="51"/>
      <c r="R90" s="113">
        <f>R91+R94+R217+R223</f>
        <v>1.12154</v>
      </c>
      <c r="S90" s="51"/>
      <c r="T90" s="114">
        <f>T91+T94+T217+T223</f>
        <v>1.0999999999999999E-2</v>
      </c>
      <c r="AT90" s="18" t="s">
        <v>72</v>
      </c>
      <c r="AU90" s="18" t="s">
        <v>110</v>
      </c>
      <c r="BK90" s="115">
        <f>BK91+BK94+BK217+BK223</f>
        <v>0</v>
      </c>
    </row>
    <row r="91" spans="2:65" s="11" customFormat="1" ht="25.95" customHeight="1">
      <c r="B91" s="116"/>
      <c r="D91" s="117" t="s">
        <v>72</v>
      </c>
      <c r="E91" s="118" t="s">
        <v>154</v>
      </c>
      <c r="F91" s="118" t="s">
        <v>155</v>
      </c>
      <c r="I91" s="119"/>
      <c r="J91" s="120">
        <f>BK91</f>
        <v>0</v>
      </c>
      <c r="L91" s="116"/>
      <c r="M91" s="121"/>
      <c r="P91" s="122">
        <f>P92</f>
        <v>0</v>
      </c>
      <c r="R91" s="122">
        <f>R92</f>
        <v>0</v>
      </c>
      <c r="T91" s="123">
        <f>T92</f>
        <v>1.0999999999999999E-2</v>
      </c>
      <c r="AR91" s="117" t="s">
        <v>81</v>
      </c>
      <c r="AT91" s="124" t="s">
        <v>72</v>
      </c>
      <c r="AU91" s="124" t="s">
        <v>73</v>
      </c>
      <c r="AY91" s="117" t="s">
        <v>156</v>
      </c>
      <c r="BK91" s="125">
        <f>BK92</f>
        <v>0</v>
      </c>
    </row>
    <row r="92" spans="2:65" s="11" customFormat="1" ht="22.8" customHeight="1">
      <c r="B92" s="116"/>
      <c r="D92" s="117" t="s">
        <v>72</v>
      </c>
      <c r="E92" s="126" t="s">
        <v>223</v>
      </c>
      <c r="F92" s="126" t="s">
        <v>418</v>
      </c>
      <c r="I92" s="119"/>
      <c r="J92" s="127">
        <f>BK92</f>
        <v>0</v>
      </c>
      <c r="L92" s="116"/>
      <c r="M92" s="121"/>
      <c r="P92" s="122">
        <f>P93</f>
        <v>0</v>
      </c>
      <c r="R92" s="122">
        <f>R93</f>
        <v>0</v>
      </c>
      <c r="T92" s="123">
        <f>T93</f>
        <v>1.0999999999999999E-2</v>
      </c>
      <c r="AR92" s="117" t="s">
        <v>81</v>
      </c>
      <c r="AT92" s="124" t="s">
        <v>72</v>
      </c>
      <c r="AU92" s="124" t="s">
        <v>81</v>
      </c>
      <c r="AY92" s="117" t="s">
        <v>156</v>
      </c>
      <c r="BK92" s="125">
        <f>BK93</f>
        <v>0</v>
      </c>
    </row>
    <row r="93" spans="2:65" s="1" customFormat="1" ht="24.15" customHeight="1">
      <c r="B93" s="33"/>
      <c r="C93" s="128" t="s">
        <v>81</v>
      </c>
      <c r="D93" s="128" t="s">
        <v>158</v>
      </c>
      <c r="E93" s="129" t="s">
        <v>2467</v>
      </c>
      <c r="F93" s="130" t="s">
        <v>2468</v>
      </c>
      <c r="G93" s="131" t="s">
        <v>916</v>
      </c>
      <c r="H93" s="132">
        <v>1</v>
      </c>
      <c r="I93" s="133"/>
      <c r="J93" s="134">
        <f>ROUND(I93*H93,2)</f>
        <v>0</v>
      </c>
      <c r="K93" s="130" t="s">
        <v>19</v>
      </c>
      <c r="L93" s="33"/>
      <c r="M93" s="135" t="s">
        <v>19</v>
      </c>
      <c r="N93" s="136" t="s">
        <v>44</v>
      </c>
      <c r="P93" s="137">
        <f>O93*H93</f>
        <v>0</v>
      </c>
      <c r="Q93" s="137">
        <v>0</v>
      </c>
      <c r="R93" s="137">
        <f>Q93*H93</f>
        <v>0</v>
      </c>
      <c r="S93" s="137">
        <v>1.0999999999999999E-2</v>
      </c>
      <c r="T93" s="138">
        <f>S93*H93</f>
        <v>1.0999999999999999E-2</v>
      </c>
      <c r="AR93" s="139" t="s">
        <v>163</v>
      </c>
      <c r="AT93" s="139" t="s">
        <v>158</v>
      </c>
      <c r="AU93" s="139" t="s">
        <v>83</v>
      </c>
      <c r="AY93" s="18" t="s">
        <v>156</v>
      </c>
      <c r="BE93" s="140">
        <f>IF(N93="základní",J93,0)</f>
        <v>0</v>
      </c>
      <c r="BF93" s="140">
        <f>IF(N93="snížená",J93,0)</f>
        <v>0</v>
      </c>
      <c r="BG93" s="140">
        <f>IF(N93="zákl. přenesená",J93,0)</f>
        <v>0</v>
      </c>
      <c r="BH93" s="140">
        <f>IF(N93="sníž. přenesená",J93,0)</f>
        <v>0</v>
      </c>
      <c r="BI93" s="140">
        <f>IF(N93="nulová",J93,0)</f>
        <v>0</v>
      </c>
      <c r="BJ93" s="18" t="s">
        <v>81</v>
      </c>
      <c r="BK93" s="140">
        <f>ROUND(I93*H93,2)</f>
        <v>0</v>
      </c>
      <c r="BL93" s="18" t="s">
        <v>163</v>
      </c>
      <c r="BM93" s="139" t="s">
        <v>2469</v>
      </c>
    </row>
    <row r="94" spans="2:65" s="11" customFormat="1" ht="25.95" customHeight="1">
      <c r="B94" s="116"/>
      <c r="D94" s="117" t="s">
        <v>72</v>
      </c>
      <c r="E94" s="118" t="s">
        <v>663</v>
      </c>
      <c r="F94" s="118" t="s">
        <v>664</v>
      </c>
      <c r="I94" s="119"/>
      <c r="J94" s="120">
        <f>BK94</f>
        <v>0</v>
      </c>
      <c r="L94" s="116"/>
      <c r="M94" s="121"/>
      <c r="P94" s="122">
        <f>P95+P111+P144+P168+P173</f>
        <v>0</v>
      </c>
      <c r="R94" s="122">
        <f>R95+R111+R144+R168+R173</f>
        <v>1.12154</v>
      </c>
      <c r="T94" s="123">
        <f>T95+T111+T144+T168+T173</f>
        <v>0</v>
      </c>
      <c r="AR94" s="117" t="s">
        <v>83</v>
      </c>
      <c r="AT94" s="124" t="s">
        <v>72</v>
      </c>
      <c r="AU94" s="124" t="s">
        <v>73</v>
      </c>
      <c r="AY94" s="117" t="s">
        <v>156</v>
      </c>
      <c r="BK94" s="125">
        <f>BK95+BK111+BK144+BK168+BK173</f>
        <v>0</v>
      </c>
    </row>
    <row r="95" spans="2:65" s="11" customFormat="1" ht="22.8" customHeight="1">
      <c r="B95" s="116"/>
      <c r="D95" s="117" t="s">
        <v>72</v>
      </c>
      <c r="E95" s="126" t="s">
        <v>733</v>
      </c>
      <c r="F95" s="126" t="s">
        <v>734</v>
      </c>
      <c r="I95" s="119"/>
      <c r="J95" s="127">
        <f>BK95</f>
        <v>0</v>
      </c>
      <c r="L95" s="116"/>
      <c r="M95" s="121"/>
      <c r="P95" s="122">
        <f>SUM(P96:P110)</f>
        <v>0</v>
      </c>
      <c r="R95" s="122">
        <f>SUM(R96:R110)</f>
        <v>1.0996000000000001E-2</v>
      </c>
      <c r="T95" s="123">
        <f>SUM(T96:T110)</f>
        <v>0</v>
      </c>
      <c r="AR95" s="117" t="s">
        <v>83</v>
      </c>
      <c r="AT95" s="124" t="s">
        <v>72</v>
      </c>
      <c r="AU95" s="124" t="s">
        <v>81</v>
      </c>
      <c r="AY95" s="117" t="s">
        <v>156</v>
      </c>
      <c r="BK95" s="125">
        <f>SUM(BK96:BK110)</f>
        <v>0</v>
      </c>
    </row>
    <row r="96" spans="2:65" s="1" customFormat="1" ht="24.15" customHeight="1">
      <c r="B96" s="33"/>
      <c r="C96" s="128" t="s">
        <v>83</v>
      </c>
      <c r="D96" s="128" t="s">
        <v>158</v>
      </c>
      <c r="E96" s="129" t="s">
        <v>2470</v>
      </c>
      <c r="F96" s="130" t="s">
        <v>2471</v>
      </c>
      <c r="G96" s="131" t="s">
        <v>422</v>
      </c>
      <c r="H96" s="132">
        <v>70</v>
      </c>
      <c r="I96" s="133"/>
      <c r="J96" s="134">
        <f>ROUND(I96*H96,2)</f>
        <v>0</v>
      </c>
      <c r="K96" s="130" t="s">
        <v>162</v>
      </c>
      <c r="L96" s="33"/>
      <c r="M96" s="135" t="s">
        <v>19</v>
      </c>
      <c r="N96" s="136" t="s">
        <v>44</v>
      </c>
      <c r="P96" s="137">
        <f>O96*H96</f>
        <v>0</v>
      </c>
      <c r="Q96" s="137">
        <v>0</v>
      </c>
      <c r="R96" s="137">
        <f>Q96*H96</f>
        <v>0</v>
      </c>
      <c r="S96" s="137">
        <v>0</v>
      </c>
      <c r="T96" s="138">
        <f>S96*H96</f>
        <v>0</v>
      </c>
      <c r="AR96" s="139" t="s">
        <v>278</v>
      </c>
      <c r="AT96" s="139" t="s">
        <v>158</v>
      </c>
      <c r="AU96" s="139" t="s">
        <v>83</v>
      </c>
      <c r="AY96" s="18" t="s">
        <v>156</v>
      </c>
      <c r="BE96" s="140">
        <f>IF(N96="základní",J96,0)</f>
        <v>0</v>
      </c>
      <c r="BF96" s="140">
        <f>IF(N96="snížená",J96,0)</f>
        <v>0</v>
      </c>
      <c r="BG96" s="140">
        <f>IF(N96="zákl. přenesená",J96,0)</f>
        <v>0</v>
      </c>
      <c r="BH96" s="140">
        <f>IF(N96="sníž. přenesená",J96,0)</f>
        <v>0</v>
      </c>
      <c r="BI96" s="140">
        <f>IF(N96="nulová",J96,0)</f>
        <v>0</v>
      </c>
      <c r="BJ96" s="18" t="s">
        <v>81</v>
      </c>
      <c r="BK96" s="140">
        <f>ROUND(I96*H96,2)</f>
        <v>0</v>
      </c>
      <c r="BL96" s="18" t="s">
        <v>278</v>
      </c>
      <c r="BM96" s="139" t="s">
        <v>2472</v>
      </c>
    </row>
    <row r="97" spans="2:65" s="1" customFormat="1" ht="10.199999999999999">
      <c r="B97" s="33"/>
      <c r="D97" s="141" t="s">
        <v>165</v>
      </c>
      <c r="F97" s="142" t="s">
        <v>2473</v>
      </c>
      <c r="I97" s="143"/>
      <c r="L97" s="33"/>
      <c r="M97" s="144"/>
      <c r="T97" s="54"/>
      <c r="AT97" s="18" t="s">
        <v>165</v>
      </c>
      <c r="AU97" s="18" t="s">
        <v>83</v>
      </c>
    </row>
    <row r="98" spans="2:65" s="12" customFormat="1" ht="10.199999999999999">
      <c r="B98" s="145"/>
      <c r="D98" s="146" t="s">
        <v>167</v>
      </c>
      <c r="E98" s="147" t="s">
        <v>19</v>
      </c>
      <c r="F98" s="148" t="s">
        <v>2474</v>
      </c>
      <c r="H98" s="147" t="s">
        <v>19</v>
      </c>
      <c r="I98" s="149"/>
      <c r="L98" s="145"/>
      <c r="M98" s="150"/>
      <c r="T98" s="151"/>
      <c r="AT98" s="147" t="s">
        <v>167</v>
      </c>
      <c r="AU98" s="147" t="s">
        <v>83</v>
      </c>
      <c r="AV98" s="12" t="s">
        <v>81</v>
      </c>
      <c r="AW98" s="12" t="s">
        <v>35</v>
      </c>
      <c r="AX98" s="12" t="s">
        <v>73</v>
      </c>
      <c r="AY98" s="147" t="s">
        <v>156</v>
      </c>
    </row>
    <row r="99" spans="2:65" s="13" customFormat="1" ht="10.199999999999999">
      <c r="B99" s="152"/>
      <c r="D99" s="146" t="s">
        <v>167</v>
      </c>
      <c r="E99" s="153" t="s">
        <v>19</v>
      </c>
      <c r="F99" s="154" t="s">
        <v>2475</v>
      </c>
      <c r="H99" s="155">
        <v>70</v>
      </c>
      <c r="I99" s="156"/>
      <c r="L99" s="152"/>
      <c r="M99" s="157"/>
      <c r="T99" s="158"/>
      <c r="AT99" s="153" t="s">
        <v>167</v>
      </c>
      <c r="AU99" s="153" t="s">
        <v>83</v>
      </c>
      <c r="AV99" s="13" t="s">
        <v>83</v>
      </c>
      <c r="AW99" s="13" t="s">
        <v>35</v>
      </c>
      <c r="AX99" s="13" t="s">
        <v>73</v>
      </c>
      <c r="AY99" s="153" t="s">
        <v>156</v>
      </c>
    </row>
    <row r="100" spans="2:65" s="14" customFormat="1" ht="10.199999999999999">
      <c r="B100" s="159"/>
      <c r="D100" s="146" t="s">
        <v>167</v>
      </c>
      <c r="E100" s="160" t="s">
        <v>19</v>
      </c>
      <c r="F100" s="161" t="s">
        <v>174</v>
      </c>
      <c r="H100" s="162">
        <v>70</v>
      </c>
      <c r="I100" s="163"/>
      <c r="L100" s="159"/>
      <c r="M100" s="164"/>
      <c r="T100" s="165"/>
      <c r="AT100" s="160" t="s">
        <v>167</v>
      </c>
      <c r="AU100" s="160" t="s">
        <v>83</v>
      </c>
      <c r="AV100" s="14" t="s">
        <v>163</v>
      </c>
      <c r="AW100" s="14" t="s">
        <v>35</v>
      </c>
      <c r="AX100" s="14" t="s">
        <v>81</v>
      </c>
      <c r="AY100" s="160" t="s">
        <v>156</v>
      </c>
    </row>
    <row r="101" spans="2:65" s="1" customFormat="1" ht="16.5" customHeight="1">
      <c r="B101" s="33"/>
      <c r="C101" s="166" t="s">
        <v>182</v>
      </c>
      <c r="D101" s="166" t="s">
        <v>291</v>
      </c>
      <c r="E101" s="167" t="s">
        <v>2476</v>
      </c>
      <c r="F101" s="168" t="s">
        <v>2477</v>
      </c>
      <c r="G101" s="169" t="s">
        <v>422</v>
      </c>
      <c r="H101" s="170">
        <v>122</v>
      </c>
      <c r="I101" s="171"/>
      <c r="J101" s="172">
        <f>ROUND(I101*H101,2)</f>
        <v>0</v>
      </c>
      <c r="K101" s="168" t="s">
        <v>19</v>
      </c>
      <c r="L101" s="173"/>
      <c r="M101" s="174" t="s">
        <v>19</v>
      </c>
      <c r="N101" s="175" t="s">
        <v>44</v>
      </c>
      <c r="P101" s="137">
        <f>O101*H101</f>
        <v>0</v>
      </c>
      <c r="Q101" s="137">
        <v>1.0000000000000001E-5</v>
      </c>
      <c r="R101" s="137">
        <f>Q101*H101</f>
        <v>1.2200000000000002E-3</v>
      </c>
      <c r="S101" s="137">
        <v>0</v>
      </c>
      <c r="T101" s="138">
        <f>S101*H101</f>
        <v>0</v>
      </c>
      <c r="AR101" s="139" t="s">
        <v>379</v>
      </c>
      <c r="AT101" s="139" t="s">
        <v>291</v>
      </c>
      <c r="AU101" s="139" t="s">
        <v>83</v>
      </c>
      <c r="AY101" s="18" t="s">
        <v>156</v>
      </c>
      <c r="BE101" s="140">
        <f>IF(N101="základní",J101,0)</f>
        <v>0</v>
      </c>
      <c r="BF101" s="140">
        <f>IF(N101="snížená",J101,0)</f>
        <v>0</v>
      </c>
      <c r="BG101" s="140">
        <f>IF(N101="zákl. přenesená",J101,0)</f>
        <v>0</v>
      </c>
      <c r="BH101" s="140">
        <f>IF(N101="sníž. přenesená",J101,0)</f>
        <v>0</v>
      </c>
      <c r="BI101" s="140">
        <f>IF(N101="nulová",J101,0)</f>
        <v>0</v>
      </c>
      <c r="BJ101" s="18" t="s">
        <v>81</v>
      </c>
      <c r="BK101" s="140">
        <f>ROUND(I101*H101,2)</f>
        <v>0</v>
      </c>
      <c r="BL101" s="18" t="s">
        <v>278</v>
      </c>
      <c r="BM101" s="139" t="s">
        <v>2478</v>
      </c>
    </row>
    <row r="102" spans="2:65" s="13" customFormat="1" ht="10.199999999999999">
      <c r="B102" s="152"/>
      <c r="D102" s="146" t="s">
        <v>167</v>
      </c>
      <c r="E102" s="153" t="s">
        <v>19</v>
      </c>
      <c r="F102" s="154" t="s">
        <v>2479</v>
      </c>
      <c r="H102" s="155">
        <v>122</v>
      </c>
      <c r="I102" s="156"/>
      <c r="L102" s="152"/>
      <c r="M102" s="157"/>
      <c r="T102" s="158"/>
      <c r="AT102" s="153" t="s">
        <v>167</v>
      </c>
      <c r="AU102" s="153" t="s">
        <v>83</v>
      </c>
      <c r="AV102" s="13" t="s">
        <v>83</v>
      </c>
      <c r="AW102" s="13" t="s">
        <v>35</v>
      </c>
      <c r="AX102" s="13" t="s">
        <v>81</v>
      </c>
      <c r="AY102" s="153" t="s">
        <v>156</v>
      </c>
    </row>
    <row r="103" spans="2:65" s="1" customFormat="1" ht="16.5" customHeight="1">
      <c r="B103" s="33"/>
      <c r="C103" s="166" t="s">
        <v>163</v>
      </c>
      <c r="D103" s="166" t="s">
        <v>291</v>
      </c>
      <c r="E103" s="167" t="s">
        <v>2480</v>
      </c>
      <c r="F103" s="168" t="s">
        <v>2481</v>
      </c>
      <c r="G103" s="169" t="s">
        <v>422</v>
      </c>
      <c r="H103" s="170">
        <v>39.4</v>
      </c>
      <c r="I103" s="171"/>
      <c r="J103" s="172">
        <f>ROUND(I103*H103,2)</f>
        <v>0</v>
      </c>
      <c r="K103" s="168" t="s">
        <v>162</v>
      </c>
      <c r="L103" s="173"/>
      <c r="M103" s="174" t="s">
        <v>19</v>
      </c>
      <c r="N103" s="175" t="s">
        <v>44</v>
      </c>
      <c r="P103" s="137">
        <f>O103*H103</f>
        <v>0</v>
      </c>
      <c r="Q103" s="137">
        <v>1.0000000000000001E-5</v>
      </c>
      <c r="R103" s="137">
        <f>Q103*H103</f>
        <v>3.9400000000000004E-4</v>
      </c>
      <c r="S103" s="137">
        <v>0</v>
      </c>
      <c r="T103" s="138">
        <f>S103*H103</f>
        <v>0</v>
      </c>
      <c r="AR103" s="139" t="s">
        <v>379</v>
      </c>
      <c r="AT103" s="139" t="s">
        <v>291</v>
      </c>
      <c r="AU103" s="139" t="s">
        <v>83</v>
      </c>
      <c r="AY103" s="18" t="s">
        <v>156</v>
      </c>
      <c r="BE103" s="140">
        <f>IF(N103="základní",J103,0)</f>
        <v>0</v>
      </c>
      <c r="BF103" s="140">
        <f>IF(N103="snížená",J103,0)</f>
        <v>0</v>
      </c>
      <c r="BG103" s="140">
        <f>IF(N103="zákl. přenesená",J103,0)</f>
        <v>0</v>
      </c>
      <c r="BH103" s="140">
        <f>IF(N103="sníž. přenesená",J103,0)</f>
        <v>0</v>
      </c>
      <c r="BI103" s="140">
        <f>IF(N103="nulová",J103,0)</f>
        <v>0</v>
      </c>
      <c r="BJ103" s="18" t="s">
        <v>81</v>
      </c>
      <c r="BK103" s="140">
        <f>ROUND(I103*H103,2)</f>
        <v>0</v>
      </c>
      <c r="BL103" s="18" t="s">
        <v>278</v>
      </c>
      <c r="BM103" s="139" t="s">
        <v>2482</v>
      </c>
    </row>
    <row r="104" spans="2:65" s="1" customFormat="1" ht="16.5" customHeight="1">
      <c r="B104" s="33"/>
      <c r="C104" s="166" t="s">
        <v>195</v>
      </c>
      <c r="D104" s="166" t="s">
        <v>291</v>
      </c>
      <c r="E104" s="167" t="s">
        <v>2483</v>
      </c>
      <c r="F104" s="168" t="s">
        <v>2484</v>
      </c>
      <c r="G104" s="169" t="s">
        <v>422</v>
      </c>
      <c r="H104" s="170">
        <v>22.4</v>
      </c>
      <c r="I104" s="171"/>
      <c r="J104" s="172">
        <f>ROUND(I104*H104,2)</f>
        <v>0</v>
      </c>
      <c r="K104" s="168" t="s">
        <v>162</v>
      </c>
      <c r="L104" s="173"/>
      <c r="M104" s="174" t="s">
        <v>19</v>
      </c>
      <c r="N104" s="175" t="s">
        <v>44</v>
      </c>
      <c r="P104" s="137">
        <f>O104*H104</f>
        <v>0</v>
      </c>
      <c r="Q104" s="137">
        <v>3.0000000000000001E-5</v>
      </c>
      <c r="R104" s="137">
        <f>Q104*H104</f>
        <v>6.7199999999999996E-4</v>
      </c>
      <c r="S104" s="137">
        <v>0</v>
      </c>
      <c r="T104" s="138">
        <f>S104*H104</f>
        <v>0</v>
      </c>
      <c r="AR104" s="139" t="s">
        <v>379</v>
      </c>
      <c r="AT104" s="139" t="s">
        <v>291</v>
      </c>
      <c r="AU104" s="139" t="s">
        <v>83</v>
      </c>
      <c r="AY104" s="18" t="s">
        <v>156</v>
      </c>
      <c r="BE104" s="140">
        <f>IF(N104="základní",J104,0)</f>
        <v>0</v>
      </c>
      <c r="BF104" s="140">
        <f>IF(N104="snížená",J104,0)</f>
        <v>0</v>
      </c>
      <c r="BG104" s="140">
        <f>IF(N104="zákl. přenesená",J104,0)</f>
        <v>0</v>
      </c>
      <c r="BH104" s="140">
        <f>IF(N104="sníž. přenesená",J104,0)</f>
        <v>0</v>
      </c>
      <c r="BI104" s="140">
        <f>IF(N104="nulová",J104,0)</f>
        <v>0</v>
      </c>
      <c r="BJ104" s="18" t="s">
        <v>81</v>
      </c>
      <c r="BK104" s="140">
        <f>ROUND(I104*H104,2)</f>
        <v>0</v>
      </c>
      <c r="BL104" s="18" t="s">
        <v>278</v>
      </c>
      <c r="BM104" s="139" t="s">
        <v>2485</v>
      </c>
    </row>
    <row r="105" spans="2:65" s="1" customFormat="1" ht="16.5" customHeight="1">
      <c r="B105" s="33"/>
      <c r="C105" s="166" t="s">
        <v>202</v>
      </c>
      <c r="D105" s="166" t="s">
        <v>291</v>
      </c>
      <c r="E105" s="167" t="s">
        <v>2486</v>
      </c>
      <c r="F105" s="168" t="s">
        <v>2487</v>
      </c>
      <c r="G105" s="169" t="s">
        <v>422</v>
      </c>
      <c r="H105" s="170">
        <v>85</v>
      </c>
      <c r="I105" s="171"/>
      <c r="J105" s="172">
        <f>ROUND(I105*H105,2)</f>
        <v>0</v>
      </c>
      <c r="K105" s="168" t="s">
        <v>162</v>
      </c>
      <c r="L105" s="173"/>
      <c r="M105" s="174" t="s">
        <v>19</v>
      </c>
      <c r="N105" s="175" t="s">
        <v>44</v>
      </c>
      <c r="P105" s="137">
        <f>O105*H105</f>
        <v>0</v>
      </c>
      <c r="Q105" s="137">
        <v>9.0000000000000006E-5</v>
      </c>
      <c r="R105" s="137">
        <f>Q105*H105</f>
        <v>7.6500000000000005E-3</v>
      </c>
      <c r="S105" s="137">
        <v>0</v>
      </c>
      <c r="T105" s="138">
        <f>S105*H105</f>
        <v>0</v>
      </c>
      <c r="AR105" s="139" t="s">
        <v>379</v>
      </c>
      <c r="AT105" s="139" t="s">
        <v>291</v>
      </c>
      <c r="AU105" s="139" t="s">
        <v>83</v>
      </c>
      <c r="AY105" s="18" t="s">
        <v>156</v>
      </c>
      <c r="BE105" s="140">
        <f>IF(N105="základní",J105,0)</f>
        <v>0</v>
      </c>
      <c r="BF105" s="140">
        <f>IF(N105="snížená",J105,0)</f>
        <v>0</v>
      </c>
      <c r="BG105" s="140">
        <f>IF(N105="zákl. přenesená",J105,0)</f>
        <v>0</v>
      </c>
      <c r="BH105" s="140">
        <f>IF(N105="sníž. přenesená",J105,0)</f>
        <v>0</v>
      </c>
      <c r="BI105" s="140">
        <f>IF(N105="nulová",J105,0)</f>
        <v>0</v>
      </c>
      <c r="BJ105" s="18" t="s">
        <v>81</v>
      </c>
      <c r="BK105" s="140">
        <f>ROUND(I105*H105,2)</f>
        <v>0</v>
      </c>
      <c r="BL105" s="18" t="s">
        <v>278</v>
      </c>
      <c r="BM105" s="139" t="s">
        <v>2488</v>
      </c>
    </row>
    <row r="106" spans="2:65" s="1" customFormat="1" ht="16.5" customHeight="1">
      <c r="B106" s="33"/>
      <c r="C106" s="166" t="s">
        <v>209</v>
      </c>
      <c r="D106" s="166" t="s">
        <v>291</v>
      </c>
      <c r="E106" s="167" t="s">
        <v>2489</v>
      </c>
      <c r="F106" s="168" t="s">
        <v>2490</v>
      </c>
      <c r="G106" s="169" t="s">
        <v>422</v>
      </c>
      <c r="H106" s="170">
        <v>10.6</v>
      </c>
      <c r="I106" s="171"/>
      <c r="J106" s="172">
        <f>ROUND(I106*H106,2)</f>
        <v>0</v>
      </c>
      <c r="K106" s="168" t="s">
        <v>162</v>
      </c>
      <c r="L106" s="173"/>
      <c r="M106" s="174" t="s">
        <v>19</v>
      </c>
      <c r="N106" s="175" t="s">
        <v>44</v>
      </c>
      <c r="P106" s="137">
        <f>O106*H106</f>
        <v>0</v>
      </c>
      <c r="Q106" s="137">
        <v>1E-4</v>
      </c>
      <c r="R106" s="137">
        <f>Q106*H106</f>
        <v>1.06E-3</v>
      </c>
      <c r="S106" s="137">
        <v>0</v>
      </c>
      <c r="T106" s="138">
        <f>S106*H106</f>
        <v>0</v>
      </c>
      <c r="AR106" s="139" t="s">
        <v>379</v>
      </c>
      <c r="AT106" s="139" t="s">
        <v>291</v>
      </c>
      <c r="AU106" s="139" t="s">
        <v>83</v>
      </c>
      <c r="AY106" s="18" t="s">
        <v>156</v>
      </c>
      <c r="BE106" s="140">
        <f>IF(N106="základní",J106,0)</f>
        <v>0</v>
      </c>
      <c r="BF106" s="140">
        <f>IF(N106="snížená",J106,0)</f>
        <v>0</v>
      </c>
      <c r="BG106" s="140">
        <f>IF(N106="zákl. přenesená",J106,0)</f>
        <v>0</v>
      </c>
      <c r="BH106" s="140">
        <f>IF(N106="sníž. přenesená",J106,0)</f>
        <v>0</v>
      </c>
      <c r="BI106" s="140">
        <f>IF(N106="nulová",J106,0)</f>
        <v>0</v>
      </c>
      <c r="BJ106" s="18" t="s">
        <v>81</v>
      </c>
      <c r="BK106" s="140">
        <f>ROUND(I106*H106,2)</f>
        <v>0</v>
      </c>
      <c r="BL106" s="18" t="s">
        <v>278</v>
      </c>
      <c r="BM106" s="139" t="s">
        <v>2491</v>
      </c>
    </row>
    <row r="107" spans="2:65" s="1" customFormat="1" ht="33" customHeight="1">
      <c r="B107" s="33"/>
      <c r="C107" s="128" t="s">
        <v>216</v>
      </c>
      <c r="D107" s="128" t="s">
        <v>158</v>
      </c>
      <c r="E107" s="129" t="s">
        <v>2492</v>
      </c>
      <c r="F107" s="130" t="s">
        <v>2493</v>
      </c>
      <c r="G107" s="131" t="s">
        <v>185</v>
      </c>
      <c r="H107" s="132">
        <v>1.0999999999999999E-2</v>
      </c>
      <c r="I107" s="133"/>
      <c r="J107" s="134">
        <f>ROUND(I107*H107,2)</f>
        <v>0</v>
      </c>
      <c r="K107" s="130" t="s">
        <v>162</v>
      </c>
      <c r="L107" s="33"/>
      <c r="M107" s="135" t="s">
        <v>19</v>
      </c>
      <c r="N107" s="136" t="s">
        <v>44</v>
      </c>
      <c r="P107" s="137">
        <f>O107*H107</f>
        <v>0</v>
      </c>
      <c r="Q107" s="137">
        <v>0</v>
      </c>
      <c r="R107" s="137">
        <f>Q107*H107</f>
        <v>0</v>
      </c>
      <c r="S107" s="137">
        <v>0</v>
      </c>
      <c r="T107" s="138">
        <f>S107*H107</f>
        <v>0</v>
      </c>
      <c r="AR107" s="139" t="s">
        <v>278</v>
      </c>
      <c r="AT107" s="139" t="s">
        <v>158</v>
      </c>
      <c r="AU107" s="139" t="s">
        <v>83</v>
      </c>
      <c r="AY107" s="18" t="s">
        <v>156</v>
      </c>
      <c r="BE107" s="140">
        <f>IF(N107="základní",J107,0)</f>
        <v>0</v>
      </c>
      <c r="BF107" s="140">
        <f>IF(N107="snížená",J107,0)</f>
        <v>0</v>
      </c>
      <c r="BG107" s="140">
        <f>IF(N107="zákl. přenesená",J107,0)</f>
        <v>0</v>
      </c>
      <c r="BH107" s="140">
        <f>IF(N107="sníž. přenesená",J107,0)</f>
        <v>0</v>
      </c>
      <c r="BI107" s="140">
        <f>IF(N107="nulová",J107,0)</f>
        <v>0</v>
      </c>
      <c r="BJ107" s="18" t="s">
        <v>81</v>
      </c>
      <c r="BK107" s="140">
        <f>ROUND(I107*H107,2)</f>
        <v>0</v>
      </c>
      <c r="BL107" s="18" t="s">
        <v>278</v>
      </c>
      <c r="BM107" s="139" t="s">
        <v>2494</v>
      </c>
    </row>
    <row r="108" spans="2:65" s="1" customFormat="1" ht="10.199999999999999">
      <c r="B108" s="33"/>
      <c r="D108" s="141" t="s">
        <v>165</v>
      </c>
      <c r="F108" s="142" t="s">
        <v>2495</v>
      </c>
      <c r="I108" s="143"/>
      <c r="L108" s="33"/>
      <c r="M108" s="144"/>
      <c r="T108" s="54"/>
      <c r="AT108" s="18" t="s">
        <v>165</v>
      </c>
      <c r="AU108" s="18" t="s">
        <v>83</v>
      </c>
    </row>
    <row r="109" spans="2:65" s="1" customFormat="1" ht="37.799999999999997" customHeight="1">
      <c r="B109" s="33"/>
      <c r="C109" s="128" t="s">
        <v>223</v>
      </c>
      <c r="D109" s="128" t="s">
        <v>158</v>
      </c>
      <c r="E109" s="129" t="s">
        <v>2496</v>
      </c>
      <c r="F109" s="130" t="s">
        <v>2497</v>
      </c>
      <c r="G109" s="131" t="s">
        <v>185</v>
      </c>
      <c r="H109" s="132">
        <v>1.0999999999999999E-2</v>
      </c>
      <c r="I109" s="133"/>
      <c r="J109" s="134">
        <f>ROUND(I109*H109,2)</f>
        <v>0</v>
      </c>
      <c r="K109" s="130" t="s">
        <v>162</v>
      </c>
      <c r="L109" s="33"/>
      <c r="M109" s="135" t="s">
        <v>19</v>
      </c>
      <c r="N109" s="136" t="s">
        <v>44</v>
      </c>
      <c r="P109" s="137">
        <f>O109*H109</f>
        <v>0</v>
      </c>
      <c r="Q109" s="137">
        <v>0</v>
      </c>
      <c r="R109" s="137">
        <f>Q109*H109</f>
        <v>0</v>
      </c>
      <c r="S109" s="137">
        <v>0</v>
      </c>
      <c r="T109" s="138">
        <f>S109*H109</f>
        <v>0</v>
      </c>
      <c r="AR109" s="139" t="s">
        <v>278</v>
      </c>
      <c r="AT109" s="139" t="s">
        <v>158</v>
      </c>
      <c r="AU109" s="139" t="s">
        <v>83</v>
      </c>
      <c r="AY109" s="18" t="s">
        <v>156</v>
      </c>
      <c r="BE109" s="140">
        <f>IF(N109="základní",J109,0)</f>
        <v>0</v>
      </c>
      <c r="BF109" s="140">
        <f>IF(N109="snížená",J109,0)</f>
        <v>0</v>
      </c>
      <c r="BG109" s="140">
        <f>IF(N109="zákl. přenesená",J109,0)</f>
        <v>0</v>
      </c>
      <c r="BH109" s="140">
        <f>IF(N109="sníž. přenesená",J109,0)</f>
        <v>0</v>
      </c>
      <c r="BI109" s="140">
        <f>IF(N109="nulová",J109,0)</f>
        <v>0</v>
      </c>
      <c r="BJ109" s="18" t="s">
        <v>81</v>
      </c>
      <c r="BK109" s="140">
        <f>ROUND(I109*H109,2)</f>
        <v>0</v>
      </c>
      <c r="BL109" s="18" t="s">
        <v>278</v>
      </c>
      <c r="BM109" s="139" t="s">
        <v>2498</v>
      </c>
    </row>
    <row r="110" spans="2:65" s="1" customFormat="1" ht="10.199999999999999">
      <c r="B110" s="33"/>
      <c r="D110" s="141" t="s">
        <v>165</v>
      </c>
      <c r="F110" s="142" t="s">
        <v>2499</v>
      </c>
      <c r="I110" s="143"/>
      <c r="L110" s="33"/>
      <c r="M110" s="144"/>
      <c r="T110" s="54"/>
      <c r="AT110" s="18" t="s">
        <v>165</v>
      </c>
      <c r="AU110" s="18" t="s">
        <v>83</v>
      </c>
    </row>
    <row r="111" spans="2:65" s="11" customFormat="1" ht="22.8" customHeight="1">
      <c r="B111" s="116"/>
      <c r="D111" s="117" t="s">
        <v>72</v>
      </c>
      <c r="E111" s="126" t="s">
        <v>2149</v>
      </c>
      <c r="F111" s="126" t="s">
        <v>2150</v>
      </c>
      <c r="I111" s="119"/>
      <c r="J111" s="127">
        <f>BK111</f>
        <v>0</v>
      </c>
      <c r="L111" s="116"/>
      <c r="M111" s="121"/>
      <c r="P111" s="122">
        <f>SUM(P112:P143)</f>
        <v>0</v>
      </c>
      <c r="R111" s="122">
        <f>SUM(R112:R143)</f>
        <v>0.11782000000000001</v>
      </c>
      <c r="T111" s="123">
        <f>SUM(T112:T143)</f>
        <v>0</v>
      </c>
      <c r="AR111" s="117" t="s">
        <v>83</v>
      </c>
      <c r="AT111" s="124" t="s">
        <v>72</v>
      </c>
      <c r="AU111" s="124" t="s">
        <v>81</v>
      </c>
      <c r="AY111" s="117" t="s">
        <v>156</v>
      </c>
      <c r="BK111" s="125">
        <f>SUM(BK112:BK143)</f>
        <v>0</v>
      </c>
    </row>
    <row r="112" spans="2:65" s="1" customFormat="1" ht="24.15" customHeight="1">
      <c r="B112" s="33"/>
      <c r="C112" s="128" t="s">
        <v>232</v>
      </c>
      <c r="D112" s="128" t="s">
        <v>158</v>
      </c>
      <c r="E112" s="129" t="s">
        <v>2500</v>
      </c>
      <c r="F112" s="130" t="s">
        <v>2501</v>
      </c>
      <c r="G112" s="131" t="s">
        <v>235</v>
      </c>
      <c r="H112" s="132">
        <v>1</v>
      </c>
      <c r="I112" s="133"/>
      <c r="J112" s="134">
        <f>ROUND(I112*H112,2)</f>
        <v>0</v>
      </c>
      <c r="K112" s="130" t="s">
        <v>162</v>
      </c>
      <c r="L112" s="33"/>
      <c r="M112" s="135" t="s">
        <v>19</v>
      </c>
      <c r="N112" s="136" t="s">
        <v>44</v>
      </c>
      <c r="P112" s="137">
        <f>O112*H112</f>
        <v>0</v>
      </c>
      <c r="Q112" s="137">
        <v>1.073E-2</v>
      </c>
      <c r="R112" s="137">
        <f>Q112*H112</f>
        <v>1.073E-2</v>
      </c>
      <c r="S112" s="137">
        <v>0</v>
      </c>
      <c r="T112" s="138">
        <f>S112*H112</f>
        <v>0</v>
      </c>
      <c r="AR112" s="139" t="s">
        <v>278</v>
      </c>
      <c r="AT112" s="139" t="s">
        <v>158</v>
      </c>
      <c r="AU112" s="139" t="s">
        <v>83</v>
      </c>
      <c r="AY112" s="18" t="s">
        <v>156</v>
      </c>
      <c r="BE112" s="140">
        <f>IF(N112="základní",J112,0)</f>
        <v>0</v>
      </c>
      <c r="BF112" s="140">
        <f>IF(N112="snížená",J112,0)</f>
        <v>0</v>
      </c>
      <c r="BG112" s="140">
        <f>IF(N112="zákl. přenesená",J112,0)</f>
        <v>0</v>
      </c>
      <c r="BH112" s="140">
        <f>IF(N112="sníž. přenesená",J112,0)</f>
        <v>0</v>
      </c>
      <c r="BI112" s="140">
        <f>IF(N112="nulová",J112,0)</f>
        <v>0</v>
      </c>
      <c r="BJ112" s="18" t="s">
        <v>81</v>
      </c>
      <c r="BK112" s="140">
        <f>ROUND(I112*H112,2)</f>
        <v>0</v>
      </c>
      <c r="BL112" s="18" t="s">
        <v>278</v>
      </c>
      <c r="BM112" s="139" t="s">
        <v>2502</v>
      </c>
    </row>
    <row r="113" spans="2:65" s="1" customFormat="1" ht="10.199999999999999">
      <c r="B113" s="33"/>
      <c r="D113" s="141" t="s">
        <v>165</v>
      </c>
      <c r="F113" s="142" t="s">
        <v>2503</v>
      </c>
      <c r="I113" s="143"/>
      <c r="L113" s="33"/>
      <c r="M113" s="144"/>
      <c r="T113" s="54"/>
      <c r="AT113" s="18" t="s">
        <v>165</v>
      </c>
      <c r="AU113" s="18" t="s">
        <v>83</v>
      </c>
    </row>
    <row r="114" spans="2:65" s="12" customFormat="1" ht="10.199999999999999">
      <c r="B114" s="145"/>
      <c r="D114" s="146" t="s">
        <v>167</v>
      </c>
      <c r="E114" s="147" t="s">
        <v>19</v>
      </c>
      <c r="F114" s="148" t="s">
        <v>2474</v>
      </c>
      <c r="H114" s="147" t="s">
        <v>19</v>
      </c>
      <c r="I114" s="149"/>
      <c r="L114" s="145"/>
      <c r="M114" s="150"/>
      <c r="T114" s="151"/>
      <c r="AT114" s="147" t="s">
        <v>167</v>
      </c>
      <c r="AU114" s="147" t="s">
        <v>83</v>
      </c>
      <c r="AV114" s="12" t="s">
        <v>81</v>
      </c>
      <c r="AW114" s="12" t="s">
        <v>35</v>
      </c>
      <c r="AX114" s="12" t="s">
        <v>73</v>
      </c>
      <c r="AY114" s="147" t="s">
        <v>156</v>
      </c>
    </row>
    <row r="115" spans="2:65" s="12" customFormat="1" ht="10.199999999999999">
      <c r="B115" s="145"/>
      <c r="D115" s="146" t="s">
        <v>167</v>
      </c>
      <c r="E115" s="147" t="s">
        <v>19</v>
      </c>
      <c r="F115" s="148" t="s">
        <v>2504</v>
      </c>
      <c r="H115" s="147" t="s">
        <v>19</v>
      </c>
      <c r="I115" s="149"/>
      <c r="L115" s="145"/>
      <c r="M115" s="150"/>
      <c r="T115" s="151"/>
      <c r="AT115" s="147" t="s">
        <v>167</v>
      </c>
      <c r="AU115" s="147" t="s">
        <v>83</v>
      </c>
      <c r="AV115" s="12" t="s">
        <v>81</v>
      </c>
      <c r="AW115" s="12" t="s">
        <v>35</v>
      </c>
      <c r="AX115" s="12" t="s">
        <v>73</v>
      </c>
      <c r="AY115" s="147" t="s">
        <v>156</v>
      </c>
    </row>
    <row r="116" spans="2:65" s="13" customFormat="1" ht="10.199999999999999">
      <c r="B116" s="152"/>
      <c r="D116" s="146" t="s">
        <v>167</v>
      </c>
      <c r="E116" s="153" t="s">
        <v>19</v>
      </c>
      <c r="F116" s="154" t="s">
        <v>81</v>
      </c>
      <c r="H116" s="155">
        <v>1</v>
      </c>
      <c r="I116" s="156"/>
      <c r="L116" s="152"/>
      <c r="M116" s="157"/>
      <c r="T116" s="158"/>
      <c r="AT116" s="153" t="s">
        <v>167</v>
      </c>
      <c r="AU116" s="153" t="s">
        <v>83</v>
      </c>
      <c r="AV116" s="13" t="s">
        <v>83</v>
      </c>
      <c r="AW116" s="13" t="s">
        <v>35</v>
      </c>
      <c r="AX116" s="13" t="s">
        <v>73</v>
      </c>
      <c r="AY116" s="153" t="s">
        <v>156</v>
      </c>
    </row>
    <row r="117" spans="2:65" s="14" customFormat="1" ht="10.199999999999999">
      <c r="B117" s="159"/>
      <c r="D117" s="146" t="s">
        <v>167</v>
      </c>
      <c r="E117" s="160" t="s">
        <v>19</v>
      </c>
      <c r="F117" s="161" t="s">
        <v>174</v>
      </c>
      <c r="H117" s="162">
        <v>1</v>
      </c>
      <c r="I117" s="163"/>
      <c r="L117" s="159"/>
      <c r="M117" s="164"/>
      <c r="T117" s="165"/>
      <c r="AT117" s="160" t="s">
        <v>167</v>
      </c>
      <c r="AU117" s="160" t="s">
        <v>83</v>
      </c>
      <c r="AV117" s="14" t="s">
        <v>163</v>
      </c>
      <c r="AW117" s="14" t="s">
        <v>35</v>
      </c>
      <c r="AX117" s="14" t="s">
        <v>81</v>
      </c>
      <c r="AY117" s="160" t="s">
        <v>156</v>
      </c>
    </row>
    <row r="118" spans="2:65" s="1" customFormat="1" ht="16.5" customHeight="1">
      <c r="B118" s="33"/>
      <c r="C118" s="128" t="s">
        <v>239</v>
      </c>
      <c r="D118" s="128" t="s">
        <v>158</v>
      </c>
      <c r="E118" s="129" t="s">
        <v>2505</v>
      </c>
      <c r="F118" s="130" t="s">
        <v>2506</v>
      </c>
      <c r="G118" s="131" t="s">
        <v>818</v>
      </c>
      <c r="H118" s="132">
        <v>1</v>
      </c>
      <c r="I118" s="133"/>
      <c r="J118" s="134">
        <f>ROUND(I118*H118,2)</f>
        <v>0</v>
      </c>
      <c r="K118" s="130" t="s">
        <v>162</v>
      </c>
      <c r="L118" s="33"/>
      <c r="M118" s="135" t="s">
        <v>19</v>
      </c>
      <c r="N118" s="136" t="s">
        <v>44</v>
      </c>
      <c r="P118" s="137">
        <f>O118*H118</f>
        <v>0</v>
      </c>
      <c r="Q118" s="137">
        <v>1.14E-3</v>
      </c>
      <c r="R118" s="137">
        <f>Q118*H118</f>
        <v>1.14E-3</v>
      </c>
      <c r="S118" s="137">
        <v>0</v>
      </c>
      <c r="T118" s="138">
        <f>S118*H118</f>
        <v>0</v>
      </c>
      <c r="AR118" s="139" t="s">
        <v>278</v>
      </c>
      <c r="AT118" s="139" t="s">
        <v>158</v>
      </c>
      <c r="AU118" s="139" t="s">
        <v>83</v>
      </c>
      <c r="AY118" s="18" t="s">
        <v>156</v>
      </c>
      <c r="BE118" s="140">
        <f>IF(N118="základní",J118,0)</f>
        <v>0</v>
      </c>
      <c r="BF118" s="140">
        <f>IF(N118="snížená",J118,0)</f>
        <v>0</v>
      </c>
      <c r="BG118" s="140">
        <f>IF(N118="zákl. přenesená",J118,0)</f>
        <v>0</v>
      </c>
      <c r="BH118" s="140">
        <f>IF(N118="sníž. přenesená",J118,0)</f>
        <v>0</v>
      </c>
      <c r="BI118" s="140">
        <f>IF(N118="nulová",J118,0)</f>
        <v>0</v>
      </c>
      <c r="BJ118" s="18" t="s">
        <v>81</v>
      </c>
      <c r="BK118" s="140">
        <f>ROUND(I118*H118,2)</f>
        <v>0</v>
      </c>
      <c r="BL118" s="18" t="s">
        <v>278</v>
      </c>
      <c r="BM118" s="139" t="s">
        <v>2507</v>
      </c>
    </row>
    <row r="119" spans="2:65" s="1" customFormat="1" ht="10.199999999999999">
      <c r="B119" s="33"/>
      <c r="D119" s="141" t="s">
        <v>165</v>
      </c>
      <c r="F119" s="142" t="s">
        <v>2508</v>
      </c>
      <c r="I119" s="143"/>
      <c r="L119" s="33"/>
      <c r="M119" s="144"/>
      <c r="T119" s="54"/>
      <c r="AT119" s="18" t="s">
        <v>165</v>
      </c>
      <c r="AU119" s="18" t="s">
        <v>83</v>
      </c>
    </row>
    <row r="120" spans="2:65" s="1" customFormat="1" ht="24.15" customHeight="1">
      <c r="B120" s="33"/>
      <c r="C120" s="128" t="s">
        <v>8</v>
      </c>
      <c r="D120" s="128" t="s">
        <v>158</v>
      </c>
      <c r="E120" s="129" t="s">
        <v>2509</v>
      </c>
      <c r="F120" s="130" t="s">
        <v>2510</v>
      </c>
      <c r="G120" s="131" t="s">
        <v>818</v>
      </c>
      <c r="H120" s="132">
        <v>1</v>
      </c>
      <c r="I120" s="133"/>
      <c r="J120" s="134">
        <f>ROUND(I120*H120,2)</f>
        <v>0</v>
      </c>
      <c r="K120" s="130" t="s">
        <v>19</v>
      </c>
      <c r="L120" s="33"/>
      <c r="M120" s="135" t="s">
        <v>19</v>
      </c>
      <c r="N120" s="136" t="s">
        <v>44</v>
      </c>
      <c r="P120" s="137">
        <f>O120*H120</f>
        <v>0</v>
      </c>
      <c r="Q120" s="137">
        <v>8.7870000000000004E-2</v>
      </c>
      <c r="R120" s="137">
        <f>Q120*H120</f>
        <v>8.7870000000000004E-2</v>
      </c>
      <c r="S120" s="137">
        <v>0</v>
      </c>
      <c r="T120" s="138">
        <f>S120*H120</f>
        <v>0</v>
      </c>
      <c r="AR120" s="139" t="s">
        <v>278</v>
      </c>
      <c r="AT120" s="139" t="s">
        <v>158</v>
      </c>
      <c r="AU120" s="139" t="s">
        <v>83</v>
      </c>
      <c r="AY120" s="18" t="s">
        <v>156</v>
      </c>
      <c r="BE120" s="140">
        <f>IF(N120="základní",J120,0)</f>
        <v>0</v>
      </c>
      <c r="BF120" s="140">
        <f>IF(N120="snížená",J120,0)</f>
        <v>0</v>
      </c>
      <c r="BG120" s="140">
        <f>IF(N120="zákl. přenesená",J120,0)</f>
        <v>0</v>
      </c>
      <c r="BH120" s="140">
        <f>IF(N120="sníž. přenesená",J120,0)</f>
        <v>0</v>
      </c>
      <c r="BI120" s="140">
        <f>IF(N120="nulová",J120,0)</f>
        <v>0</v>
      </c>
      <c r="BJ120" s="18" t="s">
        <v>81</v>
      </c>
      <c r="BK120" s="140">
        <f>ROUND(I120*H120,2)</f>
        <v>0</v>
      </c>
      <c r="BL120" s="18" t="s">
        <v>278</v>
      </c>
      <c r="BM120" s="139" t="s">
        <v>2511</v>
      </c>
    </row>
    <row r="121" spans="2:65" s="12" customFormat="1" ht="10.199999999999999">
      <c r="B121" s="145"/>
      <c r="D121" s="146" t="s">
        <v>167</v>
      </c>
      <c r="E121" s="147" t="s">
        <v>19</v>
      </c>
      <c r="F121" s="148" t="s">
        <v>2474</v>
      </c>
      <c r="H121" s="147" t="s">
        <v>19</v>
      </c>
      <c r="I121" s="149"/>
      <c r="L121" s="145"/>
      <c r="M121" s="150"/>
      <c r="T121" s="151"/>
      <c r="AT121" s="147" t="s">
        <v>167</v>
      </c>
      <c r="AU121" s="147" t="s">
        <v>83</v>
      </c>
      <c r="AV121" s="12" t="s">
        <v>81</v>
      </c>
      <c r="AW121" s="12" t="s">
        <v>35</v>
      </c>
      <c r="AX121" s="12" t="s">
        <v>73</v>
      </c>
      <c r="AY121" s="147" t="s">
        <v>156</v>
      </c>
    </row>
    <row r="122" spans="2:65" s="13" customFormat="1" ht="10.199999999999999">
      <c r="B122" s="152"/>
      <c r="D122" s="146" t="s">
        <v>167</v>
      </c>
      <c r="E122" s="153" t="s">
        <v>19</v>
      </c>
      <c r="F122" s="154" t="s">
        <v>81</v>
      </c>
      <c r="H122" s="155">
        <v>1</v>
      </c>
      <c r="I122" s="156"/>
      <c r="L122" s="152"/>
      <c r="M122" s="157"/>
      <c r="T122" s="158"/>
      <c r="AT122" s="153" t="s">
        <v>167</v>
      </c>
      <c r="AU122" s="153" t="s">
        <v>83</v>
      </c>
      <c r="AV122" s="13" t="s">
        <v>83</v>
      </c>
      <c r="AW122" s="13" t="s">
        <v>35</v>
      </c>
      <c r="AX122" s="13" t="s">
        <v>73</v>
      </c>
      <c r="AY122" s="153" t="s">
        <v>156</v>
      </c>
    </row>
    <row r="123" spans="2:65" s="14" customFormat="1" ht="10.199999999999999">
      <c r="B123" s="159"/>
      <c r="D123" s="146" t="s">
        <v>167</v>
      </c>
      <c r="E123" s="160" t="s">
        <v>19</v>
      </c>
      <c r="F123" s="161" t="s">
        <v>174</v>
      </c>
      <c r="H123" s="162">
        <v>1</v>
      </c>
      <c r="I123" s="163"/>
      <c r="L123" s="159"/>
      <c r="M123" s="164"/>
      <c r="T123" s="165"/>
      <c r="AT123" s="160" t="s">
        <v>167</v>
      </c>
      <c r="AU123" s="160" t="s">
        <v>83</v>
      </c>
      <c r="AV123" s="14" t="s">
        <v>163</v>
      </c>
      <c r="AW123" s="14" t="s">
        <v>35</v>
      </c>
      <c r="AX123" s="14" t="s">
        <v>81</v>
      </c>
      <c r="AY123" s="160" t="s">
        <v>156</v>
      </c>
    </row>
    <row r="124" spans="2:65" s="1" customFormat="1" ht="16.5" customHeight="1">
      <c r="B124" s="33"/>
      <c r="C124" s="128" t="s">
        <v>256</v>
      </c>
      <c r="D124" s="128" t="s">
        <v>158</v>
      </c>
      <c r="E124" s="129" t="s">
        <v>2512</v>
      </c>
      <c r="F124" s="130" t="s">
        <v>2513</v>
      </c>
      <c r="G124" s="131" t="s">
        <v>818</v>
      </c>
      <c r="H124" s="132">
        <v>1</v>
      </c>
      <c r="I124" s="133"/>
      <c r="J124" s="134">
        <f>ROUND(I124*H124,2)</f>
        <v>0</v>
      </c>
      <c r="K124" s="130" t="s">
        <v>19</v>
      </c>
      <c r="L124" s="33"/>
      <c r="M124" s="135" t="s">
        <v>19</v>
      </c>
      <c r="N124" s="136" t="s">
        <v>44</v>
      </c>
      <c r="P124" s="137">
        <f>O124*H124</f>
        <v>0</v>
      </c>
      <c r="Q124" s="137">
        <v>6.9899999999999997E-3</v>
      </c>
      <c r="R124" s="137">
        <f>Q124*H124</f>
        <v>6.9899999999999997E-3</v>
      </c>
      <c r="S124" s="137">
        <v>0</v>
      </c>
      <c r="T124" s="138">
        <f>S124*H124</f>
        <v>0</v>
      </c>
      <c r="AR124" s="139" t="s">
        <v>278</v>
      </c>
      <c r="AT124" s="139" t="s">
        <v>158</v>
      </c>
      <c r="AU124" s="139" t="s">
        <v>83</v>
      </c>
      <c r="AY124" s="18" t="s">
        <v>156</v>
      </c>
      <c r="BE124" s="140">
        <f>IF(N124="základní",J124,0)</f>
        <v>0</v>
      </c>
      <c r="BF124" s="140">
        <f>IF(N124="snížená",J124,0)</f>
        <v>0</v>
      </c>
      <c r="BG124" s="140">
        <f>IF(N124="zákl. přenesená",J124,0)</f>
        <v>0</v>
      </c>
      <c r="BH124" s="140">
        <f>IF(N124="sníž. přenesená",J124,0)</f>
        <v>0</v>
      </c>
      <c r="BI124" s="140">
        <f>IF(N124="nulová",J124,0)</f>
        <v>0</v>
      </c>
      <c r="BJ124" s="18" t="s">
        <v>81</v>
      </c>
      <c r="BK124" s="140">
        <f>ROUND(I124*H124,2)</f>
        <v>0</v>
      </c>
      <c r="BL124" s="18" t="s">
        <v>278</v>
      </c>
      <c r="BM124" s="139" t="s">
        <v>2514</v>
      </c>
    </row>
    <row r="125" spans="2:65" s="12" customFormat="1" ht="10.199999999999999">
      <c r="B125" s="145"/>
      <c r="D125" s="146" t="s">
        <v>167</v>
      </c>
      <c r="E125" s="147" t="s">
        <v>19</v>
      </c>
      <c r="F125" s="148" t="s">
        <v>2474</v>
      </c>
      <c r="H125" s="147" t="s">
        <v>19</v>
      </c>
      <c r="I125" s="149"/>
      <c r="L125" s="145"/>
      <c r="M125" s="150"/>
      <c r="T125" s="151"/>
      <c r="AT125" s="147" t="s">
        <v>167</v>
      </c>
      <c r="AU125" s="147" t="s">
        <v>83</v>
      </c>
      <c r="AV125" s="12" t="s">
        <v>81</v>
      </c>
      <c r="AW125" s="12" t="s">
        <v>35</v>
      </c>
      <c r="AX125" s="12" t="s">
        <v>73</v>
      </c>
      <c r="AY125" s="147" t="s">
        <v>156</v>
      </c>
    </row>
    <row r="126" spans="2:65" s="13" customFormat="1" ht="10.199999999999999">
      <c r="B126" s="152"/>
      <c r="D126" s="146" t="s">
        <v>167</v>
      </c>
      <c r="E126" s="153" t="s">
        <v>19</v>
      </c>
      <c r="F126" s="154" t="s">
        <v>81</v>
      </c>
      <c r="H126" s="155">
        <v>1</v>
      </c>
      <c r="I126" s="156"/>
      <c r="L126" s="152"/>
      <c r="M126" s="157"/>
      <c r="T126" s="158"/>
      <c r="AT126" s="153" t="s">
        <v>167</v>
      </c>
      <c r="AU126" s="153" t="s">
        <v>83</v>
      </c>
      <c r="AV126" s="13" t="s">
        <v>83</v>
      </c>
      <c r="AW126" s="13" t="s">
        <v>35</v>
      </c>
      <c r="AX126" s="13" t="s">
        <v>73</v>
      </c>
      <c r="AY126" s="153" t="s">
        <v>156</v>
      </c>
    </row>
    <row r="127" spans="2:65" s="14" customFormat="1" ht="10.199999999999999">
      <c r="B127" s="159"/>
      <c r="D127" s="146" t="s">
        <v>167</v>
      </c>
      <c r="E127" s="160" t="s">
        <v>19</v>
      </c>
      <c r="F127" s="161" t="s">
        <v>174</v>
      </c>
      <c r="H127" s="162">
        <v>1</v>
      </c>
      <c r="I127" s="163"/>
      <c r="L127" s="159"/>
      <c r="M127" s="164"/>
      <c r="T127" s="165"/>
      <c r="AT127" s="160" t="s">
        <v>167</v>
      </c>
      <c r="AU127" s="160" t="s">
        <v>83</v>
      </c>
      <c r="AV127" s="14" t="s">
        <v>163</v>
      </c>
      <c r="AW127" s="14" t="s">
        <v>35</v>
      </c>
      <c r="AX127" s="14" t="s">
        <v>81</v>
      </c>
      <c r="AY127" s="160" t="s">
        <v>156</v>
      </c>
    </row>
    <row r="128" spans="2:65" s="1" customFormat="1" ht="16.5" customHeight="1">
      <c r="B128" s="33"/>
      <c r="C128" s="128" t="s">
        <v>264</v>
      </c>
      <c r="D128" s="128" t="s">
        <v>158</v>
      </c>
      <c r="E128" s="129" t="s">
        <v>2515</v>
      </c>
      <c r="F128" s="130" t="s">
        <v>2516</v>
      </c>
      <c r="G128" s="131" t="s">
        <v>818</v>
      </c>
      <c r="H128" s="132">
        <v>1</v>
      </c>
      <c r="I128" s="133"/>
      <c r="J128" s="134">
        <f>ROUND(I128*H128,2)</f>
        <v>0</v>
      </c>
      <c r="K128" s="130" t="s">
        <v>19</v>
      </c>
      <c r="L128" s="33"/>
      <c r="M128" s="135" t="s">
        <v>19</v>
      </c>
      <c r="N128" s="136" t="s">
        <v>44</v>
      </c>
      <c r="P128" s="137">
        <f>O128*H128</f>
        <v>0</v>
      </c>
      <c r="Q128" s="137">
        <v>6.7000000000000002E-4</v>
      </c>
      <c r="R128" s="137">
        <f>Q128*H128</f>
        <v>6.7000000000000002E-4</v>
      </c>
      <c r="S128" s="137">
        <v>0</v>
      </c>
      <c r="T128" s="138">
        <f>S128*H128</f>
        <v>0</v>
      </c>
      <c r="AR128" s="139" t="s">
        <v>278</v>
      </c>
      <c r="AT128" s="139" t="s">
        <v>158</v>
      </c>
      <c r="AU128" s="139" t="s">
        <v>83</v>
      </c>
      <c r="AY128" s="18" t="s">
        <v>156</v>
      </c>
      <c r="BE128" s="140">
        <f>IF(N128="základní",J128,0)</f>
        <v>0</v>
      </c>
      <c r="BF128" s="140">
        <f>IF(N128="snížená",J128,0)</f>
        <v>0</v>
      </c>
      <c r="BG128" s="140">
        <f>IF(N128="zákl. přenesená",J128,0)</f>
        <v>0</v>
      </c>
      <c r="BH128" s="140">
        <f>IF(N128="sníž. přenesená",J128,0)</f>
        <v>0</v>
      </c>
      <c r="BI128" s="140">
        <f>IF(N128="nulová",J128,0)</f>
        <v>0</v>
      </c>
      <c r="BJ128" s="18" t="s">
        <v>81</v>
      </c>
      <c r="BK128" s="140">
        <f>ROUND(I128*H128,2)</f>
        <v>0</v>
      </c>
      <c r="BL128" s="18" t="s">
        <v>278</v>
      </c>
      <c r="BM128" s="139" t="s">
        <v>2517</v>
      </c>
    </row>
    <row r="129" spans="2:65" s="12" customFormat="1" ht="10.199999999999999">
      <c r="B129" s="145"/>
      <c r="D129" s="146" t="s">
        <v>167</v>
      </c>
      <c r="E129" s="147" t="s">
        <v>19</v>
      </c>
      <c r="F129" s="148" t="s">
        <v>2474</v>
      </c>
      <c r="H129" s="147" t="s">
        <v>19</v>
      </c>
      <c r="I129" s="149"/>
      <c r="L129" s="145"/>
      <c r="M129" s="150"/>
      <c r="T129" s="151"/>
      <c r="AT129" s="147" t="s">
        <v>167</v>
      </c>
      <c r="AU129" s="147" t="s">
        <v>83</v>
      </c>
      <c r="AV129" s="12" t="s">
        <v>81</v>
      </c>
      <c r="AW129" s="12" t="s">
        <v>35</v>
      </c>
      <c r="AX129" s="12" t="s">
        <v>73</v>
      </c>
      <c r="AY129" s="147" t="s">
        <v>156</v>
      </c>
    </row>
    <row r="130" spans="2:65" s="13" customFormat="1" ht="10.199999999999999">
      <c r="B130" s="152"/>
      <c r="D130" s="146" t="s">
        <v>167</v>
      </c>
      <c r="E130" s="153" t="s">
        <v>19</v>
      </c>
      <c r="F130" s="154" t="s">
        <v>81</v>
      </c>
      <c r="H130" s="155">
        <v>1</v>
      </c>
      <c r="I130" s="156"/>
      <c r="L130" s="152"/>
      <c r="M130" s="157"/>
      <c r="T130" s="158"/>
      <c r="AT130" s="153" t="s">
        <v>167</v>
      </c>
      <c r="AU130" s="153" t="s">
        <v>83</v>
      </c>
      <c r="AV130" s="13" t="s">
        <v>83</v>
      </c>
      <c r="AW130" s="13" t="s">
        <v>35</v>
      </c>
      <c r="AX130" s="13" t="s">
        <v>73</v>
      </c>
      <c r="AY130" s="153" t="s">
        <v>156</v>
      </c>
    </row>
    <row r="131" spans="2:65" s="14" customFormat="1" ht="10.199999999999999">
      <c r="B131" s="159"/>
      <c r="D131" s="146" t="s">
        <v>167</v>
      </c>
      <c r="E131" s="160" t="s">
        <v>19</v>
      </c>
      <c r="F131" s="161" t="s">
        <v>174</v>
      </c>
      <c r="H131" s="162">
        <v>1</v>
      </c>
      <c r="I131" s="163"/>
      <c r="L131" s="159"/>
      <c r="M131" s="164"/>
      <c r="T131" s="165"/>
      <c r="AT131" s="160" t="s">
        <v>167</v>
      </c>
      <c r="AU131" s="160" t="s">
        <v>83</v>
      </c>
      <c r="AV131" s="14" t="s">
        <v>163</v>
      </c>
      <c r="AW131" s="14" t="s">
        <v>35</v>
      </c>
      <c r="AX131" s="14" t="s">
        <v>81</v>
      </c>
      <c r="AY131" s="160" t="s">
        <v>156</v>
      </c>
    </row>
    <row r="132" spans="2:65" s="1" customFormat="1" ht="24.15" customHeight="1">
      <c r="B132" s="33"/>
      <c r="C132" s="128" t="s">
        <v>269</v>
      </c>
      <c r="D132" s="128" t="s">
        <v>158</v>
      </c>
      <c r="E132" s="129" t="s">
        <v>2518</v>
      </c>
      <c r="F132" s="130" t="s">
        <v>2519</v>
      </c>
      <c r="G132" s="131" t="s">
        <v>818</v>
      </c>
      <c r="H132" s="132">
        <v>1</v>
      </c>
      <c r="I132" s="133"/>
      <c r="J132" s="134">
        <f>ROUND(I132*H132,2)</f>
        <v>0</v>
      </c>
      <c r="K132" s="130" t="s">
        <v>19</v>
      </c>
      <c r="L132" s="33"/>
      <c r="M132" s="135" t="s">
        <v>19</v>
      </c>
      <c r="N132" s="136" t="s">
        <v>44</v>
      </c>
      <c r="P132" s="137">
        <f>O132*H132</f>
        <v>0</v>
      </c>
      <c r="Q132" s="137">
        <v>7.8799999999999999E-3</v>
      </c>
      <c r="R132" s="137">
        <f>Q132*H132</f>
        <v>7.8799999999999999E-3</v>
      </c>
      <c r="S132" s="137">
        <v>0</v>
      </c>
      <c r="T132" s="138">
        <f>S132*H132</f>
        <v>0</v>
      </c>
      <c r="AR132" s="139" t="s">
        <v>278</v>
      </c>
      <c r="AT132" s="139" t="s">
        <v>158</v>
      </c>
      <c r="AU132" s="139" t="s">
        <v>83</v>
      </c>
      <c r="AY132" s="18" t="s">
        <v>156</v>
      </c>
      <c r="BE132" s="140">
        <f>IF(N132="základní",J132,0)</f>
        <v>0</v>
      </c>
      <c r="BF132" s="140">
        <f>IF(N132="snížená",J132,0)</f>
        <v>0</v>
      </c>
      <c r="BG132" s="140">
        <f>IF(N132="zákl. přenesená",J132,0)</f>
        <v>0</v>
      </c>
      <c r="BH132" s="140">
        <f>IF(N132="sníž. přenesená",J132,0)</f>
        <v>0</v>
      </c>
      <c r="BI132" s="140">
        <f>IF(N132="nulová",J132,0)</f>
        <v>0</v>
      </c>
      <c r="BJ132" s="18" t="s">
        <v>81</v>
      </c>
      <c r="BK132" s="140">
        <f>ROUND(I132*H132,2)</f>
        <v>0</v>
      </c>
      <c r="BL132" s="18" t="s">
        <v>278</v>
      </c>
      <c r="BM132" s="139" t="s">
        <v>2520</v>
      </c>
    </row>
    <row r="133" spans="2:65" s="12" customFormat="1" ht="10.199999999999999">
      <c r="B133" s="145"/>
      <c r="D133" s="146" t="s">
        <v>167</v>
      </c>
      <c r="E133" s="147" t="s">
        <v>19</v>
      </c>
      <c r="F133" s="148" t="s">
        <v>2474</v>
      </c>
      <c r="H133" s="147" t="s">
        <v>19</v>
      </c>
      <c r="I133" s="149"/>
      <c r="L133" s="145"/>
      <c r="M133" s="150"/>
      <c r="T133" s="151"/>
      <c r="AT133" s="147" t="s">
        <v>167</v>
      </c>
      <c r="AU133" s="147" t="s">
        <v>83</v>
      </c>
      <c r="AV133" s="12" t="s">
        <v>81</v>
      </c>
      <c r="AW133" s="12" t="s">
        <v>35</v>
      </c>
      <c r="AX133" s="12" t="s">
        <v>73</v>
      </c>
      <c r="AY133" s="147" t="s">
        <v>156</v>
      </c>
    </row>
    <row r="134" spans="2:65" s="13" customFormat="1" ht="10.199999999999999">
      <c r="B134" s="152"/>
      <c r="D134" s="146" t="s">
        <v>167</v>
      </c>
      <c r="E134" s="153" t="s">
        <v>19</v>
      </c>
      <c r="F134" s="154" t="s">
        <v>81</v>
      </c>
      <c r="H134" s="155">
        <v>1</v>
      </c>
      <c r="I134" s="156"/>
      <c r="L134" s="152"/>
      <c r="M134" s="157"/>
      <c r="T134" s="158"/>
      <c r="AT134" s="153" t="s">
        <v>167</v>
      </c>
      <c r="AU134" s="153" t="s">
        <v>83</v>
      </c>
      <c r="AV134" s="13" t="s">
        <v>83</v>
      </c>
      <c r="AW134" s="13" t="s">
        <v>35</v>
      </c>
      <c r="AX134" s="13" t="s">
        <v>73</v>
      </c>
      <c r="AY134" s="153" t="s">
        <v>156</v>
      </c>
    </row>
    <row r="135" spans="2:65" s="14" customFormat="1" ht="10.199999999999999">
      <c r="B135" s="159"/>
      <c r="D135" s="146" t="s">
        <v>167</v>
      </c>
      <c r="E135" s="160" t="s">
        <v>19</v>
      </c>
      <c r="F135" s="161" t="s">
        <v>174</v>
      </c>
      <c r="H135" s="162">
        <v>1</v>
      </c>
      <c r="I135" s="163"/>
      <c r="L135" s="159"/>
      <c r="M135" s="164"/>
      <c r="T135" s="165"/>
      <c r="AT135" s="160" t="s">
        <v>167</v>
      </c>
      <c r="AU135" s="160" t="s">
        <v>83</v>
      </c>
      <c r="AV135" s="14" t="s">
        <v>163</v>
      </c>
      <c r="AW135" s="14" t="s">
        <v>35</v>
      </c>
      <c r="AX135" s="14" t="s">
        <v>81</v>
      </c>
      <c r="AY135" s="160" t="s">
        <v>156</v>
      </c>
    </row>
    <row r="136" spans="2:65" s="1" customFormat="1" ht="24.15" customHeight="1">
      <c r="B136" s="33"/>
      <c r="C136" s="128" t="s">
        <v>278</v>
      </c>
      <c r="D136" s="128" t="s">
        <v>158</v>
      </c>
      <c r="E136" s="129" t="s">
        <v>2521</v>
      </c>
      <c r="F136" s="130" t="s">
        <v>2522</v>
      </c>
      <c r="G136" s="131" t="s">
        <v>818</v>
      </c>
      <c r="H136" s="132">
        <v>1</v>
      </c>
      <c r="I136" s="133"/>
      <c r="J136" s="134">
        <f>ROUND(I136*H136,2)</f>
        <v>0</v>
      </c>
      <c r="K136" s="130" t="s">
        <v>19</v>
      </c>
      <c r="L136" s="33"/>
      <c r="M136" s="135" t="s">
        <v>19</v>
      </c>
      <c r="N136" s="136" t="s">
        <v>44</v>
      </c>
      <c r="P136" s="137">
        <f>O136*H136</f>
        <v>0</v>
      </c>
      <c r="Q136" s="137">
        <v>2.5400000000000002E-3</v>
      </c>
      <c r="R136" s="137">
        <f>Q136*H136</f>
        <v>2.5400000000000002E-3</v>
      </c>
      <c r="S136" s="137">
        <v>0</v>
      </c>
      <c r="T136" s="138">
        <f>S136*H136</f>
        <v>0</v>
      </c>
      <c r="AR136" s="139" t="s">
        <v>278</v>
      </c>
      <c r="AT136" s="139" t="s">
        <v>158</v>
      </c>
      <c r="AU136" s="139" t="s">
        <v>83</v>
      </c>
      <c r="AY136" s="18" t="s">
        <v>156</v>
      </c>
      <c r="BE136" s="140">
        <f>IF(N136="základní",J136,0)</f>
        <v>0</v>
      </c>
      <c r="BF136" s="140">
        <f>IF(N136="snížená",J136,0)</f>
        <v>0</v>
      </c>
      <c r="BG136" s="140">
        <f>IF(N136="zákl. přenesená",J136,0)</f>
        <v>0</v>
      </c>
      <c r="BH136" s="140">
        <f>IF(N136="sníž. přenesená",J136,0)</f>
        <v>0</v>
      </c>
      <c r="BI136" s="140">
        <f>IF(N136="nulová",J136,0)</f>
        <v>0</v>
      </c>
      <c r="BJ136" s="18" t="s">
        <v>81</v>
      </c>
      <c r="BK136" s="140">
        <f>ROUND(I136*H136,2)</f>
        <v>0</v>
      </c>
      <c r="BL136" s="18" t="s">
        <v>278</v>
      </c>
      <c r="BM136" s="139" t="s">
        <v>2523</v>
      </c>
    </row>
    <row r="137" spans="2:65" s="12" customFormat="1" ht="10.199999999999999">
      <c r="B137" s="145"/>
      <c r="D137" s="146" t="s">
        <v>167</v>
      </c>
      <c r="E137" s="147" t="s">
        <v>19</v>
      </c>
      <c r="F137" s="148" t="s">
        <v>2474</v>
      </c>
      <c r="H137" s="147" t="s">
        <v>19</v>
      </c>
      <c r="I137" s="149"/>
      <c r="L137" s="145"/>
      <c r="M137" s="150"/>
      <c r="T137" s="151"/>
      <c r="AT137" s="147" t="s">
        <v>167</v>
      </c>
      <c r="AU137" s="147" t="s">
        <v>83</v>
      </c>
      <c r="AV137" s="12" t="s">
        <v>81</v>
      </c>
      <c r="AW137" s="12" t="s">
        <v>35</v>
      </c>
      <c r="AX137" s="12" t="s">
        <v>73</v>
      </c>
      <c r="AY137" s="147" t="s">
        <v>156</v>
      </c>
    </row>
    <row r="138" spans="2:65" s="13" customFormat="1" ht="10.199999999999999">
      <c r="B138" s="152"/>
      <c r="D138" s="146" t="s">
        <v>167</v>
      </c>
      <c r="E138" s="153" t="s">
        <v>19</v>
      </c>
      <c r="F138" s="154" t="s">
        <v>81</v>
      </c>
      <c r="H138" s="155">
        <v>1</v>
      </c>
      <c r="I138" s="156"/>
      <c r="L138" s="152"/>
      <c r="M138" s="157"/>
      <c r="T138" s="158"/>
      <c r="AT138" s="153" t="s">
        <v>167</v>
      </c>
      <c r="AU138" s="153" t="s">
        <v>83</v>
      </c>
      <c r="AV138" s="13" t="s">
        <v>83</v>
      </c>
      <c r="AW138" s="13" t="s">
        <v>35</v>
      </c>
      <c r="AX138" s="13" t="s">
        <v>73</v>
      </c>
      <c r="AY138" s="153" t="s">
        <v>156</v>
      </c>
    </row>
    <row r="139" spans="2:65" s="14" customFormat="1" ht="10.199999999999999">
      <c r="B139" s="159"/>
      <c r="D139" s="146" t="s">
        <v>167</v>
      </c>
      <c r="E139" s="160" t="s">
        <v>19</v>
      </c>
      <c r="F139" s="161" t="s">
        <v>174</v>
      </c>
      <c r="H139" s="162">
        <v>1</v>
      </c>
      <c r="I139" s="163"/>
      <c r="L139" s="159"/>
      <c r="M139" s="164"/>
      <c r="T139" s="165"/>
      <c r="AT139" s="160" t="s">
        <v>167</v>
      </c>
      <c r="AU139" s="160" t="s">
        <v>83</v>
      </c>
      <c r="AV139" s="14" t="s">
        <v>163</v>
      </c>
      <c r="AW139" s="14" t="s">
        <v>35</v>
      </c>
      <c r="AX139" s="14" t="s">
        <v>81</v>
      </c>
      <c r="AY139" s="160" t="s">
        <v>156</v>
      </c>
    </row>
    <row r="140" spans="2:65" s="1" customFormat="1" ht="24.15" customHeight="1">
      <c r="B140" s="33"/>
      <c r="C140" s="128" t="s">
        <v>285</v>
      </c>
      <c r="D140" s="128" t="s">
        <v>158</v>
      </c>
      <c r="E140" s="129" t="s">
        <v>2524</v>
      </c>
      <c r="F140" s="130" t="s">
        <v>2525</v>
      </c>
      <c r="G140" s="131" t="s">
        <v>185</v>
      </c>
      <c r="H140" s="132">
        <v>0.11799999999999999</v>
      </c>
      <c r="I140" s="133"/>
      <c r="J140" s="134">
        <f>ROUND(I140*H140,2)</f>
        <v>0</v>
      </c>
      <c r="K140" s="130" t="s">
        <v>162</v>
      </c>
      <c r="L140" s="33"/>
      <c r="M140" s="135" t="s">
        <v>19</v>
      </c>
      <c r="N140" s="136" t="s">
        <v>44</v>
      </c>
      <c r="P140" s="137">
        <f>O140*H140</f>
        <v>0</v>
      </c>
      <c r="Q140" s="137">
        <v>0</v>
      </c>
      <c r="R140" s="137">
        <f>Q140*H140</f>
        <v>0</v>
      </c>
      <c r="S140" s="137">
        <v>0</v>
      </c>
      <c r="T140" s="138">
        <f>S140*H140</f>
        <v>0</v>
      </c>
      <c r="AR140" s="139" t="s">
        <v>278</v>
      </c>
      <c r="AT140" s="139" t="s">
        <v>158</v>
      </c>
      <c r="AU140" s="139" t="s">
        <v>83</v>
      </c>
      <c r="AY140" s="18" t="s">
        <v>156</v>
      </c>
      <c r="BE140" s="140">
        <f>IF(N140="základní",J140,0)</f>
        <v>0</v>
      </c>
      <c r="BF140" s="140">
        <f>IF(N140="snížená",J140,0)</f>
        <v>0</v>
      </c>
      <c r="BG140" s="140">
        <f>IF(N140="zákl. přenesená",J140,0)</f>
        <v>0</v>
      </c>
      <c r="BH140" s="140">
        <f>IF(N140="sníž. přenesená",J140,0)</f>
        <v>0</v>
      </c>
      <c r="BI140" s="140">
        <f>IF(N140="nulová",J140,0)</f>
        <v>0</v>
      </c>
      <c r="BJ140" s="18" t="s">
        <v>81</v>
      </c>
      <c r="BK140" s="140">
        <f>ROUND(I140*H140,2)</f>
        <v>0</v>
      </c>
      <c r="BL140" s="18" t="s">
        <v>278</v>
      </c>
      <c r="BM140" s="139" t="s">
        <v>2526</v>
      </c>
    </row>
    <row r="141" spans="2:65" s="1" customFormat="1" ht="10.199999999999999">
      <c r="B141" s="33"/>
      <c r="D141" s="141" t="s">
        <v>165</v>
      </c>
      <c r="F141" s="142" t="s">
        <v>2527</v>
      </c>
      <c r="I141" s="143"/>
      <c r="L141" s="33"/>
      <c r="M141" s="144"/>
      <c r="T141" s="54"/>
      <c r="AT141" s="18" t="s">
        <v>165</v>
      </c>
      <c r="AU141" s="18" t="s">
        <v>83</v>
      </c>
    </row>
    <row r="142" spans="2:65" s="1" customFormat="1" ht="37.799999999999997" customHeight="1">
      <c r="B142" s="33"/>
      <c r="C142" s="128" t="s">
        <v>290</v>
      </c>
      <c r="D142" s="128" t="s">
        <v>158</v>
      </c>
      <c r="E142" s="129" t="s">
        <v>2528</v>
      </c>
      <c r="F142" s="130" t="s">
        <v>2529</v>
      </c>
      <c r="G142" s="131" t="s">
        <v>185</v>
      </c>
      <c r="H142" s="132">
        <v>0.11799999999999999</v>
      </c>
      <c r="I142" s="133"/>
      <c r="J142" s="134">
        <f>ROUND(I142*H142,2)</f>
        <v>0</v>
      </c>
      <c r="K142" s="130" t="s">
        <v>162</v>
      </c>
      <c r="L142" s="33"/>
      <c r="M142" s="135" t="s">
        <v>19</v>
      </c>
      <c r="N142" s="136" t="s">
        <v>44</v>
      </c>
      <c r="P142" s="137">
        <f>O142*H142</f>
        <v>0</v>
      </c>
      <c r="Q142" s="137">
        <v>0</v>
      </c>
      <c r="R142" s="137">
        <f>Q142*H142</f>
        <v>0</v>
      </c>
      <c r="S142" s="137">
        <v>0</v>
      </c>
      <c r="T142" s="138">
        <f>S142*H142</f>
        <v>0</v>
      </c>
      <c r="AR142" s="139" t="s">
        <v>278</v>
      </c>
      <c r="AT142" s="139" t="s">
        <v>158</v>
      </c>
      <c r="AU142" s="139" t="s">
        <v>83</v>
      </c>
      <c r="AY142" s="18" t="s">
        <v>156</v>
      </c>
      <c r="BE142" s="140">
        <f>IF(N142="základní",J142,0)</f>
        <v>0</v>
      </c>
      <c r="BF142" s="140">
        <f>IF(N142="snížená",J142,0)</f>
        <v>0</v>
      </c>
      <c r="BG142" s="140">
        <f>IF(N142="zákl. přenesená",J142,0)</f>
        <v>0</v>
      </c>
      <c r="BH142" s="140">
        <f>IF(N142="sníž. přenesená",J142,0)</f>
        <v>0</v>
      </c>
      <c r="BI142" s="140">
        <f>IF(N142="nulová",J142,0)</f>
        <v>0</v>
      </c>
      <c r="BJ142" s="18" t="s">
        <v>81</v>
      </c>
      <c r="BK142" s="140">
        <f>ROUND(I142*H142,2)</f>
        <v>0</v>
      </c>
      <c r="BL142" s="18" t="s">
        <v>278</v>
      </c>
      <c r="BM142" s="139" t="s">
        <v>2530</v>
      </c>
    </row>
    <row r="143" spans="2:65" s="1" customFormat="1" ht="10.199999999999999">
      <c r="B143" s="33"/>
      <c r="D143" s="141" t="s">
        <v>165</v>
      </c>
      <c r="F143" s="142" t="s">
        <v>2531</v>
      </c>
      <c r="I143" s="143"/>
      <c r="L143" s="33"/>
      <c r="M143" s="144"/>
      <c r="T143" s="54"/>
      <c r="AT143" s="18" t="s">
        <v>165</v>
      </c>
      <c r="AU143" s="18" t="s">
        <v>83</v>
      </c>
    </row>
    <row r="144" spans="2:65" s="11" customFormat="1" ht="22.8" customHeight="1">
      <c r="B144" s="116"/>
      <c r="D144" s="117" t="s">
        <v>72</v>
      </c>
      <c r="E144" s="126" t="s">
        <v>2532</v>
      </c>
      <c r="F144" s="126" t="s">
        <v>2533</v>
      </c>
      <c r="I144" s="119"/>
      <c r="J144" s="127">
        <f>BK144</f>
        <v>0</v>
      </c>
      <c r="L144" s="116"/>
      <c r="M144" s="121"/>
      <c r="P144" s="122">
        <f>SUM(P145:P167)</f>
        <v>0</v>
      </c>
      <c r="R144" s="122">
        <f>SUM(R145:R167)</f>
        <v>0.21943399999999996</v>
      </c>
      <c r="T144" s="123">
        <f>SUM(T145:T167)</f>
        <v>0</v>
      </c>
      <c r="AR144" s="117" t="s">
        <v>83</v>
      </c>
      <c r="AT144" s="124" t="s">
        <v>72</v>
      </c>
      <c r="AU144" s="124" t="s">
        <v>81</v>
      </c>
      <c r="AY144" s="117" t="s">
        <v>156</v>
      </c>
      <c r="BK144" s="125">
        <f>SUM(BK145:BK167)</f>
        <v>0</v>
      </c>
    </row>
    <row r="145" spans="2:65" s="1" customFormat="1" ht="16.5" customHeight="1">
      <c r="B145" s="33"/>
      <c r="C145" s="128" t="s">
        <v>297</v>
      </c>
      <c r="D145" s="128" t="s">
        <v>158</v>
      </c>
      <c r="E145" s="129" t="s">
        <v>2534</v>
      </c>
      <c r="F145" s="130" t="s">
        <v>2535</v>
      </c>
      <c r="G145" s="131" t="s">
        <v>422</v>
      </c>
      <c r="H145" s="132">
        <v>122</v>
      </c>
      <c r="I145" s="133"/>
      <c r="J145" s="134">
        <f>ROUND(I145*H145,2)</f>
        <v>0</v>
      </c>
      <c r="K145" s="130" t="s">
        <v>162</v>
      </c>
      <c r="L145" s="33"/>
      <c r="M145" s="135" t="s">
        <v>19</v>
      </c>
      <c r="N145" s="136" t="s">
        <v>44</v>
      </c>
      <c r="P145" s="137">
        <f>O145*H145</f>
        <v>0</v>
      </c>
      <c r="Q145" s="137">
        <v>4.4999999999999999E-4</v>
      </c>
      <c r="R145" s="137">
        <f>Q145*H145</f>
        <v>5.4899999999999997E-2</v>
      </c>
      <c r="S145" s="137">
        <v>0</v>
      </c>
      <c r="T145" s="138">
        <f>S145*H145</f>
        <v>0</v>
      </c>
      <c r="AR145" s="139" t="s">
        <v>278</v>
      </c>
      <c r="AT145" s="139" t="s">
        <v>158</v>
      </c>
      <c r="AU145" s="139" t="s">
        <v>83</v>
      </c>
      <c r="AY145" s="18" t="s">
        <v>156</v>
      </c>
      <c r="BE145" s="140">
        <f>IF(N145="základní",J145,0)</f>
        <v>0</v>
      </c>
      <c r="BF145" s="140">
        <f>IF(N145="snížená",J145,0)</f>
        <v>0</v>
      </c>
      <c r="BG145" s="140">
        <f>IF(N145="zákl. přenesená",J145,0)</f>
        <v>0</v>
      </c>
      <c r="BH145" s="140">
        <f>IF(N145="sníž. přenesená",J145,0)</f>
        <v>0</v>
      </c>
      <c r="BI145" s="140">
        <f>IF(N145="nulová",J145,0)</f>
        <v>0</v>
      </c>
      <c r="BJ145" s="18" t="s">
        <v>81</v>
      </c>
      <c r="BK145" s="140">
        <f>ROUND(I145*H145,2)</f>
        <v>0</v>
      </c>
      <c r="BL145" s="18" t="s">
        <v>278</v>
      </c>
      <c r="BM145" s="139" t="s">
        <v>2536</v>
      </c>
    </row>
    <row r="146" spans="2:65" s="1" customFormat="1" ht="10.199999999999999">
      <c r="B146" s="33"/>
      <c r="D146" s="141" t="s">
        <v>165</v>
      </c>
      <c r="F146" s="142" t="s">
        <v>2537</v>
      </c>
      <c r="I146" s="143"/>
      <c r="L146" s="33"/>
      <c r="M146" s="144"/>
      <c r="T146" s="54"/>
      <c r="AT146" s="18" t="s">
        <v>165</v>
      </c>
      <c r="AU146" s="18" t="s">
        <v>83</v>
      </c>
    </row>
    <row r="147" spans="2:65" s="13" customFormat="1" ht="10.199999999999999">
      <c r="B147" s="152"/>
      <c r="D147" s="146" t="s">
        <v>167</v>
      </c>
      <c r="E147" s="153" t="s">
        <v>19</v>
      </c>
      <c r="F147" s="154" t="s">
        <v>950</v>
      </c>
      <c r="H147" s="155">
        <v>122</v>
      </c>
      <c r="I147" s="156"/>
      <c r="L147" s="152"/>
      <c r="M147" s="157"/>
      <c r="T147" s="158"/>
      <c r="AT147" s="153" t="s">
        <v>167</v>
      </c>
      <c r="AU147" s="153" t="s">
        <v>83</v>
      </c>
      <c r="AV147" s="13" t="s">
        <v>83</v>
      </c>
      <c r="AW147" s="13" t="s">
        <v>35</v>
      </c>
      <c r="AX147" s="13" t="s">
        <v>73</v>
      </c>
      <c r="AY147" s="153" t="s">
        <v>156</v>
      </c>
    </row>
    <row r="148" spans="2:65" s="14" customFormat="1" ht="10.199999999999999">
      <c r="B148" s="159"/>
      <c r="D148" s="146" t="s">
        <v>167</v>
      </c>
      <c r="E148" s="160" t="s">
        <v>19</v>
      </c>
      <c r="F148" s="161" t="s">
        <v>174</v>
      </c>
      <c r="H148" s="162">
        <v>122</v>
      </c>
      <c r="I148" s="163"/>
      <c r="L148" s="159"/>
      <c r="M148" s="164"/>
      <c r="T148" s="165"/>
      <c r="AT148" s="160" t="s">
        <v>167</v>
      </c>
      <c r="AU148" s="160" t="s">
        <v>83</v>
      </c>
      <c r="AV148" s="14" t="s">
        <v>163</v>
      </c>
      <c r="AW148" s="14" t="s">
        <v>35</v>
      </c>
      <c r="AX148" s="14" t="s">
        <v>81</v>
      </c>
      <c r="AY148" s="160" t="s">
        <v>156</v>
      </c>
    </row>
    <row r="149" spans="2:65" s="1" customFormat="1" ht="16.5" customHeight="1">
      <c r="B149" s="33"/>
      <c r="C149" s="128" t="s">
        <v>238</v>
      </c>
      <c r="D149" s="128" t="s">
        <v>158</v>
      </c>
      <c r="E149" s="129" t="s">
        <v>2538</v>
      </c>
      <c r="F149" s="130" t="s">
        <v>2539</v>
      </c>
      <c r="G149" s="131" t="s">
        <v>422</v>
      </c>
      <c r="H149" s="132">
        <v>39.4</v>
      </c>
      <c r="I149" s="133"/>
      <c r="J149" s="134">
        <f>ROUND(I149*H149,2)</f>
        <v>0</v>
      </c>
      <c r="K149" s="130" t="s">
        <v>162</v>
      </c>
      <c r="L149" s="33"/>
      <c r="M149" s="135" t="s">
        <v>19</v>
      </c>
      <c r="N149" s="136" t="s">
        <v>44</v>
      </c>
      <c r="P149" s="137">
        <f>O149*H149</f>
        <v>0</v>
      </c>
      <c r="Q149" s="137">
        <v>5.6999999999999998E-4</v>
      </c>
      <c r="R149" s="137">
        <f>Q149*H149</f>
        <v>2.2457999999999999E-2</v>
      </c>
      <c r="S149" s="137">
        <v>0</v>
      </c>
      <c r="T149" s="138">
        <f>S149*H149</f>
        <v>0</v>
      </c>
      <c r="AR149" s="139" t="s">
        <v>278</v>
      </c>
      <c r="AT149" s="139" t="s">
        <v>158</v>
      </c>
      <c r="AU149" s="139" t="s">
        <v>83</v>
      </c>
      <c r="AY149" s="18" t="s">
        <v>156</v>
      </c>
      <c r="BE149" s="140">
        <f>IF(N149="základní",J149,0)</f>
        <v>0</v>
      </c>
      <c r="BF149" s="140">
        <f>IF(N149="snížená",J149,0)</f>
        <v>0</v>
      </c>
      <c r="BG149" s="140">
        <f>IF(N149="zákl. přenesená",J149,0)</f>
        <v>0</v>
      </c>
      <c r="BH149" s="140">
        <f>IF(N149="sníž. přenesená",J149,0)</f>
        <v>0</v>
      </c>
      <c r="BI149" s="140">
        <f>IF(N149="nulová",J149,0)</f>
        <v>0</v>
      </c>
      <c r="BJ149" s="18" t="s">
        <v>81</v>
      </c>
      <c r="BK149" s="140">
        <f>ROUND(I149*H149,2)</f>
        <v>0</v>
      </c>
      <c r="BL149" s="18" t="s">
        <v>278</v>
      </c>
      <c r="BM149" s="139" t="s">
        <v>2540</v>
      </c>
    </row>
    <row r="150" spans="2:65" s="1" customFormat="1" ht="10.199999999999999">
      <c r="B150" s="33"/>
      <c r="D150" s="141" t="s">
        <v>165</v>
      </c>
      <c r="F150" s="142" t="s">
        <v>2541</v>
      </c>
      <c r="I150" s="143"/>
      <c r="L150" s="33"/>
      <c r="M150" s="144"/>
      <c r="T150" s="54"/>
      <c r="AT150" s="18" t="s">
        <v>165</v>
      </c>
      <c r="AU150" s="18" t="s">
        <v>83</v>
      </c>
    </row>
    <row r="151" spans="2:65" s="13" customFormat="1" ht="10.199999999999999">
      <c r="B151" s="152"/>
      <c r="D151" s="146" t="s">
        <v>167</v>
      </c>
      <c r="E151" s="153" t="s">
        <v>19</v>
      </c>
      <c r="F151" s="154" t="s">
        <v>2542</v>
      </c>
      <c r="H151" s="155">
        <v>39.4</v>
      </c>
      <c r="I151" s="156"/>
      <c r="L151" s="152"/>
      <c r="M151" s="157"/>
      <c r="T151" s="158"/>
      <c r="AT151" s="153" t="s">
        <v>167</v>
      </c>
      <c r="AU151" s="153" t="s">
        <v>83</v>
      </c>
      <c r="AV151" s="13" t="s">
        <v>83</v>
      </c>
      <c r="AW151" s="13" t="s">
        <v>35</v>
      </c>
      <c r="AX151" s="13" t="s">
        <v>73</v>
      </c>
      <c r="AY151" s="153" t="s">
        <v>156</v>
      </c>
    </row>
    <row r="152" spans="2:65" s="14" customFormat="1" ht="10.199999999999999">
      <c r="B152" s="159"/>
      <c r="D152" s="146" t="s">
        <v>167</v>
      </c>
      <c r="E152" s="160" t="s">
        <v>19</v>
      </c>
      <c r="F152" s="161" t="s">
        <v>174</v>
      </c>
      <c r="H152" s="162">
        <v>39.4</v>
      </c>
      <c r="I152" s="163"/>
      <c r="L152" s="159"/>
      <c r="M152" s="164"/>
      <c r="T152" s="165"/>
      <c r="AT152" s="160" t="s">
        <v>167</v>
      </c>
      <c r="AU152" s="160" t="s">
        <v>83</v>
      </c>
      <c r="AV152" s="14" t="s">
        <v>163</v>
      </c>
      <c r="AW152" s="14" t="s">
        <v>35</v>
      </c>
      <c r="AX152" s="14" t="s">
        <v>81</v>
      </c>
      <c r="AY152" s="160" t="s">
        <v>156</v>
      </c>
    </row>
    <row r="153" spans="2:65" s="1" customFormat="1" ht="16.5" customHeight="1">
      <c r="B153" s="33"/>
      <c r="C153" s="128" t="s">
        <v>7</v>
      </c>
      <c r="D153" s="128" t="s">
        <v>158</v>
      </c>
      <c r="E153" s="129" t="s">
        <v>2543</v>
      </c>
      <c r="F153" s="130" t="s">
        <v>2544</v>
      </c>
      <c r="G153" s="131" t="s">
        <v>422</v>
      </c>
      <c r="H153" s="132">
        <v>22.4</v>
      </c>
      <c r="I153" s="133"/>
      <c r="J153" s="134">
        <f>ROUND(I153*H153,2)</f>
        <v>0</v>
      </c>
      <c r="K153" s="130" t="s">
        <v>162</v>
      </c>
      <c r="L153" s="33"/>
      <c r="M153" s="135" t="s">
        <v>19</v>
      </c>
      <c r="N153" s="136" t="s">
        <v>44</v>
      </c>
      <c r="P153" s="137">
        <f>O153*H153</f>
        <v>0</v>
      </c>
      <c r="Q153" s="137">
        <v>7.2000000000000005E-4</v>
      </c>
      <c r="R153" s="137">
        <f>Q153*H153</f>
        <v>1.6128E-2</v>
      </c>
      <c r="S153" s="137">
        <v>0</v>
      </c>
      <c r="T153" s="138">
        <f>S153*H153</f>
        <v>0</v>
      </c>
      <c r="AR153" s="139" t="s">
        <v>278</v>
      </c>
      <c r="AT153" s="139" t="s">
        <v>158</v>
      </c>
      <c r="AU153" s="139" t="s">
        <v>83</v>
      </c>
      <c r="AY153" s="18" t="s">
        <v>156</v>
      </c>
      <c r="BE153" s="140">
        <f>IF(N153="základní",J153,0)</f>
        <v>0</v>
      </c>
      <c r="BF153" s="140">
        <f>IF(N153="snížená",J153,0)</f>
        <v>0</v>
      </c>
      <c r="BG153" s="140">
        <f>IF(N153="zákl. přenesená",J153,0)</f>
        <v>0</v>
      </c>
      <c r="BH153" s="140">
        <f>IF(N153="sníž. přenesená",J153,0)</f>
        <v>0</v>
      </c>
      <c r="BI153" s="140">
        <f>IF(N153="nulová",J153,0)</f>
        <v>0</v>
      </c>
      <c r="BJ153" s="18" t="s">
        <v>81</v>
      </c>
      <c r="BK153" s="140">
        <f>ROUND(I153*H153,2)</f>
        <v>0</v>
      </c>
      <c r="BL153" s="18" t="s">
        <v>278</v>
      </c>
      <c r="BM153" s="139" t="s">
        <v>2545</v>
      </c>
    </row>
    <row r="154" spans="2:65" s="1" customFormat="1" ht="10.199999999999999">
      <c r="B154" s="33"/>
      <c r="D154" s="141" t="s">
        <v>165</v>
      </c>
      <c r="F154" s="142" t="s">
        <v>2546</v>
      </c>
      <c r="I154" s="143"/>
      <c r="L154" s="33"/>
      <c r="M154" s="144"/>
      <c r="T154" s="54"/>
      <c r="AT154" s="18" t="s">
        <v>165</v>
      </c>
      <c r="AU154" s="18" t="s">
        <v>83</v>
      </c>
    </row>
    <row r="155" spans="2:65" s="1" customFormat="1" ht="16.5" customHeight="1">
      <c r="B155" s="33"/>
      <c r="C155" s="128" t="s">
        <v>321</v>
      </c>
      <c r="D155" s="128" t="s">
        <v>158</v>
      </c>
      <c r="E155" s="129" t="s">
        <v>2547</v>
      </c>
      <c r="F155" s="130" t="s">
        <v>2548</v>
      </c>
      <c r="G155" s="131" t="s">
        <v>422</v>
      </c>
      <c r="H155" s="132">
        <v>85</v>
      </c>
      <c r="I155" s="133"/>
      <c r="J155" s="134">
        <f>ROUND(I155*H155,2)</f>
        <v>0</v>
      </c>
      <c r="K155" s="130" t="s">
        <v>162</v>
      </c>
      <c r="L155" s="33"/>
      <c r="M155" s="135" t="s">
        <v>19</v>
      </c>
      <c r="N155" s="136" t="s">
        <v>44</v>
      </c>
      <c r="P155" s="137">
        <f>O155*H155</f>
        <v>0</v>
      </c>
      <c r="Q155" s="137">
        <v>1.2600000000000001E-3</v>
      </c>
      <c r="R155" s="137">
        <f>Q155*H155</f>
        <v>0.1071</v>
      </c>
      <c r="S155" s="137">
        <v>0</v>
      </c>
      <c r="T155" s="138">
        <f>S155*H155</f>
        <v>0</v>
      </c>
      <c r="AR155" s="139" t="s">
        <v>278</v>
      </c>
      <c r="AT155" s="139" t="s">
        <v>158</v>
      </c>
      <c r="AU155" s="139" t="s">
        <v>83</v>
      </c>
      <c r="AY155" s="18" t="s">
        <v>156</v>
      </c>
      <c r="BE155" s="140">
        <f>IF(N155="základní",J155,0)</f>
        <v>0</v>
      </c>
      <c r="BF155" s="140">
        <f>IF(N155="snížená",J155,0)</f>
        <v>0</v>
      </c>
      <c r="BG155" s="140">
        <f>IF(N155="zákl. přenesená",J155,0)</f>
        <v>0</v>
      </c>
      <c r="BH155" s="140">
        <f>IF(N155="sníž. přenesená",J155,0)</f>
        <v>0</v>
      </c>
      <c r="BI155" s="140">
        <f>IF(N155="nulová",J155,0)</f>
        <v>0</v>
      </c>
      <c r="BJ155" s="18" t="s">
        <v>81</v>
      </c>
      <c r="BK155" s="140">
        <f>ROUND(I155*H155,2)</f>
        <v>0</v>
      </c>
      <c r="BL155" s="18" t="s">
        <v>278</v>
      </c>
      <c r="BM155" s="139" t="s">
        <v>2549</v>
      </c>
    </row>
    <row r="156" spans="2:65" s="1" customFormat="1" ht="10.199999999999999">
      <c r="B156" s="33"/>
      <c r="D156" s="141" t="s">
        <v>165</v>
      </c>
      <c r="F156" s="142" t="s">
        <v>2550</v>
      </c>
      <c r="I156" s="143"/>
      <c r="L156" s="33"/>
      <c r="M156" s="144"/>
      <c r="T156" s="54"/>
      <c r="AT156" s="18" t="s">
        <v>165</v>
      </c>
      <c r="AU156" s="18" t="s">
        <v>83</v>
      </c>
    </row>
    <row r="157" spans="2:65" s="1" customFormat="1" ht="16.5" customHeight="1">
      <c r="B157" s="33"/>
      <c r="C157" s="128" t="s">
        <v>328</v>
      </c>
      <c r="D157" s="128" t="s">
        <v>158</v>
      </c>
      <c r="E157" s="129" t="s">
        <v>2551</v>
      </c>
      <c r="F157" s="130" t="s">
        <v>2552</v>
      </c>
      <c r="G157" s="131" t="s">
        <v>422</v>
      </c>
      <c r="H157" s="132">
        <v>10.6</v>
      </c>
      <c r="I157" s="133"/>
      <c r="J157" s="134">
        <f>ROUND(I157*H157,2)</f>
        <v>0</v>
      </c>
      <c r="K157" s="130" t="s">
        <v>162</v>
      </c>
      <c r="L157" s="33"/>
      <c r="M157" s="135" t="s">
        <v>19</v>
      </c>
      <c r="N157" s="136" t="s">
        <v>44</v>
      </c>
      <c r="P157" s="137">
        <f>O157*H157</f>
        <v>0</v>
      </c>
      <c r="Q157" s="137">
        <v>1.58E-3</v>
      </c>
      <c r="R157" s="137">
        <f>Q157*H157</f>
        <v>1.6747999999999999E-2</v>
      </c>
      <c r="S157" s="137">
        <v>0</v>
      </c>
      <c r="T157" s="138">
        <f>S157*H157</f>
        <v>0</v>
      </c>
      <c r="AR157" s="139" t="s">
        <v>278</v>
      </c>
      <c r="AT157" s="139" t="s">
        <v>158</v>
      </c>
      <c r="AU157" s="139" t="s">
        <v>83</v>
      </c>
      <c r="AY157" s="18" t="s">
        <v>156</v>
      </c>
      <c r="BE157" s="140">
        <f>IF(N157="základní",J157,0)</f>
        <v>0</v>
      </c>
      <c r="BF157" s="140">
        <f>IF(N157="snížená",J157,0)</f>
        <v>0</v>
      </c>
      <c r="BG157" s="140">
        <f>IF(N157="zákl. přenesená",J157,0)</f>
        <v>0</v>
      </c>
      <c r="BH157" s="140">
        <f>IF(N157="sníž. přenesená",J157,0)</f>
        <v>0</v>
      </c>
      <c r="BI157" s="140">
        <f>IF(N157="nulová",J157,0)</f>
        <v>0</v>
      </c>
      <c r="BJ157" s="18" t="s">
        <v>81</v>
      </c>
      <c r="BK157" s="140">
        <f>ROUND(I157*H157,2)</f>
        <v>0</v>
      </c>
      <c r="BL157" s="18" t="s">
        <v>278</v>
      </c>
      <c r="BM157" s="139" t="s">
        <v>2553</v>
      </c>
    </row>
    <row r="158" spans="2:65" s="1" customFormat="1" ht="10.199999999999999">
      <c r="B158" s="33"/>
      <c r="D158" s="141" t="s">
        <v>165</v>
      </c>
      <c r="F158" s="142" t="s">
        <v>2554</v>
      </c>
      <c r="I158" s="143"/>
      <c r="L158" s="33"/>
      <c r="M158" s="144"/>
      <c r="T158" s="54"/>
      <c r="AT158" s="18" t="s">
        <v>165</v>
      </c>
      <c r="AU158" s="18" t="s">
        <v>83</v>
      </c>
    </row>
    <row r="159" spans="2:65" s="1" customFormat="1" ht="16.5" customHeight="1">
      <c r="B159" s="33"/>
      <c r="C159" s="166" t="s">
        <v>339</v>
      </c>
      <c r="D159" s="166" t="s">
        <v>291</v>
      </c>
      <c r="E159" s="167" t="s">
        <v>2555</v>
      </c>
      <c r="F159" s="168" t="s">
        <v>2556</v>
      </c>
      <c r="G159" s="169" t="s">
        <v>2557</v>
      </c>
      <c r="H159" s="170">
        <v>1</v>
      </c>
      <c r="I159" s="171"/>
      <c r="J159" s="172">
        <f>ROUND(I159*H159,2)</f>
        <v>0</v>
      </c>
      <c r="K159" s="168" t="s">
        <v>162</v>
      </c>
      <c r="L159" s="173"/>
      <c r="M159" s="174" t="s">
        <v>19</v>
      </c>
      <c r="N159" s="175" t="s">
        <v>44</v>
      </c>
      <c r="P159" s="137">
        <f>O159*H159</f>
        <v>0</v>
      </c>
      <c r="Q159" s="137">
        <v>2.0999999999999999E-3</v>
      </c>
      <c r="R159" s="137">
        <f>Q159*H159</f>
        <v>2.0999999999999999E-3</v>
      </c>
      <c r="S159" s="137">
        <v>0</v>
      </c>
      <c r="T159" s="138">
        <f>S159*H159</f>
        <v>0</v>
      </c>
      <c r="AR159" s="139" t="s">
        <v>379</v>
      </c>
      <c r="AT159" s="139" t="s">
        <v>291</v>
      </c>
      <c r="AU159" s="139" t="s">
        <v>83</v>
      </c>
      <c r="AY159" s="18" t="s">
        <v>156</v>
      </c>
      <c r="BE159" s="140">
        <f>IF(N159="základní",J159,0)</f>
        <v>0</v>
      </c>
      <c r="BF159" s="140">
        <f>IF(N159="snížená",J159,0)</f>
        <v>0</v>
      </c>
      <c r="BG159" s="140">
        <f>IF(N159="zákl. přenesená",J159,0)</f>
        <v>0</v>
      </c>
      <c r="BH159" s="140">
        <f>IF(N159="sníž. přenesená",J159,0)</f>
        <v>0</v>
      </c>
      <c r="BI159" s="140">
        <f>IF(N159="nulová",J159,0)</f>
        <v>0</v>
      </c>
      <c r="BJ159" s="18" t="s">
        <v>81</v>
      </c>
      <c r="BK159" s="140">
        <f>ROUND(I159*H159,2)</f>
        <v>0</v>
      </c>
      <c r="BL159" s="18" t="s">
        <v>278</v>
      </c>
      <c r="BM159" s="139" t="s">
        <v>2558</v>
      </c>
    </row>
    <row r="160" spans="2:65" s="1" customFormat="1" ht="16.5" customHeight="1">
      <c r="B160" s="33"/>
      <c r="C160" s="128" t="s">
        <v>343</v>
      </c>
      <c r="D160" s="128" t="s">
        <v>158</v>
      </c>
      <c r="E160" s="129" t="s">
        <v>2559</v>
      </c>
      <c r="F160" s="130" t="s">
        <v>2560</v>
      </c>
      <c r="G160" s="131" t="s">
        <v>422</v>
      </c>
      <c r="H160" s="132">
        <v>279.39999999999998</v>
      </c>
      <c r="I160" s="133"/>
      <c r="J160" s="134">
        <f>ROUND(I160*H160,2)</f>
        <v>0</v>
      </c>
      <c r="K160" s="130" t="s">
        <v>162</v>
      </c>
      <c r="L160" s="33"/>
      <c r="M160" s="135" t="s">
        <v>19</v>
      </c>
      <c r="N160" s="136" t="s">
        <v>44</v>
      </c>
      <c r="P160" s="137">
        <f>O160*H160</f>
        <v>0</v>
      </c>
      <c r="Q160" s="137">
        <v>0</v>
      </c>
      <c r="R160" s="137">
        <f>Q160*H160</f>
        <v>0</v>
      </c>
      <c r="S160" s="137">
        <v>0</v>
      </c>
      <c r="T160" s="138">
        <f>S160*H160</f>
        <v>0</v>
      </c>
      <c r="AR160" s="139" t="s">
        <v>278</v>
      </c>
      <c r="AT160" s="139" t="s">
        <v>158</v>
      </c>
      <c r="AU160" s="139" t="s">
        <v>83</v>
      </c>
      <c r="AY160" s="18" t="s">
        <v>156</v>
      </c>
      <c r="BE160" s="140">
        <f>IF(N160="základní",J160,0)</f>
        <v>0</v>
      </c>
      <c r="BF160" s="140">
        <f>IF(N160="snížená",J160,0)</f>
        <v>0</v>
      </c>
      <c r="BG160" s="140">
        <f>IF(N160="zákl. přenesená",J160,0)</f>
        <v>0</v>
      </c>
      <c r="BH160" s="140">
        <f>IF(N160="sníž. přenesená",J160,0)</f>
        <v>0</v>
      </c>
      <c r="BI160" s="140">
        <f>IF(N160="nulová",J160,0)</f>
        <v>0</v>
      </c>
      <c r="BJ160" s="18" t="s">
        <v>81</v>
      </c>
      <c r="BK160" s="140">
        <f>ROUND(I160*H160,2)</f>
        <v>0</v>
      </c>
      <c r="BL160" s="18" t="s">
        <v>278</v>
      </c>
      <c r="BM160" s="139" t="s">
        <v>2561</v>
      </c>
    </row>
    <row r="161" spans="2:65" s="1" customFormat="1" ht="10.199999999999999">
      <c r="B161" s="33"/>
      <c r="D161" s="141" t="s">
        <v>165</v>
      </c>
      <c r="F161" s="142" t="s">
        <v>2562</v>
      </c>
      <c r="I161" s="143"/>
      <c r="L161" s="33"/>
      <c r="M161" s="144"/>
      <c r="T161" s="54"/>
      <c r="AT161" s="18" t="s">
        <v>165</v>
      </c>
      <c r="AU161" s="18" t="s">
        <v>83</v>
      </c>
    </row>
    <row r="162" spans="2:65" s="13" customFormat="1" ht="10.199999999999999">
      <c r="B162" s="152"/>
      <c r="D162" s="146" t="s">
        <v>167</v>
      </c>
      <c r="E162" s="153" t="s">
        <v>19</v>
      </c>
      <c r="F162" s="154" t="s">
        <v>2563</v>
      </c>
      <c r="H162" s="155">
        <v>279.39999999999998</v>
      </c>
      <c r="I162" s="156"/>
      <c r="L162" s="152"/>
      <c r="M162" s="157"/>
      <c r="T162" s="158"/>
      <c r="AT162" s="153" t="s">
        <v>167</v>
      </c>
      <c r="AU162" s="153" t="s">
        <v>83</v>
      </c>
      <c r="AV162" s="13" t="s">
        <v>83</v>
      </c>
      <c r="AW162" s="13" t="s">
        <v>35</v>
      </c>
      <c r="AX162" s="13" t="s">
        <v>73</v>
      </c>
      <c r="AY162" s="153" t="s">
        <v>156</v>
      </c>
    </row>
    <row r="163" spans="2:65" s="14" customFormat="1" ht="10.199999999999999">
      <c r="B163" s="159"/>
      <c r="D163" s="146" t="s">
        <v>167</v>
      </c>
      <c r="E163" s="160" t="s">
        <v>19</v>
      </c>
      <c r="F163" s="161" t="s">
        <v>174</v>
      </c>
      <c r="H163" s="162">
        <v>279.39999999999998</v>
      </c>
      <c r="I163" s="163"/>
      <c r="L163" s="159"/>
      <c r="M163" s="164"/>
      <c r="T163" s="165"/>
      <c r="AT163" s="160" t="s">
        <v>167</v>
      </c>
      <c r="AU163" s="160" t="s">
        <v>83</v>
      </c>
      <c r="AV163" s="14" t="s">
        <v>163</v>
      </c>
      <c r="AW163" s="14" t="s">
        <v>35</v>
      </c>
      <c r="AX163" s="14" t="s">
        <v>81</v>
      </c>
      <c r="AY163" s="160" t="s">
        <v>156</v>
      </c>
    </row>
    <row r="164" spans="2:65" s="1" customFormat="1" ht="24.15" customHeight="1">
      <c r="B164" s="33"/>
      <c r="C164" s="128" t="s">
        <v>348</v>
      </c>
      <c r="D164" s="128" t="s">
        <v>158</v>
      </c>
      <c r="E164" s="129" t="s">
        <v>2564</v>
      </c>
      <c r="F164" s="130" t="s">
        <v>2565</v>
      </c>
      <c r="G164" s="131" t="s">
        <v>185</v>
      </c>
      <c r="H164" s="132">
        <v>0.217</v>
      </c>
      <c r="I164" s="133"/>
      <c r="J164" s="134">
        <f>ROUND(I164*H164,2)</f>
        <v>0</v>
      </c>
      <c r="K164" s="130" t="s">
        <v>162</v>
      </c>
      <c r="L164" s="33"/>
      <c r="M164" s="135" t="s">
        <v>19</v>
      </c>
      <c r="N164" s="136" t="s">
        <v>44</v>
      </c>
      <c r="P164" s="137">
        <f>O164*H164</f>
        <v>0</v>
      </c>
      <c r="Q164" s="137">
        <v>0</v>
      </c>
      <c r="R164" s="137">
        <f>Q164*H164</f>
        <v>0</v>
      </c>
      <c r="S164" s="137">
        <v>0</v>
      </c>
      <c r="T164" s="138">
        <f>S164*H164</f>
        <v>0</v>
      </c>
      <c r="AR164" s="139" t="s">
        <v>278</v>
      </c>
      <c r="AT164" s="139" t="s">
        <v>158</v>
      </c>
      <c r="AU164" s="139" t="s">
        <v>83</v>
      </c>
      <c r="AY164" s="18" t="s">
        <v>156</v>
      </c>
      <c r="BE164" s="140">
        <f>IF(N164="základní",J164,0)</f>
        <v>0</v>
      </c>
      <c r="BF164" s="140">
        <f>IF(N164="snížená",J164,0)</f>
        <v>0</v>
      </c>
      <c r="BG164" s="140">
        <f>IF(N164="zákl. přenesená",J164,0)</f>
        <v>0</v>
      </c>
      <c r="BH164" s="140">
        <f>IF(N164="sníž. přenesená",J164,0)</f>
        <v>0</v>
      </c>
      <c r="BI164" s="140">
        <f>IF(N164="nulová",J164,0)</f>
        <v>0</v>
      </c>
      <c r="BJ164" s="18" t="s">
        <v>81</v>
      </c>
      <c r="BK164" s="140">
        <f>ROUND(I164*H164,2)</f>
        <v>0</v>
      </c>
      <c r="BL164" s="18" t="s">
        <v>278</v>
      </c>
      <c r="BM164" s="139" t="s">
        <v>2566</v>
      </c>
    </row>
    <row r="165" spans="2:65" s="1" customFormat="1" ht="10.199999999999999">
      <c r="B165" s="33"/>
      <c r="D165" s="141" t="s">
        <v>165</v>
      </c>
      <c r="F165" s="142" t="s">
        <v>2567</v>
      </c>
      <c r="I165" s="143"/>
      <c r="L165" s="33"/>
      <c r="M165" s="144"/>
      <c r="T165" s="54"/>
      <c r="AT165" s="18" t="s">
        <v>165</v>
      </c>
      <c r="AU165" s="18" t="s">
        <v>83</v>
      </c>
    </row>
    <row r="166" spans="2:65" s="1" customFormat="1" ht="37.799999999999997" customHeight="1">
      <c r="B166" s="33"/>
      <c r="C166" s="128" t="s">
        <v>354</v>
      </c>
      <c r="D166" s="128" t="s">
        <v>158</v>
      </c>
      <c r="E166" s="129" t="s">
        <v>2568</v>
      </c>
      <c r="F166" s="130" t="s">
        <v>2569</v>
      </c>
      <c r="G166" s="131" t="s">
        <v>185</v>
      </c>
      <c r="H166" s="132">
        <v>0.217</v>
      </c>
      <c r="I166" s="133"/>
      <c r="J166" s="134">
        <f>ROUND(I166*H166,2)</f>
        <v>0</v>
      </c>
      <c r="K166" s="130" t="s">
        <v>162</v>
      </c>
      <c r="L166" s="33"/>
      <c r="M166" s="135" t="s">
        <v>19</v>
      </c>
      <c r="N166" s="136" t="s">
        <v>44</v>
      </c>
      <c r="P166" s="137">
        <f>O166*H166</f>
        <v>0</v>
      </c>
      <c r="Q166" s="137">
        <v>0</v>
      </c>
      <c r="R166" s="137">
        <f>Q166*H166</f>
        <v>0</v>
      </c>
      <c r="S166" s="137">
        <v>0</v>
      </c>
      <c r="T166" s="138">
        <f>S166*H166</f>
        <v>0</v>
      </c>
      <c r="AR166" s="139" t="s">
        <v>278</v>
      </c>
      <c r="AT166" s="139" t="s">
        <v>158</v>
      </c>
      <c r="AU166" s="139" t="s">
        <v>83</v>
      </c>
      <c r="AY166" s="18" t="s">
        <v>156</v>
      </c>
      <c r="BE166" s="140">
        <f>IF(N166="základní",J166,0)</f>
        <v>0</v>
      </c>
      <c r="BF166" s="140">
        <f>IF(N166="snížená",J166,0)</f>
        <v>0</v>
      </c>
      <c r="BG166" s="140">
        <f>IF(N166="zákl. přenesená",J166,0)</f>
        <v>0</v>
      </c>
      <c r="BH166" s="140">
        <f>IF(N166="sníž. přenesená",J166,0)</f>
        <v>0</v>
      </c>
      <c r="BI166" s="140">
        <f>IF(N166="nulová",J166,0)</f>
        <v>0</v>
      </c>
      <c r="BJ166" s="18" t="s">
        <v>81</v>
      </c>
      <c r="BK166" s="140">
        <f>ROUND(I166*H166,2)</f>
        <v>0</v>
      </c>
      <c r="BL166" s="18" t="s">
        <v>278</v>
      </c>
      <c r="BM166" s="139" t="s">
        <v>2570</v>
      </c>
    </row>
    <row r="167" spans="2:65" s="1" customFormat="1" ht="10.199999999999999">
      <c r="B167" s="33"/>
      <c r="D167" s="141" t="s">
        <v>165</v>
      </c>
      <c r="F167" s="142" t="s">
        <v>2571</v>
      </c>
      <c r="I167" s="143"/>
      <c r="L167" s="33"/>
      <c r="M167" s="144"/>
      <c r="T167" s="54"/>
      <c r="AT167" s="18" t="s">
        <v>165</v>
      </c>
      <c r="AU167" s="18" t="s">
        <v>83</v>
      </c>
    </row>
    <row r="168" spans="2:65" s="11" customFormat="1" ht="22.8" customHeight="1">
      <c r="B168" s="116"/>
      <c r="D168" s="117" t="s">
        <v>72</v>
      </c>
      <c r="E168" s="126" t="s">
        <v>2572</v>
      </c>
      <c r="F168" s="126" t="s">
        <v>2573</v>
      </c>
      <c r="I168" s="119"/>
      <c r="J168" s="127">
        <f>BK168</f>
        <v>0</v>
      </c>
      <c r="L168" s="116"/>
      <c r="M168" s="121"/>
      <c r="P168" s="122">
        <f>SUM(P169:P172)</f>
        <v>0</v>
      </c>
      <c r="R168" s="122">
        <f>SUM(R169:R172)</f>
        <v>6.5100000000000002E-3</v>
      </c>
      <c r="T168" s="123">
        <f>SUM(T169:T172)</f>
        <v>0</v>
      </c>
      <c r="AR168" s="117" t="s">
        <v>83</v>
      </c>
      <c r="AT168" s="124" t="s">
        <v>72</v>
      </c>
      <c r="AU168" s="124" t="s">
        <v>81</v>
      </c>
      <c r="AY168" s="117" t="s">
        <v>156</v>
      </c>
      <c r="BK168" s="125">
        <f>SUM(BK169:BK172)</f>
        <v>0</v>
      </c>
    </row>
    <row r="169" spans="2:65" s="1" customFormat="1" ht="16.5" customHeight="1">
      <c r="B169" s="33"/>
      <c r="C169" s="128" t="s">
        <v>360</v>
      </c>
      <c r="D169" s="128" t="s">
        <v>158</v>
      </c>
      <c r="E169" s="129" t="s">
        <v>2574</v>
      </c>
      <c r="F169" s="130" t="s">
        <v>2575</v>
      </c>
      <c r="G169" s="131" t="s">
        <v>818</v>
      </c>
      <c r="H169" s="132">
        <v>3</v>
      </c>
      <c r="I169" s="133"/>
      <c r="J169" s="134">
        <f>ROUND(I169*H169,2)</f>
        <v>0</v>
      </c>
      <c r="K169" s="130" t="s">
        <v>162</v>
      </c>
      <c r="L169" s="33"/>
      <c r="M169" s="135" t="s">
        <v>19</v>
      </c>
      <c r="N169" s="136" t="s">
        <v>44</v>
      </c>
      <c r="P169" s="137">
        <f>O169*H169</f>
        <v>0</v>
      </c>
      <c r="Q169" s="137">
        <v>2.1700000000000001E-3</v>
      </c>
      <c r="R169" s="137">
        <f>Q169*H169</f>
        <v>6.5100000000000002E-3</v>
      </c>
      <c r="S169" s="137">
        <v>0</v>
      </c>
      <c r="T169" s="138">
        <f>S169*H169</f>
        <v>0</v>
      </c>
      <c r="AR169" s="139" t="s">
        <v>278</v>
      </c>
      <c r="AT169" s="139" t="s">
        <v>158</v>
      </c>
      <c r="AU169" s="139" t="s">
        <v>83</v>
      </c>
      <c r="AY169" s="18" t="s">
        <v>156</v>
      </c>
      <c r="BE169" s="140">
        <f>IF(N169="základní",J169,0)</f>
        <v>0</v>
      </c>
      <c r="BF169" s="140">
        <f>IF(N169="snížená",J169,0)</f>
        <v>0</v>
      </c>
      <c r="BG169" s="140">
        <f>IF(N169="zákl. přenesená",J169,0)</f>
        <v>0</v>
      </c>
      <c r="BH169" s="140">
        <f>IF(N169="sníž. přenesená",J169,0)</f>
        <v>0</v>
      </c>
      <c r="BI169" s="140">
        <f>IF(N169="nulová",J169,0)</f>
        <v>0</v>
      </c>
      <c r="BJ169" s="18" t="s">
        <v>81</v>
      </c>
      <c r="BK169" s="140">
        <f>ROUND(I169*H169,2)</f>
        <v>0</v>
      </c>
      <c r="BL169" s="18" t="s">
        <v>278</v>
      </c>
      <c r="BM169" s="139" t="s">
        <v>2576</v>
      </c>
    </row>
    <row r="170" spans="2:65" s="1" customFormat="1" ht="10.199999999999999">
      <c r="B170" s="33"/>
      <c r="D170" s="141" t="s">
        <v>165</v>
      </c>
      <c r="F170" s="142" t="s">
        <v>2577</v>
      </c>
      <c r="I170" s="143"/>
      <c r="L170" s="33"/>
      <c r="M170" s="144"/>
      <c r="T170" s="54"/>
      <c r="AT170" s="18" t="s">
        <v>165</v>
      </c>
      <c r="AU170" s="18" t="s">
        <v>83</v>
      </c>
    </row>
    <row r="171" spans="2:65" s="13" customFormat="1" ht="10.199999999999999">
      <c r="B171" s="152"/>
      <c r="D171" s="146" t="s">
        <v>167</v>
      </c>
      <c r="E171" s="153" t="s">
        <v>19</v>
      </c>
      <c r="F171" s="154" t="s">
        <v>182</v>
      </c>
      <c r="H171" s="155">
        <v>3</v>
      </c>
      <c r="I171" s="156"/>
      <c r="L171" s="152"/>
      <c r="M171" s="157"/>
      <c r="T171" s="158"/>
      <c r="AT171" s="153" t="s">
        <v>167</v>
      </c>
      <c r="AU171" s="153" t="s">
        <v>83</v>
      </c>
      <c r="AV171" s="13" t="s">
        <v>83</v>
      </c>
      <c r="AW171" s="13" t="s">
        <v>35</v>
      </c>
      <c r="AX171" s="13" t="s">
        <v>73</v>
      </c>
      <c r="AY171" s="153" t="s">
        <v>156</v>
      </c>
    </row>
    <row r="172" spans="2:65" s="14" customFormat="1" ht="10.199999999999999">
      <c r="B172" s="159"/>
      <c r="D172" s="146" t="s">
        <v>167</v>
      </c>
      <c r="E172" s="160" t="s">
        <v>19</v>
      </c>
      <c r="F172" s="161" t="s">
        <v>174</v>
      </c>
      <c r="H172" s="162">
        <v>3</v>
      </c>
      <c r="I172" s="163"/>
      <c r="L172" s="159"/>
      <c r="M172" s="164"/>
      <c r="T172" s="165"/>
      <c r="AT172" s="160" t="s">
        <v>167</v>
      </c>
      <c r="AU172" s="160" t="s">
        <v>83</v>
      </c>
      <c r="AV172" s="14" t="s">
        <v>163</v>
      </c>
      <c r="AW172" s="14" t="s">
        <v>35</v>
      </c>
      <c r="AX172" s="14" t="s">
        <v>81</v>
      </c>
      <c r="AY172" s="160" t="s">
        <v>156</v>
      </c>
    </row>
    <row r="173" spans="2:65" s="11" customFormat="1" ht="22.8" customHeight="1">
      <c r="B173" s="116"/>
      <c r="D173" s="117" t="s">
        <v>72</v>
      </c>
      <c r="E173" s="126" t="s">
        <v>2578</v>
      </c>
      <c r="F173" s="126" t="s">
        <v>2579</v>
      </c>
      <c r="I173" s="119"/>
      <c r="J173" s="127">
        <f>BK173</f>
        <v>0</v>
      </c>
      <c r="L173" s="116"/>
      <c r="M173" s="121"/>
      <c r="P173" s="122">
        <f>SUM(P174:P216)</f>
        <v>0</v>
      </c>
      <c r="R173" s="122">
        <f>SUM(R174:R216)</f>
        <v>0.76678000000000013</v>
      </c>
      <c r="T173" s="123">
        <f>SUM(T174:T216)</f>
        <v>0</v>
      </c>
      <c r="AR173" s="117" t="s">
        <v>83</v>
      </c>
      <c r="AT173" s="124" t="s">
        <v>72</v>
      </c>
      <c r="AU173" s="124" t="s">
        <v>81</v>
      </c>
      <c r="AY173" s="117" t="s">
        <v>156</v>
      </c>
      <c r="BK173" s="125">
        <f>SUM(BK174:BK216)</f>
        <v>0</v>
      </c>
    </row>
    <row r="174" spans="2:65" s="1" customFormat="1" ht="24.15" customHeight="1">
      <c r="B174" s="33"/>
      <c r="C174" s="128" t="s">
        <v>365</v>
      </c>
      <c r="D174" s="128" t="s">
        <v>158</v>
      </c>
      <c r="E174" s="129" t="s">
        <v>2580</v>
      </c>
      <c r="F174" s="130" t="s">
        <v>2581</v>
      </c>
      <c r="G174" s="131" t="s">
        <v>235</v>
      </c>
      <c r="H174" s="132">
        <v>4</v>
      </c>
      <c r="I174" s="133"/>
      <c r="J174" s="134">
        <f>ROUND(I174*H174,2)</f>
        <v>0</v>
      </c>
      <c r="K174" s="130" t="s">
        <v>162</v>
      </c>
      <c r="L174" s="33"/>
      <c r="M174" s="135" t="s">
        <v>19</v>
      </c>
      <c r="N174" s="136" t="s">
        <v>44</v>
      </c>
      <c r="P174" s="137">
        <f>O174*H174</f>
        <v>0</v>
      </c>
      <c r="Q174" s="137">
        <v>1.2449999999999999E-2</v>
      </c>
      <c r="R174" s="137">
        <f>Q174*H174</f>
        <v>4.9799999999999997E-2</v>
      </c>
      <c r="S174" s="137">
        <v>0</v>
      </c>
      <c r="T174" s="138">
        <f>S174*H174</f>
        <v>0</v>
      </c>
      <c r="AR174" s="139" t="s">
        <v>278</v>
      </c>
      <c r="AT174" s="139" t="s">
        <v>158</v>
      </c>
      <c r="AU174" s="139" t="s">
        <v>83</v>
      </c>
      <c r="AY174" s="18" t="s">
        <v>156</v>
      </c>
      <c r="BE174" s="140">
        <f>IF(N174="základní",J174,0)</f>
        <v>0</v>
      </c>
      <c r="BF174" s="140">
        <f>IF(N174="snížená",J174,0)</f>
        <v>0</v>
      </c>
      <c r="BG174" s="140">
        <f>IF(N174="zákl. přenesená",J174,0)</f>
        <v>0</v>
      </c>
      <c r="BH174" s="140">
        <f>IF(N174="sníž. přenesená",J174,0)</f>
        <v>0</v>
      </c>
      <c r="BI174" s="140">
        <f>IF(N174="nulová",J174,0)</f>
        <v>0</v>
      </c>
      <c r="BJ174" s="18" t="s">
        <v>81</v>
      </c>
      <c r="BK174" s="140">
        <f>ROUND(I174*H174,2)</f>
        <v>0</v>
      </c>
      <c r="BL174" s="18" t="s">
        <v>278</v>
      </c>
      <c r="BM174" s="139" t="s">
        <v>2582</v>
      </c>
    </row>
    <row r="175" spans="2:65" s="1" customFormat="1" ht="10.199999999999999">
      <c r="B175" s="33"/>
      <c r="D175" s="141" t="s">
        <v>165</v>
      </c>
      <c r="F175" s="142" t="s">
        <v>2583</v>
      </c>
      <c r="I175" s="143"/>
      <c r="L175" s="33"/>
      <c r="M175" s="144"/>
      <c r="T175" s="54"/>
      <c r="AT175" s="18" t="s">
        <v>165</v>
      </c>
      <c r="AU175" s="18" t="s">
        <v>83</v>
      </c>
    </row>
    <row r="176" spans="2:65" s="13" customFormat="1" ht="10.199999999999999">
      <c r="B176" s="152"/>
      <c r="D176" s="146" t="s">
        <v>167</v>
      </c>
      <c r="E176" s="153" t="s">
        <v>19</v>
      </c>
      <c r="F176" s="154" t="s">
        <v>2584</v>
      </c>
      <c r="H176" s="155">
        <v>4</v>
      </c>
      <c r="I176" s="156"/>
      <c r="L176" s="152"/>
      <c r="M176" s="157"/>
      <c r="T176" s="158"/>
      <c r="AT176" s="153" t="s">
        <v>167</v>
      </c>
      <c r="AU176" s="153" t="s">
        <v>83</v>
      </c>
      <c r="AV176" s="13" t="s">
        <v>83</v>
      </c>
      <c r="AW176" s="13" t="s">
        <v>35</v>
      </c>
      <c r="AX176" s="13" t="s">
        <v>73</v>
      </c>
      <c r="AY176" s="153" t="s">
        <v>156</v>
      </c>
    </row>
    <row r="177" spans="2:65" s="14" customFormat="1" ht="10.199999999999999">
      <c r="B177" s="159"/>
      <c r="D177" s="146" t="s">
        <v>167</v>
      </c>
      <c r="E177" s="160" t="s">
        <v>19</v>
      </c>
      <c r="F177" s="161" t="s">
        <v>174</v>
      </c>
      <c r="H177" s="162">
        <v>4</v>
      </c>
      <c r="I177" s="163"/>
      <c r="L177" s="159"/>
      <c r="M177" s="164"/>
      <c r="T177" s="165"/>
      <c r="AT177" s="160" t="s">
        <v>167</v>
      </c>
      <c r="AU177" s="160" t="s">
        <v>83</v>
      </c>
      <c r="AV177" s="14" t="s">
        <v>163</v>
      </c>
      <c r="AW177" s="14" t="s">
        <v>35</v>
      </c>
      <c r="AX177" s="14" t="s">
        <v>81</v>
      </c>
      <c r="AY177" s="160" t="s">
        <v>156</v>
      </c>
    </row>
    <row r="178" spans="2:65" s="1" customFormat="1" ht="16.5" customHeight="1">
      <c r="B178" s="33"/>
      <c r="C178" s="166" t="s">
        <v>370</v>
      </c>
      <c r="D178" s="166" t="s">
        <v>291</v>
      </c>
      <c r="E178" s="167" t="s">
        <v>2585</v>
      </c>
      <c r="F178" s="168" t="s">
        <v>2586</v>
      </c>
      <c r="G178" s="169" t="s">
        <v>235</v>
      </c>
      <c r="H178" s="170">
        <v>23</v>
      </c>
      <c r="I178" s="171"/>
      <c r="J178" s="172">
        <f>ROUND(I178*H178,2)</f>
        <v>0</v>
      </c>
      <c r="K178" s="168" t="s">
        <v>162</v>
      </c>
      <c r="L178" s="173"/>
      <c r="M178" s="174" t="s">
        <v>19</v>
      </c>
      <c r="N178" s="175" t="s">
        <v>44</v>
      </c>
      <c r="P178" s="137">
        <f>O178*H178</f>
        <v>0</v>
      </c>
      <c r="Q178" s="137">
        <v>2.0000000000000001E-4</v>
      </c>
      <c r="R178" s="137">
        <f>Q178*H178</f>
        <v>4.5999999999999999E-3</v>
      </c>
      <c r="S178" s="137">
        <v>0</v>
      </c>
      <c r="T178" s="138">
        <f>S178*H178</f>
        <v>0</v>
      </c>
      <c r="AR178" s="139" t="s">
        <v>379</v>
      </c>
      <c r="AT178" s="139" t="s">
        <v>291</v>
      </c>
      <c r="AU178" s="139" t="s">
        <v>83</v>
      </c>
      <c r="AY178" s="18" t="s">
        <v>156</v>
      </c>
      <c r="BE178" s="140">
        <f>IF(N178="základní",J178,0)</f>
        <v>0</v>
      </c>
      <c r="BF178" s="140">
        <f>IF(N178="snížená",J178,0)</f>
        <v>0</v>
      </c>
      <c r="BG178" s="140">
        <f>IF(N178="zákl. přenesená",J178,0)</f>
        <v>0</v>
      </c>
      <c r="BH178" s="140">
        <f>IF(N178="sníž. přenesená",J178,0)</f>
        <v>0</v>
      </c>
      <c r="BI178" s="140">
        <f>IF(N178="nulová",J178,0)</f>
        <v>0</v>
      </c>
      <c r="BJ178" s="18" t="s">
        <v>81</v>
      </c>
      <c r="BK178" s="140">
        <f>ROUND(I178*H178,2)</f>
        <v>0</v>
      </c>
      <c r="BL178" s="18" t="s">
        <v>278</v>
      </c>
      <c r="BM178" s="139" t="s">
        <v>2587</v>
      </c>
    </row>
    <row r="179" spans="2:65" s="1" customFormat="1" ht="24.15" customHeight="1">
      <c r="B179" s="33"/>
      <c r="C179" s="128" t="s">
        <v>375</v>
      </c>
      <c r="D179" s="128" t="s">
        <v>158</v>
      </c>
      <c r="E179" s="129" t="s">
        <v>2588</v>
      </c>
      <c r="F179" s="130" t="s">
        <v>2589</v>
      </c>
      <c r="G179" s="131" t="s">
        <v>235</v>
      </c>
      <c r="H179" s="132">
        <v>1</v>
      </c>
      <c r="I179" s="133"/>
      <c r="J179" s="134">
        <f>ROUND(I179*H179,2)</f>
        <v>0</v>
      </c>
      <c r="K179" s="130" t="s">
        <v>162</v>
      </c>
      <c r="L179" s="33"/>
      <c r="M179" s="135" t="s">
        <v>19</v>
      </c>
      <c r="N179" s="136" t="s">
        <v>44</v>
      </c>
      <c r="P179" s="137">
        <f>O179*H179</f>
        <v>0</v>
      </c>
      <c r="Q179" s="137">
        <v>1.7080000000000001E-2</v>
      </c>
      <c r="R179" s="137">
        <f>Q179*H179</f>
        <v>1.7080000000000001E-2</v>
      </c>
      <c r="S179" s="137">
        <v>0</v>
      </c>
      <c r="T179" s="138">
        <f>S179*H179</f>
        <v>0</v>
      </c>
      <c r="AR179" s="139" t="s">
        <v>278</v>
      </c>
      <c r="AT179" s="139" t="s">
        <v>158</v>
      </c>
      <c r="AU179" s="139" t="s">
        <v>83</v>
      </c>
      <c r="AY179" s="18" t="s">
        <v>156</v>
      </c>
      <c r="BE179" s="140">
        <f>IF(N179="základní",J179,0)</f>
        <v>0</v>
      </c>
      <c r="BF179" s="140">
        <f>IF(N179="snížená",J179,0)</f>
        <v>0</v>
      </c>
      <c r="BG179" s="140">
        <f>IF(N179="zákl. přenesená",J179,0)</f>
        <v>0</v>
      </c>
      <c r="BH179" s="140">
        <f>IF(N179="sníž. přenesená",J179,0)</f>
        <v>0</v>
      </c>
      <c r="BI179" s="140">
        <f>IF(N179="nulová",J179,0)</f>
        <v>0</v>
      </c>
      <c r="BJ179" s="18" t="s">
        <v>81</v>
      </c>
      <c r="BK179" s="140">
        <f>ROUND(I179*H179,2)</f>
        <v>0</v>
      </c>
      <c r="BL179" s="18" t="s">
        <v>278</v>
      </c>
      <c r="BM179" s="139" t="s">
        <v>2590</v>
      </c>
    </row>
    <row r="180" spans="2:65" s="1" customFormat="1" ht="10.199999999999999">
      <c r="B180" s="33"/>
      <c r="D180" s="141" t="s">
        <v>165</v>
      </c>
      <c r="F180" s="142" t="s">
        <v>2591</v>
      </c>
      <c r="I180" s="143"/>
      <c r="L180" s="33"/>
      <c r="M180" s="144"/>
      <c r="T180" s="54"/>
      <c r="AT180" s="18" t="s">
        <v>165</v>
      </c>
      <c r="AU180" s="18" t="s">
        <v>83</v>
      </c>
    </row>
    <row r="181" spans="2:65" s="1" customFormat="1" ht="24.15" customHeight="1">
      <c r="B181" s="33"/>
      <c r="C181" s="128" t="s">
        <v>379</v>
      </c>
      <c r="D181" s="128" t="s">
        <v>158</v>
      </c>
      <c r="E181" s="129" t="s">
        <v>2592</v>
      </c>
      <c r="F181" s="130" t="s">
        <v>2593</v>
      </c>
      <c r="G181" s="131" t="s">
        <v>235</v>
      </c>
      <c r="H181" s="132">
        <v>4</v>
      </c>
      <c r="I181" s="133"/>
      <c r="J181" s="134">
        <f>ROUND(I181*H181,2)</f>
        <v>0</v>
      </c>
      <c r="K181" s="130" t="s">
        <v>162</v>
      </c>
      <c r="L181" s="33"/>
      <c r="M181" s="135" t="s">
        <v>19</v>
      </c>
      <c r="N181" s="136" t="s">
        <v>44</v>
      </c>
      <c r="P181" s="137">
        <f>O181*H181</f>
        <v>0</v>
      </c>
      <c r="Q181" s="137">
        <v>2.828E-2</v>
      </c>
      <c r="R181" s="137">
        <f>Q181*H181</f>
        <v>0.11312</v>
      </c>
      <c r="S181" s="137">
        <v>0</v>
      </c>
      <c r="T181" s="138">
        <f>S181*H181</f>
        <v>0</v>
      </c>
      <c r="AR181" s="139" t="s">
        <v>278</v>
      </c>
      <c r="AT181" s="139" t="s">
        <v>158</v>
      </c>
      <c r="AU181" s="139" t="s">
        <v>83</v>
      </c>
      <c r="AY181" s="18" t="s">
        <v>156</v>
      </c>
      <c r="BE181" s="140">
        <f>IF(N181="základní",J181,0)</f>
        <v>0</v>
      </c>
      <c r="BF181" s="140">
        <f>IF(N181="snížená",J181,0)</f>
        <v>0</v>
      </c>
      <c r="BG181" s="140">
        <f>IF(N181="zákl. přenesená",J181,0)</f>
        <v>0</v>
      </c>
      <c r="BH181" s="140">
        <f>IF(N181="sníž. přenesená",J181,0)</f>
        <v>0</v>
      </c>
      <c r="BI181" s="140">
        <f>IF(N181="nulová",J181,0)</f>
        <v>0</v>
      </c>
      <c r="BJ181" s="18" t="s">
        <v>81</v>
      </c>
      <c r="BK181" s="140">
        <f>ROUND(I181*H181,2)</f>
        <v>0</v>
      </c>
      <c r="BL181" s="18" t="s">
        <v>278</v>
      </c>
      <c r="BM181" s="139" t="s">
        <v>2594</v>
      </c>
    </row>
    <row r="182" spans="2:65" s="1" customFormat="1" ht="10.199999999999999">
      <c r="B182" s="33"/>
      <c r="D182" s="141" t="s">
        <v>165</v>
      </c>
      <c r="F182" s="142" t="s">
        <v>2595</v>
      </c>
      <c r="I182" s="143"/>
      <c r="L182" s="33"/>
      <c r="M182" s="144"/>
      <c r="T182" s="54"/>
      <c r="AT182" s="18" t="s">
        <v>165</v>
      </c>
      <c r="AU182" s="18" t="s">
        <v>83</v>
      </c>
    </row>
    <row r="183" spans="2:65" s="13" customFormat="1" ht="10.199999999999999">
      <c r="B183" s="152"/>
      <c r="D183" s="146" t="s">
        <v>167</v>
      </c>
      <c r="E183" s="153" t="s">
        <v>19</v>
      </c>
      <c r="F183" s="154" t="s">
        <v>2596</v>
      </c>
      <c r="H183" s="155">
        <v>4</v>
      </c>
      <c r="I183" s="156"/>
      <c r="L183" s="152"/>
      <c r="M183" s="157"/>
      <c r="T183" s="158"/>
      <c r="AT183" s="153" t="s">
        <v>167</v>
      </c>
      <c r="AU183" s="153" t="s">
        <v>83</v>
      </c>
      <c r="AV183" s="13" t="s">
        <v>83</v>
      </c>
      <c r="AW183" s="13" t="s">
        <v>35</v>
      </c>
      <c r="AX183" s="13" t="s">
        <v>73</v>
      </c>
      <c r="AY183" s="153" t="s">
        <v>156</v>
      </c>
    </row>
    <row r="184" spans="2:65" s="14" customFormat="1" ht="10.199999999999999">
      <c r="B184" s="159"/>
      <c r="D184" s="146" t="s">
        <v>167</v>
      </c>
      <c r="E184" s="160" t="s">
        <v>19</v>
      </c>
      <c r="F184" s="161" t="s">
        <v>174</v>
      </c>
      <c r="H184" s="162">
        <v>4</v>
      </c>
      <c r="I184" s="163"/>
      <c r="L184" s="159"/>
      <c r="M184" s="164"/>
      <c r="T184" s="165"/>
      <c r="AT184" s="160" t="s">
        <v>167</v>
      </c>
      <c r="AU184" s="160" t="s">
        <v>83</v>
      </c>
      <c r="AV184" s="14" t="s">
        <v>163</v>
      </c>
      <c r="AW184" s="14" t="s">
        <v>35</v>
      </c>
      <c r="AX184" s="14" t="s">
        <v>81</v>
      </c>
      <c r="AY184" s="160" t="s">
        <v>156</v>
      </c>
    </row>
    <row r="185" spans="2:65" s="1" customFormat="1" ht="24.15" customHeight="1">
      <c r="B185" s="33"/>
      <c r="C185" s="128" t="s">
        <v>385</v>
      </c>
      <c r="D185" s="128" t="s">
        <v>158</v>
      </c>
      <c r="E185" s="129" t="s">
        <v>2597</v>
      </c>
      <c r="F185" s="130" t="s">
        <v>2598</v>
      </c>
      <c r="G185" s="131" t="s">
        <v>235</v>
      </c>
      <c r="H185" s="132">
        <v>1</v>
      </c>
      <c r="I185" s="133"/>
      <c r="J185" s="134">
        <f>ROUND(I185*H185,2)</f>
        <v>0</v>
      </c>
      <c r="K185" s="130" t="s">
        <v>162</v>
      </c>
      <c r="L185" s="33"/>
      <c r="M185" s="135" t="s">
        <v>19</v>
      </c>
      <c r="N185" s="136" t="s">
        <v>44</v>
      </c>
      <c r="P185" s="137">
        <f>O185*H185</f>
        <v>0</v>
      </c>
      <c r="Q185" s="137">
        <v>3.1539999999999999E-2</v>
      </c>
      <c r="R185" s="137">
        <f>Q185*H185</f>
        <v>3.1539999999999999E-2</v>
      </c>
      <c r="S185" s="137">
        <v>0</v>
      </c>
      <c r="T185" s="138">
        <f>S185*H185</f>
        <v>0</v>
      </c>
      <c r="AR185" s="139" t="s">
        <v>278</v>
      </c>
      <c r="AT185" s="139" t="s">
        <v>158</v>
      </c>
      <c r="AU185" s="139" t="s">
        <v>83</v>
      </c>
      <c r="AY185" s="18" t="s">
        <v>156</v>
      </c>
      <c r="BE185" s="140">
        <f>IF(N185="základní",J185,0)</f>
        <v>0</v>
      </c>
      <c r="BF185" s="140">
        <f>IF(N185="snížená",J185,0)</f>
        <v>0</v>
      </c>
      <c r="BG185" s="140">
        <f>IF(N185="zákl. přenesená",J185,0)</f>
        <v>0</v>
      </c>
      <c r="BH185" s="140">
        <f>IF(N185="sníž. přenesená",J185,0)</f>
        <v>0</v>
      </c>
      <c r="BI185" s="140">
        <f>IF(N185="nulová",J185,0)</f>
        <v>0</v>
      </c>
      <c r="BJ185" s="18" t="s">
        <v>81</v>
      </c>
      <c r="BK185" s="140">
        <f>ROUND(I185*H185,2)</f>
        <v>0</v>
      </c>
      <c r="BL185" s="18" t="s">
        <v>278</v>
      </c>
      <c r="BM185" s="139" t="s">
        <v>2599</v>
      </c>
    </row>
    <row r="186" spans="2:65" s="1" customFormat="1" ht="10.199999999999999">
      <c r="B186" s="33"/>
      <c r="D186" s="141" t="s">
        <v>165</v>
      </c>
      <c r="F186" s="142" t="s">
        <v>2600</v>
      </c>
      <c r="I186" s="143"/>
      <c r="L186" s="33"/>
      <c r="M186" s="144"/>
      <c r="T186" s="54"/>
      <c r="AT186" s="18" t="s">
        <v>165</v>
      </c>
      <c r="AU186" s="18" t="s">
        <v>83</v>
      </c>
    </row>
    <row r="187" spans="2:65" s="1" customFormat="1" ht="24.15" customHeight="1">
      <c r="B187" s="33"/>
      <c r="C187" s="128" t="s">
        <v>391</v>
      </c>
      <c r="D187" s="128" t="s">
        <v>158</v>
      </c>
      <c r="E187" s="129" t="s">
        <v>2601</v>
      </c>
      <c r="F187" s="130" t="s">
        <v>2602</v>
      </c>
      <c r="G187" s="131" t="s">
        <v>235</v>
      </c>
      <c r="H187" s="132">
        <v>1</v>
      </c>
      <c r="I187" s="133"/>
      <c r="J187" s="134">
        <f>ROUND(I187*H187,2)</f>
        <v>0</v>
      </c>
      <c r="K187" s="130" t="s">
        <v>162</v>
      </c>
      <c r="L187" s="33"/>
      <c r="M187" s="135" t="s">
        <v>19</v>
      </c>
      <c r="N187" s="136" t="s">
        <v>44</v>
      </c>
      <c r="P187" s="137">
        <f>O187*H187</f>
        <v>0</v>
      </c>
      <c r="Q187" s="137">
        <v>3.4799999999999998E-2</v>
      </c>
      <c r="R187" s="137">
        <f>Q187*H187</f>
        <v>3.4799999999999998E-2</v>
      </c>
      <c r="S187" s="137">
        <v>0</v>
      </c>
      <c r="T187" s="138">
        <f>S187*H187</f>
        <v>0</v>
      </c>
      <c r="AR187" s="139" t="s">
        <v>278</v>
      </c>
      <c r="AT187" s="139" t="s">
        <v>158</v>
      </c>
      <c r="AU187" s="139" t="s">
        <v>83</v>
      </c>
      <c r="AY187" s="18" t="s">
        <v>156</v>
      </c>
      <c r="BE187" s="140">
        <f>IF(N187="základní",J187,0)</f>
        <v>0</v>
      </c>
      <c r="BF187" s="140">
        <f>IF(N187="snížená",J187,0)</f>
        <v>0</v>
      </c>
      <c r="BG187" s="140">
        <f>IF(N187="zákl. přenesená",J187,0)</f>
        <v>0</v>
      </c>
      <c r="BH187" s="140">
        <f>IF(N187="sníž. přenesená",J187,0)</f>
        <v>0</v>
      </c>
      <c r="BI187" s="140">
        <f>IF(N187="nulová",J187,0)</f>
        <v>0</v>
      </c>
      <c r="BJ187" s="18" t="s">
        <v>81</v>
      </c>
      <c r="BK187" s="140">
        <f>ROUND(I187*H187,2)</f>
        <v>0</v>
      </c>
      <c r="BL187" s="18" t="s">
        <v>278</v>
      </c>
      <c r="BM187" s="139" t="s">
        <v>2603</v>
      </c>
    </row>
    <row r="188" spans="2:65" s="1" customFormat="1" ht="10.199999999999999">
      <c r="B188" s="33"/>
      <c r="D188" s="141" t="s">
        <v>165</v>
      </c>
      <c r="F188" s="142" t="s">
        <v>2604</v>
      </c>
      <c r="I188" s="143"/>
      <c r="L188" s="33"/>
      <c r="M188" s="144"/>
      <c r="T188" s="54"/>
      <c r="AT188" s="18" t="s">
        <v>165</v>
      </c>
      <c r="AU188" s="18" t="s">
        <v>83</v>
      </c>
    </row>
    <row r="189" spans="2:65" s="1" customFormat="1" ht="24.15" customHeight="1">
      <c r="B189" s="33"/>
      <c r="C189" s="128" t="s">
        <v>397</v>
      </c>
      <c r="D189" s="128" t="s">
        <v>158</v>
      </c>
      <c r="E189" s="129" t="s">
        <v>2605</v>
      </c>
      <c r="F189" s="130" t="s">
        <v>2606</v>
      </c>
      <c r="G189" s="131" t="s">
        <v>235</v>
      </c>
      <c r="H189" s="132">
        <v>2</v>
      </c>
      <c r="I189" s="133"/>
      <c r="J189" s="134">
        <f>ROUND(I189*H189,2)</f>
        <v>0</v>
      </c>
      <c r="K189" s="130" t="s">
        <v>162</v>
      </c>
      <c r="L189" s="33"/>
      <c r="M189" s="135" t="s">
        <v>19</v>
      </c>
      <c r="N189" s="136" t="s">
        <v>44</v>
      </c>
      <c r="P189" s="137">
        <f>O189*H189</f>
        <v>0</v>
      </c>
      <c r="Q189" s="137">
        <v>4.5999999999999999E-2</v>
      </c>
      <c r="R189" s="137">
        <f>Q189*H189</f>
        <v>9.1999999999999998E-2</v>
      </c>
      <c r="S189" s="137">
        <v>0</v>
      </c>
      <c r="T189" s="138">
        <f>S189*H189</f>
        <v>0</v>
      </c>
      <c r="AR189" s="139" t="s">
        <v>278</v>
      </c>
      <c r="AT189" s="139" t="s">
        <v>158</v>
      </c>
      <c r="AU189" s="139" t="s">
        <v>83</v>
      </c>
      <c r="AY189" s="18" t="s">
        <v>156</v>
      </c>
      <c r="BE189" s="140">
        <f>IF(N189="základní",J189,0)</f>
        <v>0</v>
      </c>
      <c r="BF189" s="140">
        <f>IF(N189="snížená",J189,0)</f>
        <v>0</v>
      </c>
      <c r="BG189" s="140">
        <f>IF(N189="zákl. přenesená",J189,0)</f>
        <v>0</v>
      </c>
      <c r="BH189" s="140">
        <f>IF(N189="sníž. přenesená",J189,0)</f>
        <v>0</v>
      </c>
      <c r="BI189" s="140">
        <f>IF(N189="nulová",J189,0)</f>
        <v>0</v>
      </c>
      <c r="BJ189" s="18" t="s">
        <v>81</v>
      </c>
      <c r="BK189" s="140">
        <f>ROUND(I189*H189,2)</f>
        <v>0</v>
      </c>
      <c r="BL189" s="18" t="s">
        <v>278</v>
      </c>
      <c r="BM189" s="139" t="s">
        <v>2607</v>
      </c>
    </row>
    <row r="190" spans="2:65" s="1" customFormat="1" ht="10.199999999999999">
      <c r="B190" s="33"/>
      <c r="D190" s="141" t="s">
        <v>165</v>
      </c>
      <c r="F190" s="142" t="s">
        <v>2608</v>
      </c>
      <c r="I190" s="143"/>
      <c r="L190" s="33"/>
      <c r="M190" s="144"/>
      <c r="T190" s="54"/>
      <c r="AT190" s="18" t="s">
        <v>165</v>
      </c>
      <c r="AU190" s="18" t="s">
        <v>83</v>
      </c>
    </row>
    <row r="191" spans="2:65" s="13" customFormat="1" ht="10.199999999999999">
      <c r="B191" s="152"/>
      <c r="D191" s="146" t="s">
        <v>167</v>
      </c>
      <c r="E191" s="153" t="s">
        <v>19</v>
      </c>
      <c r="F191" s="154" t="s">
        <v>83</v>
      </c>
      <c r="H191" s="155">
        <v>2</v>
      </c>
      <c r="I191" s="156"/>
      <c r="L191" s="152"/>
      <c r="M191" s="157"/>
      <c r="T191" s="158"/>
      <c r="AT191" s="153" t="s">
        <v>167</v>
      </c>
      <c r="AU191" s="153" t="s">
        <v>83</v>
      </c>
      <c r="AV191" s="13" t="s">
        <v>83</v>
      </c>
      <c r="AW191" s="13" t="s">
        <v>35</v>
      </c>
      <c r="AX191" s="13" t="s">
        <v>73</v>
      </c>
      <c r="AY191" s="153" t="s">
        <v>156</v>
      </c>
    </row>
    <row r="192" spans="2:65" s="14" customFormat="1" ht="10.199999999999999">
      <c r="B192" s="159"/>
      <c r="D192" s="146" t="s">
        <v>167</v>
      </c>
      <c r="E192" s="160" t="s">
        <v>19</v>
      </c>
      <c r="F192" s="161" t="s">
        <v>174</v>
      </c>
      <c r="H192" s="162">
        <v>2</v>
      </c>
      <c r="I192" s="163"/>
      <c r="L192" s="159"/>
      <c r="M192" s="164"/>
      <c r="T192" s="165"/>
      <c r="AT192" s="160" t="s">
        <v>167</v>
      </c>
      <c r="AU192" s="160" t="s">
        <v>83</v>
      </c>
      <c r="AV192" s="14" t="s">
        <v>163</v>
      </c>
      <c r="AW192" s="14" t="s">
        <v>35</v>
      </c>
      <c r="AX192" s="14" t="s">
        <v>81</v>
      </c>
      <c r="AY192" s="160" t="s">
        <v>156</v>
      </c>
    </row>
    <row r="193" spans="2:65" s="1" customFormat="1" ht="24.15" customHeight="1">
      <c r="B193" s="33"/>
      <c r="C193" s="128" t="s">
        <v>407</v>
      </c>
      <c r="D193" s="128" t="s">
        <v>158</v>
      </c>
      <c r="E193" s="129" t="s">
        <v>2609</v>
      </c>
      <c r="F193" s="130" t="s">
        <v>2610</v>
      </c>
      <c r="G193" s="131" t="s">
        <v>235</v>
      </c>
      <c r="H193" s="132">
        <v>2</v>
      </c>
      <c r="I193" s="133"/>
      <c r="J193" s="134">
        <f>ROUND(I193*H193,2)</f>
        <v>0</v>
      </c>
      <c r="K193" s="130" t="s">
        <v>162</v>
      </c>
      <c r="L193" s="33"/>
      <c r="M193" s="135" t="s">
        <v>19</v>
      </c>
      <c r="N193" s="136" t="s">
        <v>44</v>
      </c>
      <c r="P193" s="137">
        <f>O193*H193</f>
        <v>0</v>
      </c>
      <c r="Q193" s="137">
        <v>4.1259999999999998E-2</v>
      </c>
      <c r="R193" s="137">
        <f>Q193*H193</f>
        <v>8.2519999999999996E-2</v>
      </c>
      <c r="S193" s="137">
        <v>0</v>
      </c>
      <c r="T193" s="138">
        <f>S193*H193</f>
        <v>0</v>
      </c>
      <c r="AR193" s="139" t="s">
        <v>278</v>
      </c>
      <c r="AT193" s="139" t="s">
        <v>158</v>
      </c>
      <c r="AU193" s="139" t="s">
        <v>83</v>
      </c>
      <c r="AY193" s="18" t="s">
        <v>156</v>
      </c>
      <c r="BE193" s="140">
        <f>IF(N193="základní",J193,0)</f>
        <v>0</v>
      </c>
      <c r="BF193" s="140">
        <f>IF(N193="snížená",J193,0)</f>
        <v>0</v>
      </c>
      <c r="BG193" s="140">
        <f>IF(N193="zákl. přenesená",J193,0)</f>
        <v>0</v>
      </c>
      <c r="BH193" s="140">
        <f>IF(N193="sníž. přenesená",J193,0)</f>
        <v>0</v>
      </c>
      <c r="BI193" s="140">
        <f>IF(N193="nulová",J193,0)</f>
        <v>0</v>
      </c>
      <c r="BJ193" s="18" t="s">
        <v>81</v>
      </c>
      <c r="BK193" s="140">
        <f>ROUND(I193*H193,2)</f>
        <v>0</v>
      </c>
      <c r="BL193" s="18" t="s">
        <v>278</v>
      </c>
      <c r="BM193" s="139" t="s">
        <v>2611</v>
      </c>
    </row>
    <row r="194" spans="2:65" s="1" customFormat="1" ht="10.199999999999999">
      <c r="B194" s="33"/>
      <c r="D194" s="141" t="s">
        <v>165</v>
      </c>
      <c r="F194" s="142" t="s">
        <v>2612</v>
      </c>
      <c r="I194" s="143"/>
      <c r="L194" s="33"/>
      <c r="M194" s="144"/>
      <c r="T194" s="54"/>
      <c r="AT194" s="18" t="s">
        <v>165</v>
      </c>
      <c r="AU194" s="18" t="s">
        <v>83</v>
      </c>
    </row>
    <row r="195" spans="2:65" s="13" customFormat="1" ht="10.199999999999999">
      <c r="B195" s="152"/>
      <c r="D195" s="146" t="s">
        <v>167</v>
      </c>
      <c r="E195" s="153" t="s">
        <v>19</v>
      </c>
      <c r="F195" s="154" t="s">
        <v>826</v>
      </c>
      <c r="H195" s="155">
        <v>2</v>
      </c>
      <c r="I195" s="156"/>
      <c r="L195" s="152"/>
      <c r="M195" s="157"/>
      <c r="T195" s="158"/>
      <c r="AT195" s="153" t="s">
        <v>167</v>
      </c>
      <c r="AU195" s="153" t="s">
        <v>83</v>
      </c>
      <c r="AV195" s="13" t="s">
        <v>83</v>
      </c>
      <c r="AW195" s="13" t="s">
        <v>35</v>
      </c>
      <c r="AX195" s="13" t="s">
        <v>73</v>
      </c>
      <c r="AY195" s="153" t="s">
        <v>156</v>
      </c>
    </row>
    <row r="196" spans="2:65" s="14" customFormat="1" ht="10.199999999999999">
      <c r="B196" s="159"/>
      <c r="D196" s="146" t="s">
        <v>167</v>
      </c>
      <c r="E196" s="160" t="s">
        <v>19</v>
      </c>
      <c r="F196" s="161" t="s">
        <v>174</v>
      </c>
      <c r="H196" s="162">
        <v>2</v>
      </c>
      <c r="I196" s="163"/>
      <c r="L196" s="159"/>
      <c r="M196" s="164"/>
      <c r="T196" s="165"/>
      <c r="AT196" s="160" t="s">
        <v>167</v>
      </c>
      <c r="AU196" s="160" t="s">
        <v>83</v>
      </c>
      <c r="AV196" s="14" t="s">
        <v>163</v>
      </c>
      <c r="AW196" s="14" t="s">
        <v>35</v>
      </c>
      <c r="AX196" s="14" t="s">
        <v>81</v>
      </c>
      <c r="AY196" s="160" t="s">
        <v>156</v>
      </c>
    </row>
    <row r="197" spans="2:65" s="1" customFormat="1" ht="24.15" customHeight="1">
      <c r="B197" s="33"/>
      <c r="C197" s="128" t="s">
        <v>409</v>
      </c>
      <c r="D197" s="128" t="s">
        <v>158</v>
      </c>
      <c r="E197" s="129" t="s">
        <v>2613</v>
      </c>
      <c r="F197" s="130" t="s">
        <v>2614</v>
      </c>
      <c r="G197" s="131" t="s">
        <v>235</v>
      </c>
      <c r="H197" s="132">
        <v>1</v>
      </c>
      <c r="I197" s="133"/>
      <c r="J197" s="134">
        <f>ROUND(I197*H197,2)</f>
        <v>0</v>
      </c>
      <c r="K197" s="130" t="s">
        <v>162</v>
      </c>
      <c r="L197" s="33"/>
      <c r="M197" s="135" t="s">
        <v>19</v>
      </c>
      <c r="N197" s="136" t="s">
        <v>44</v>
      </c>
      <c r="P197" s="137">
        <f>O197*H197</f>
        <v>0</v>
      </c>
      <c r="Q197" s="137">
        <v>4.684E-2</v>
      </c>
      <c r="R197" s="137">
        <f>Q197*H197</f>
        <v>4.684E-2</v>
      </c>
      <c r="S197" s="137">
        <v>0</v>
      </c>
      <c r="T197" s="138">
        <f>S197*H197</f>
        <v>0</v>
      </c>
      <c r="AR197" s="139" t="s">
        <v>278</v>
      </c>
      <c r="AT197" s="139" t="s">
        <v>158</v>
      </c>
      <c r="AU197" s="139" t="s">
        <v>83</v>
      </c>
      <c r="AY197" s="18" t="s">
        <v>156</v>
      </c>
      <c r="BE197" s="140">
        <f>IF(N197="základní",J197,0)</f>
        <v>0</v>
      </c>
      <c r="BF197" s="140">
        <f>IF(N197="snížená",J197,0)</f>
        <v>0</v>
      </c>
      <c r="BG197" s="140">
        <f>IF(N197="zákl. přenesená",J197,0)</f>
        <v>0</v>
      </c>
      <c r="BH197" s="140">
        <f>IF(N197="sníž. přenesená",J197,0)</f>
        <v>0</v>
      </c>
      <c r="BI197" s="140">
        <f>IF(N197="nulová",J197,0)</f>
        <v>0</v>
      </c>
      <c r="BJ197" s="18" t="s">
        <v>81</v>
      </c>
      <c r="BK197" s="140">
        <f>ROUND(I197*H197,2)</f>
        <v>0</v>
      </c>
      <c r="BL197" s="18" t="s">
        <v>278</v>
      </c>
      <c r="BM197" s="139" t="s">
        <v>2615</v>
      </c>
    </row>
    <row r="198" spans="2:65" s="1" customFormat="1" ht="10.199999999999999">
      <c r="B198" s="33"/>
      <c r="D198" s="141" t="s">
        <v>165</v>
      </c>
      <c r="F198" s="142" t="s">
        <v>2616</v>
      </c>
      <c r="I198" s="143"/>
      <c r="L198" s="33"/>
      <c r="M198" s="144"/>
      <c r="T198" s="54"/>
      <c r="AT198" s="18" t="s">
        <v>165</v>
      </c>
      <c r="AU198" s="18" t="s">
        <v>83</v>
      </c>
    </row>
    <row r="199" spans="2:65" s="1" customFormat="1" ht="24.15" customHeight="1">
      <c r="B199" s="33"/>
      <c r="C199" s="128" t="s">
        <v>419</v>
      </c>
      <c r="D199" s="128" t="s">
        <v>158</v>
      </c>
      <c r="E199" s="129" t="s">
        <v>2613</v>
      </c>
      <c r="F199" s="130" t="s">
        <v>2614</v>
      </c>
      <c r="G199" s="131" t="s">
        <v>235</v>
      </c>
      <c r="H199" s="132">
        <v>1</v>
      </c>
      <c r="I199" s="133"/>
      <c r="J199" s="134">
        <f>ROUND(I199*H199,2)</f>
        <v>0</v>
      </c>
      <c r="K199" s="130" t="s">
        <v>162</v>
      </c>
      <c r="L199" s="33"/>
      <c r="M199" s="135" t="s">
        <v>19</v>
      </c>
      <c r="N199" s="136" t="s">
        <v>44</v>
      </c>
      <c r="P199" s="137">
        <f>O199*H199</f>
        <v>0</v>
      </c>
      <c r="Q199" s="137">
        <v>4.684E-2</v>
      </c>
      <c r="R199" s="137">
        <f>Q199*H199</f>
        <v>4.684E-2</v>
      </c>
      <c r="S199" s="137">
        <v>0</v>
      </c>
      <c r="T199" s="138">
        <f>S199*H199</f>
        <v>0</v>
      </c>
      <c r="AR199" s="139" t="s">
        <v>278</v>
      </c>
      <c r="AT199" s="139" t="s">
        <v>158</v>
      </c>
      <c r="AU199" s="139" t="s">
        <v>83</v>
      </c>
      <c r="AY199" s="18" t="s">
        <v>156</v>
      </c>
      <c r="BE199" s="140">
        <f>IF(N199="základní",J199,0)</f>
        <v>0</v>
      </c>
      <c r="BF199" s="140">
        <f>IF(N199="snížená",J199,0)</f>
        <v>0</v>
      </c>
      <c r="BG199" s="140">
        <f>IF(N199="zákl. přenesená",J199,0)</f>
        <v>0</v>
      </c>
      <c r="BH199" s="140">
        <f>IF(N199="sníž. přenesená",J199,0)</f>
        <v>0</v>
      </c>
      <c r="BI199" s="140">
        <f>IF(N199="nulová",J199,0)</f>
        <v>0</v>
      </c>
      <c r="BJ199" s="18" t="s">
        <v>81</v>
      </c>
      <c r="BK199" s="140">
        <f>ROUND(I199*H199,2)</f>
        <v>0</v>
      </c>
      <c r="BL199" s="18" t="s">
        <v>278</v>
      </c>
      <c r="BM199" s="139" t="s">
        <v>2617</v>
      </c>
    </row>
    <row r="200" spans="2:65" s="1" customFormat="1" ht="10.199999999999999">
      <c r="B200" s="33"/>
      <c r="D200" s="141" t="s">
        <v>165</v>
      </c>
      <c r="F200" s="142" t="s">
        <v>2616</v>
      </c>
      <c r="I200" s="143"/>
      <c r="L200" s="33"/>
      <c r="M200" s="144"/>
      <c r="T200" s="54"/>
      <c r="AT200" s="18" t="s">
        <v>165</v>
      </c>
      <c r="AU200" s="18" t="s">
        <v>83</v>
      </c>
    </row>
    <row r="201" spans="2:65" s="1" customFormat="1" ht="24.15" customHeight="1">
      <c r="B201" s="33"/>
      <c r="C201" s="128" t="s">
        <v>425</v>
      </c>
      <c r="D201" s="128" t="s">
        <v>158</v>
      </c>
      <c r="E201" s="129" t="s">
        <v>2618</v>
      </c>
      <c r="F201" s="130" t="s">
        <v>2619</v>
      </c>
      <c r="G201" s="131" t="s">
        <v>235</v>
      </c>
      <c r="H201" s="132">
        <v>2</v>
      </c>
      <c r="I201" s="133"/>
      <c r="J201" s="134">
        <f>ROUND(I201*H201,2)</f>
        <v>0</v>
      </c>
      <c r="K201" s="130" t="s">
        <v>162</v>
      </c>
      <c r="L201" s="33"/>
      <c r="M201" s="135" t="s">
        <v>19</v>
      </c>
      <c r="N201" s="136" t="s">
        <v>44</v>
      </c>
      <c r="P201" s="137">
        <f>O201*H201</f>
        <v>0</v>
      </c>
      <c r="Q201" s="137">
        <v>5.2420000000000001E-2</v>
      </c>
      <c r="R201" s="137">
        <f>Q201*H201</f>
        <v>0.10484</v>
      </c>
      <c r="S201" s="137">
        <v>0</v>
      </c>
      <c r="T201" s="138">
        <f>S201*H201</f>
        <v>0</v>
      </c>
      <c r="AR201" s="139" t="s">
        <v>278</v>
      </c>
      <c r="AT201" s="139" t="s">
        <v>158</v>
      </c>
      <c r="AU201" s="139" t="s">
        <v>83</v>
      </c>
      <c r="AY201" s="18" t="s">
        <v>156</v>
      </c>
      <c r="BE201" s="140">
        <f>IF(N201="základní",J201,0)</f>
        <v>0</v>
      </c>
      <c r="BF201" s="140">
        <f>IF(N201="snížená",J201,0)</f>
        <v>0</v>
      </c>
      <c r="BG201" s="140">
        <f>IF(N201="zákl. přenesená",J201,0)</f>
        <v>0</v>
      </c>
      <c r="BH201" s="140">
        <f>IF(N201="sníž. přenesená",J201,0)</f>
        <v>0</v>
      </c>
      <c r="BI201" s="140">
        <f>IF(N201="nulová",J201,0)</f>
        <v>0</v>
      </c>
      <c r="BJ201" s="18" t="s">
        <v>81</v>
      </c>
      <c r="BK201" s="140">
        <f>ROUND(I201*H201,2)</f>
        <v>0</v>
      </c>
      <c r="BL201" s="18" t="s">
        <v>278</v>
      </c>
      <c r="BM201" s="139" t="s">
        <v>2620</v>
      </c>
    </row>
    <row r="202" spans="2:65" s="1" customFormat="1" ht="10.199999999999999">
      <c r="B202" s="33"/>
      <c r="D202" s="141" t="s">
        <v>165</v>
      </c>
      <c r="F202" s="142" t="s">
        <v>2621</v>
      </c>
      <c r="I202" s="143"/>
      <c r="L202" s="33"/>
      <c r="M202" s="144"/>
      <c r="T202" s="54"/>
      <c r="AT202" s="18" t="s">
        <v>165</v>
      </c>
      <c r="AU202" s="18" t="s">
        <v>83</v>
      </c>
    </row>
    <row r="203" spans="2:65" s="1" customFormat="1" ht="24.15" customHeight="1">
      <c r="B203" s="33"/>
      <c r="C203" s="128" t="s">
        <v>430</v>
      </c>
      <c r="D203" s="128" t="s">
        <v>158</v>
      </c>
      <c r="E203" s="129" t="s">
        <v>2622</v>
      </c>
      <c r="F203" s="130" t="s">
        <v>2623</v>
      </c>
      <c r="G203" s="131" t="s">
        <v>235</v>
      </c>
      <c r="H203" s="132">
        <v>1</v>
      </c>
      <c r="I203" s="133"/>
      <c r="J203" s="134">
        <f>ROUND(I203*H203,2)</f>
        <v>0</v>
      </c>
      <c r="K203" s="130" t="s">
        <v>162</v>
      </c>
      <c r="L203" s="33"/>
      <c r="M203" s="135" t="s">
        <v>19</v>
      </c>
      <c r="N203" s="136" t="s">
        <v>44</v>
      </c>
      <c r="P203" s="137">
        <f>O203*H203</f>
        <v>0</v>
      </c>
      <c r="Q203" s="137">
        <v>5.8000000000000003E-2</v>
      </c>
      <c r="R203" s="137">
        <f>Q203*H203</f>
        <v>5.8000000000000003E-2</v>
      </c>
      <c r="S203" s="137">
        <v>0</v>
      </c>
      <c r="T203" s="138">
        <f>S203*H203</f>
        <v>0</v>
      </c>
      <c r="AR203" s="139" t="s">
        <v>278</v>
      </c>
      <c r="AT203" s="139" t="s">
        <v>158</v>
      </c>
      <c r="AU203" s="139" t="s">
        <v>83</v>
      </c>
      <c r="AY203" s="18" t="s">
        <v>156</v>
      </c>
      <c r="BE203" s="140">
        <f>IF(N203="základní",J203,0)</f>
        <v>0</v>
      </c>
      <c r="BF203" s="140">
        <f>IF(N203="snížená",J203,0)</f>
        <v>0</v>
      </c>
      <c r="BG203" s="140">
        <f>IF(N203="zákl. přenesená",J203,0)</f>
        <v>0</v>
      </c>
      <c r="BH203" s="140">
        <f>IF(N203="sníž. přenesená",J203,0)</f>
        <v>0</v>
      </c>
      <c r="BI203" s="140">
        <f>IF(N203="nulová",J203,0)</f>
        <v>0</v>
      </c>
      <c r="BJ203" s="18" t="s">
        <v>81</v>
      </c>
      <c r="BK203" s="140">
        <f>ROUND(I203*H203,2)</f>
        <v>0</v>
      </c>
      <c r="BL203" s="18" t="s">
        <v>278</v>
      </c>
      <c r="BM203" s="139" t="s">
        <v>2624</v>
      </c>
    </row>
    <row r="204" spans="2:65" s="1" customFormat="1" ht="10.199999999999999">
      <c r="B204" s="33"/>
      <c r="D204" s="141" t="s">
        <v>165</v>
      </c>
      <c r="F204" s="142" t="s">
        <v>2625</v>
      </c>
      <c r="I204" s="143"/>
      <c r="L204" s="33"/>
      <c r="M204" s="144"/>
      <c r="T204" s="54"/>
      <c r="AT204" s="18" t="s">
        <v>165</v>
      </c>
      <c r="AU204" s="18" t="s">
        <v>83</v>
      </c>
    </row>
    <row r="205" spans="2:65" s="1" customFormat="1" ht="24.15" customHeight="1">
      <c r="B205" s="33"/>
      <c r="C205" s="128" t="s">
        <v>435</v>
      </c>
      <c r="D205" s="128" t="s">
        <v>158</v>
      </c>
      <c r="E205" s="129" t="s">
        <v>2626</v>
      </c>
      <c r="F205" s="130" t="s">
        <v>2627</v>
      </c>
      <c r="G205" s="131" t="s">
        <v>235</v>
      </c>
      <c r="H205" s="132">
        <v>1</v>
      </c>
      <c r="I205" s="133"/>
      <c r="J205" s="134">
        <f>ROUND(I205*H205,2)</f>
        <v>0</v>
      </c>
      <c r="K205" s="130" t="s">
        <v>162</v>
      </c>
      <c r="L205" s="33"/>
      <c r="M205" s="135" t="s">
        <v>19</v>
      </c>
      <c r="N205" s="136" t="s">
        <v>44</v>
      </c>
      <c r="P205" s="137">
        <f>O205*H205</f>
        <v>0</v>
      </c>
      <c r="Q205" s="137">
        <v>6.2199999999999998E-2</v>
      </c>
      <c r="R205" s="137">
        <f>Q205*H205</f>
        <v>6.2199999999999998E-2</v>
      </c>
      <c r="S205" s="137">
        <v>0</v>
      </c>
      <c r="T205" s="138">
        <f>S205*H205</f>
        <v>0</v>
      </c>
      <c r="AR205" s="139" t="s">
        <v>278</v>
      </c>
      <c r="AT205" s="139" t="s">
        <v>158</v>
      </c>
      <c r="AU205" s="139" t="s">
        <v>83</v>
      </c>
      <c r="AY205" s="18" t="s">
        <v>156</v>
      </c>
      <c r="BE205" s="140">
        <f>IF(N205="základní",J205,0)</f>
        <v>0</v>
      </c>
      <c r="BF205" s="140">
        <f>IF(N205="snížená",J205,0)</f>
        <v>0</v>
      </c>
      <c r="BG205" s="140">
        <f>IF(N205="zákl. přenesená",J205,0)</f>
        <v>0</v>
      </c>
      <c r="BH205" s="140">
        <f>IF(N205="sníž. přenesená",J205,0)</f>
        <v>0</v>
      </c>
      <c r="BI205" s="140">
        <f>IF(N205="nulová",J205,0)</f>
        <v>0</v>
      </c>
      <c r="BJ205" s="18" t="s">
        <v>81</v>
      </c>
      <c r="BK205" s="140">
        <f>ROUND(I205*H205,2)</f>
        <v>0</v>
      </c>
      <c r="BL205" s="18" t="s">
        <v>278</v>
      </c>
      <c r="BM205" s="139" t="s">
        <v>2628</v>
      </c>
    </row>
    <row r="206" spans="2:65" s="1" customFormat="1" ht="10.199999999999999">
      <c r="B206" s="33"/>
      <c r="D206" s="141" t="s">
        <v>165</v>
      </c>
      <c r="F206" s="142" t="s">
        <v>2629</v>
      </c>
      <c r="I206" s="143"/>
      <c r="L206" s="33"/>
      <c r="M206" s="144"/>
      <c r="T206" s="54"/>
      <c r="AT206" s="18" t="s">
        <v>165</v>
      </c>
      <c r="AU206" s="18" t="s">
        <v>83</v>
      </c>
    </row>
    <row r="207" spans="2:65" s="13" customFormat="1" ht="10.199999999999999">
      <c r="B207" s="152"/>
      <c r="D207" s="146" t="s">
        <v>167</v>
      </c>
      <c r="E207" s="153" t="s">
        <v>19</v>
      </c>
      <c r="F207" s="154" t="s">
        <v>81</v>
      </c>
      <c r="H207" s="155">
        <v>1</v>
      </c>
      <c r="I207" s="156"/>
      <c r="L207" s="152"/>
      <c r="M207" s="157"/>
      <c r="T207" s="158"/>
      <c r="AT207" s="153" t="s">
        <v>167</v>
      </c>
      <c r="AU207" s="153" t="s">
        <v>83</v>
      </c>
      <c r="AV207" s="13" t="s">
        <v>83</v>
      </c>
      <c r="AW207" s="13" t="s">
        <v>35</v>
      </c>
      <c r="AX207" s="13" t="s">
        <v>73</v>
      </c>
      <c r="AY207" s="153" t="s">
        <v>156</v>
      </c>
    </row>
    <row r="208" spans="2:65" s="14" customFormat="1" ht="10.199999999999999">
      <c r="B208" s="159"/>
      <c r="D208" s="146" t="s">
        <v>167</v>
      </c>
      <c r="E208" s="160" t="s">
        <v>19</v>
      </c>
      <c r="F208" s="161" t="s">
        <v>174</v>
      </c>
      <c r="H208" s="162">
        <v>1</v>
      </c>
      <c r="I208" s="163"/>
      <c r="L208" s="159"/>
      <c r="M208" s="164"/>
      <c r="T208" s="165"/>
      <c r="AT208" s="160" t="s">
        <v>167</v>
      </c>
      <c r="AU208" s="160" t="s">
        <v>83</v>
      </c>
      <c r="AV208" s="14" t="s">
        <v>163</v>
      </c>
      <c r="AW208" s="14" t="s">
        <v>35</v>
      </c>
      <c r="AX208" s="14" t="s">
        <v>81</v>
      </c>
      <c r="AY208" s="160" t="s">
        <v>156</v>
      </c>
    </row>
    <row r="209" spans="2:65" s="1" customFormat="1" ht="16.5" customHeight="1">
      <c r="B209" s="33"/>
      <c r="C209" s="128" t="s">
        <v>441</v>
      </c>
      <c r="D209" s="128" t="s">
        <v>158</v>
      </c>
      <c r="E209" s="129" t="s">
        <v>2630</v>
      </c>
      <c r="F209" s="130" t="s">
        <v>2631</v>
      </c>
      <c r="G209" s="131" t="s">
        <v>235</v>
      </c>
      <c r="H209" s="132">
        <v>1</v>
      </c>
      <c r="I209" s="133"/>
      <c r="J209" s="134">
        <f>ROUND(I209*H209,2)</f>
        <v>0</v>
      </c>
      <c r="K209" s="130" t="s">
        <v>162</v>
      </c>
      <c r="L209" s="33"/>
      <c r="M209" s="135" t="s">
        <v>19</v>
      </c>
      <c r="N209" s="136" t="s">
        <v>44</v>
      </c>
      <c r="P209" s="137">
        <f>O209*H209</f>
        <v>0</v>
      </c>
      <c r="Q209" s="137">
        <v>1.03E-2</v>
      </c>
      <c r="R209" s="137">
        <f>Q209*H209</f>
        <v>1.03E-2</v>
      </c>
      <c r="S209" s="137">
        <v>0</v>
      </c>
      <c r="T209" s="138">
        <f>S209*H209</f>
        <v>0</v>
      </c>
      <c r="AR209" s="139" t="s">
        <v>278</v>
      </c>
      <c r="AT209" s="139" t="s">
        <v>158</v>
      </c>
      <c r="AU209" s="139" t="s">
        <v>83</v>
      </c>
      <c r="AY209" s="18" t="s">
        <v>156</v>
      </c>
      <c r="BE209" s="140">
        <f>IF(N209="základní",J209,0)</f>
        <v>0</v>
      </c>
      <c r="BF209" s="140">
        <f>IF(N209="snížená",J209,0)</f>
        <v>0</v>
      </c>
      <c r="BG209" s="140">
        <f>IF(N209="zákl. přenesená",J209,0)</f>
        <v>0</v>
      </c>
      <c r="BH209" s="140">
        <f>IF(N209="sníž. přenesená",J209,0)</f>
        <v>0</v>
      </c>
      <c r="BI209" s="140">
        <f>IF(N209="nulová",J209,0)</f>
        <v>0</v>
      </c>
      <c r="BJ209" s="18" t="s">
        <v>81</v>
      </c>
      <c r="BK209" s="140">
        <f>ROUND(I209*H209,2)</f>
        <v>0</v>
      </c>
      <c r="BL209" s="18" t="s">
        <v>278</v>
      </c>
      <c r="BM209" s="139" t="s">
        <v>2632</v>
      </c>
    </row>
    <row r="210" spans="2:65" s="1" customFormat="1" ht="10.199999999999999">
      <c r="B210" s="33"/>
      <c r="D210" s="141" t="s">
        <v>165</v>
      </c>
      <c r="F210" s="142" t="s">
        <v>2633</v>
      </c>
      <c r="I210" s="143"/>
      <c r="L210" s="33"/>
      <c r="M210" s="144"/>
      <c r="T210" s="54"/>
      <c r="AT210" s="18" t="s">
        <v>165</v>
      </c>
      <c r="AU210" s="18" t="s">
        <v>83</v>
      </c>
    </row>
    <row r="211" spans="2:65" s="1" customFormat="1" ht="16.5" customHeight="1">
      <c r="B211" s="33"/>
      <c r="C211" s="128" t="s">
        <v>446</v>
      </c>
      <c r="D211" s="128" t="s">
        <v>158</v>
      </c>
      <c r="E211" s="129" t="s">
        <v>2634</v>
      </c>
      <c r="F211" s="130" t="s">
        <v>2635</v>
      </c>
      <c r="G211" s="131" t="s">
        <v>235</v>
      </c>
      <c r="H211" s="132">
        <v>1</v>
      </c>
      <c r="I211" s="133"/>
      <c r="J211" s="134">
        <f>ROUND(I211*H211,2)</f>
        <v>0</v>
      </c>
      <c r="K211" s="130" t="s">
        <v>162</v>
      </c>
      <c r="L211" s="33"/>
      <c r="M211" s="135" t="s">
        <v>19</v>
      </c>
      <c r="N211" s="136" t="s">
        <v>44</v>
      </c>
      <c r="P211" s="137">
        <f>O211*H211</f>
        <v>0</v>
      </c>
      <c r="Q211" s="137">
        <v>1.23E-2</v>
      </c>
      <c r="R211" s="137">
        <f>Q211*H211</f>
        <v>1.23E-2</v>
      </c>
      <c r="S211" s="137">
        <v>0</v>
      </c>
      <c r="T211" s="138">
        <f>S211*H211</f>
        <v>0</v>
      </c>
      <c r="AR211" s="139" t="s">
        <v>278</v>
      </c>
      <c r="AT211" s="139" t="s">
        <v>158</v>
      </c>
      <c r="AU211" s="139" t="s">
        <v>83</v>
      </c>
      <c r="AY211" s="18" t="s">
        <v>156</v>
      </c>
      <c r="BE211" s="140">
        <f>IF(N211="základní",J211,0)</f>
        <v>0</v>
      </c>
      <c r="BF211" s="140">
        <f>IF(N211="snížená",J211,0)</f>
        <v>0</v>
      </c>
      <c r="BG211" s="140">
        <f>IF(N211="zákl. přenesená",J211,0)</f>
        <v>0</v>
      </c>
      <c r="BH211" s="140">
        <f>IF(N211="sníž. přenesená",J211,0)</f>
        <v>0</v>
      </c>
      <c r="BI211" s="140">
        <f>IF(N211="nulová",J211,0)</f>
        <v>0</v>
      </c>
      <c r="BJ211" s="18" t="s">
        <v>81</v>
      </c>
      <c r="BK211" s="140">
        <f>ROUND(I211*H211,2)</f>
        <v>0</v>
      </c>
      <c r="BL211" s="18" t="s">
        <v>278</v>
      </c>
      <c r="BM211" s="139" t="s">
        <v>2636</v>
      </c>
    </row>
    <row r="212" spans="2:65" s="1" customFormat="1" ht="10.199999999999999">
      <c r="B212" s="33"/>
      <c r="D212" s="141" t="s">
        <v>165</v>
      </c>
      <c r="F212" s="142" t="s">
        <v>2637</v>
      </c>
      <c r="I212" s="143"/>
      <c r="L212" s="33"/>
      <c r="M212" s="144"/>
      <c r="T212" s="54"/>
      <c r="AT212" s="18" t="s">
        <v>165</v>
      </c>
      <c r="AU212" s="18" t="s">
        <v>83</v>
      </c>
    </row>
    <row r="213" spans="2:65" s="1" customFormat="1" ht="24.15" customHeight="1">
      <c r="B213" s="33"/>
      <c r="C213" s="128" t="s">
        <v>451</v>
      </c>
      <c r="D213" s="128" t="s">
        <v>158</v>
      </c>
      <c r="E213" s="129" t="s">
        <v>2638</v>
      </c>
      <c r="F213" s="130" t="s">
        <v>2639</v>
      </c>
      <c r="G213" s="131" t="s">
        <v>185</v>
      </c>
      <c r="H213" s="132">
        <v>0.76700000000000002</v>
      </c>
      <c r="I213" s="133"/>
      <c r="J213" s="134">
        <f>ROUND(I213*H213,2)</f>
        <v>0</v>
      </c>
      <c r="K213" s="130" t="s">
        <v>162</v>
      </c>
      <c r="L213" s="33"/>
      <c r="M213" s="135" t="s">
        <v>19</v>
      </c>
      <c r="N213" s="136" t="s">
        <v>44</v>
      </c>
      <c r="P213" s="137">
        <f>O213*H213</f>
        <v>0</v>
      </c>
      <c r="Q213" s="137">
        <v>0</v>
      </c>
      <c r="R213" s="137">
        <f>Q213*H213</f>
        <v>0</v>
      </c>
      <c r="S213" s="137">
        <v>0</v>
      </c>
      <c r="T213" s="138">
        <f>S213*H213</f>
        <v>0</v>
      </c>
      <c r="AR213" s="139" t="s">
        <v>278</v>
      </c>
      <c r="AT213" s="139" t="s">
        <v>158</v>
      </c>
      <c r="AU213" s="139" t="s">
        <v>83</v>
      </c>
      <c r="AY213" s="18" t="s">
        <v>156</v>
      </c>
      <c r="BE213" s="140">
        <f>IF(N213="základní",J213,0)</f>
        <v>0</v>
      </c>
      <c r="BF213" s="140">
        <f>IF(N213="snížená",J213,0)</f>
        <v>0</v>
      </c>
      <c r="BG213" s="140">
        <f>IF(N213="zákl. přenesená",J213,0)</f>
        <v>0</v>
      </c>
      <c r="BH213" s="140">
        <f>IF(N213="sníž. přenesená",J213,0)</f>
        <v>0</v>
      </c>
      <c r="BI213" s="140">
        <f>IF(N213="nulová",J213,0)</f>
        <v>0</v>
      </c>
      <c r="BJ213" s="18" t="s">
        <v>81</v>
      </c>
      <c r="BK213" s="140">
        <f>ROUND(I213*H213,2)</f>
        <v>0</v>
      </c>
      <c r="BL213" s="18" t="s">
        <v>278</v>
      </c>
      <c r="BM213" s="139" t="s">
        <v>2640</v>
      </c>
    </row>
    <row r="214" spans="2:65" s="1" customFormat="1" ht="10.199999999999999">
      <c r="B214" s="33"/>
      <c r="D214" s="141" t="s">
        <v>165</v>
      </c>
      <c r="F214" s="142" t="s">
        <v>2641</v>
      </c>
      <c r="I214" s="143"/>
      <c r="L214" s="33"/>
      <c r="M214" s="144"/>
      <c r="T214" s="54"/>
      <c r="AT214" s="18" t="s">
        <v>165</v>
      </c>
      <c r="AU214" s="18" t="s">
        <v>83</v>
      </c>
    </row>
    <row r="215" spans="2:65" s="1" customFormat="1" ht="37.799999999999997" customHeight="1">
      <c r="B215" s="33"/>
      <c r="C215" s="128" t="s">
        <v>456</v>
      </c>
      <c r="D215" s="128" t="s">
        <v>158</v>
      </c>
      <c r="E215" s="129" t="s">
        <v>2642</v>
      </c>
      <c r="F215" s="130" t="s">
        <v>2643</v>
      </c>
      <c r="G215" s="131" t="s">
        <v>185</v>
      </c>
      <c r="H215" s="132">
        <v>0.76700000000000002</v>
      </c>
      <c r="I215" s="133"/>
      <c r="J215" s="134">
        <f>ROUND(I215*H215,2)</f>
        <v>0</v>
      </c>
      <c r="K215" s="130" t="s">
        <v>162</v>
      </c>
      <c r="L215" s="33"/>
      <c r="M215" s="135" t="s">
        <v>19</v>
      </c>
      <c r="N215" s="136" t="s">
        <v>44</v>
      </c>
      <c r="P215" s="137">
        <f>O215*H215</f>
        <v>0</v>
      </c>
      <c r="Q215" s="137">
        <v>0</v>
      </c>
      <c r="R215" s="137">
        <f>Q215*H215</f>
        <v>0</v>
      </c>
      <c r="S215" s="137">
        <v>0</v>
      </c>
      <c r="T215" s="138">
        <f>S215*H215</f>
        <v>0</v>
      </c>
      <c r="AR215" s="139" t="s">
        <v>278</v>
      </c>
      <c r="AT215" s="139" t="s">
        <v>158</v>
      </c>
      <c r="AU215" s="139" t="s">
        <v>83</v>
      </c>
      <c r="AY215" s="18" t="s">
        <v>156</v>
      </c>
      <c r="BE215" s="140">
        <f>IF(N215="základní",J215,0)</f>
        <v>0</v>
      </c>
      <c r="BF215" s="140">
        <f>IF(N215="snížená",J215,0)</f>
        <v>0</v>
      </c>
      <c r="BG215" s="140">
        <f>IF(N215="zákl. přenesená",J215,0)</f>
        <v>0</v>
      </c>
      <c r="BH215" s="140">
        <f>IF(N215="sníž. přenesená",J215,0)</f>
        <v>0</v>
      </c>
      <c r="BI215" s="140">
        <f>IF(N215="nulová",J215,0)</f>
        <v>0</v>
      </c>
      <c r="BJ215" s="18" t="s">
        <v>81</v>
      </c>
      <c r="BK215" s="140">
        <f>ROUND(I215*H215,2)</f>
        <v>0</v>
      </c>
      <c r="BL215" s="18" t="s">
        <v>278</v>
      </c>
      <c r="BM215" s="139" t="s">
        <v>2644</v>
      </c>
    </row>
    <row r="216" spans="2:65" s="1" customFormat="1" ht="10.199999999999999">
      <c r="B216" s="33"/>
      <c r="D216" s="141" t="s">
        <v>165</v>
      </c>
      <c r="F216" s="142" t="s">
        <v>2645</v>
      </c>
      <c r="I216" s="143"/>
      <c r="L216" s="33"/>
      <c r="M216" s="144"/>
      <c r="T216" s="54"/>
      <c r="AT216" s="18" t="s">
        <v>165</v>
      </c>
      <c r="AU216" s="18" t="s">
        <v>83</v>
      </c>
    </row>
    <row r="217" spans="2:65" s="11" customFormat="1" ht="25.95" customHeight="1">
      <c r="B217" s="116"/>
      <c r="D217" s="117" t="s">
        <v>72</v>
      </c>
      <c r="E217" s="118" t="s">
        <v>291</v>
      </c>
      <c r="F217" s="118" t="s">
        <v>2646</v>
      </c>
      <c r="I217" s="119"/>
      <c r="J217" s="120">
        <f>BK217</f>
        <v>0</v>
      </c>
      <c r="L217" s="116"/>
      <c r="M217" s="121"/>
      <c r="P217" s="122">
        <f>P218</f>
        <v>0</v>
      </c>
      <c r="R217" s="122">
        <f>R218</f>
        <v>0</v>
      </c>
      <c r="T217" s="123">
        <f>T218</f>
        <v>0</v>
      </c>
      <c r="AR217" s="117" t="s">
        <v>182</v>
      </c>
      <c r="AT217" s="124" t="s">
        <v>72</v>
      </c>
      <c r="AU217" s="124" t="s">
        <v>73</v>
      </c>
      <c r="AY217" s="117" t="s">
        <v>156</v>
      </c>
      <c r="BK217" s="125">
        <f>BK218</f>
        <v>0</v>
      </c>
    </row>
    <row r="218" spans="2:65" s="11" customFormat="1" ht="22.8" customHeight="1">
      <c r="B218" s="116"/>
      <c r="D218" s="117" t="s">
        <v>72</v>
      </c>
      <c r="E218" s="126" t="s">
        <v>2647</v>
      </c>
      <c r="F218" s="126" t="s">
        <v>2648</v>
      </c>
      <c r="I218" s="119"/>
      <c r="J218" s="127">
        <f>BK218</f>
        <v>0</v>
      </c>
      <c r="L218" s="116"/>
      <c r="M218" s="121"/>
      <c r="P218" s="122">
        <f>SUM(P219:P222)</f>
        <v>0</v>
      </c>
      <c r="R218" s="122">
        <f>SUM(R219:R222)</f>
        <v>0</v>
      </c>
      <c r="T218" s="123">
        <f>SUM(T219:T222)</f>
        <v>0</v>
      </c>
      <c r="AR218" s="117" t="s">
        <v>182</v>
      </c>
      <c r="AT218" s="124" t="s">
        <v>72</v>
      </c>
      <c r="AU218" s="124" t="s">
        <v>81</v>
      </c>
      <c r="AY218" s="117" t="s">
        <v>156</v>
      </c>
      <c r="BK218" s="125">
        <f>SUM(BK219:BK222)</f>
        <v>0</v>
      </c>
    </row>
    <row r="219" spans="2:65" s="1" customFormat="1" ht="16.5" customHeight="1">
      <c r="B219" s="33"/>
      <c r="C219" s="128" t="s">
        <v>461</v>
      </c>
      <c r="D219" s="128" t="s">
        <v>158</v>
      </c>
      <c r="E219" s="129" t="s">
        <v>2649</v>
      </c>
      <c r="F219" s="130" t="s">
        <v>2650</v>
      </c>
      <c r="G219" s="131" t="s">
        <v>422</v>
      </c>
      <c r="H219" s="132">
        <v>1802.5</v>
      </c>
      <c r="I219" s="133"/>
      <c r="J219" s="134">
        <f>ROUND(I219*H219,2)</f>
        <v>0</v>
      </c>
      <c r="K219" s="130" t="s">
        <v>162</v>
      </c>
      <c r="L219" s="33"/>
      <c r="M219" s="135" t="s">
        <v>19</v>
      </c>
      <c r="N219" s="136" t="s">
        <v>44</v>
      </c>
      <c r="P219" s="137">
        <f>O219*H219</f>
        <v>0</v>
      </c>
      <c r="Q219" s="137">
        <v>0</v>
      </c>
      <c r="R219" s="137">
        <f>Q219*H219</f>
        <v>0</v>
      </c>
      <c r="S219" s="137">
        <v>0</v>
      </c>
      <c r="T219" s="138">
        <f>S219*H219</f>
        <v>0</v>
      </c>
      <c r="AR219" s="139" t="s">
        <v>597</v>
      </c>
      <c r="AT219" s="139" t="s">
        <v>158</v>
      </c>
      <c r="AU219" s="139" t="s">
        <v>83</v>
      </c>
      <c r="AY219" s="18" t="s">
        <v>156</v>
      </c>
      <c r="BE219" s="140">
        <f>IF(N219="základní",J219,0)</f>
        <v>0</v>
      </c>
      <c r="BF219" s="140">
        <f>IF(N219="snížená",J219,0)</f>
        <v>0</v>
      </c>
      <c r="BG219" s="140">
        <f>IF(N219="zákl. přenesená",J219,0)</f>
        <v>0</v>
      </c>
      <c r="BH219" s="140">
        <f>IF(N219="sníž. přenesená",J219,0)</f>
        <v>0</v>
      </c>
      <c r="BI219" s="140">
        <f>IF(N219="nulová",J219,0)</f>
        <v>0</v>
      </c>
      <c r="BJ219" s="18" t="s">
        <v>81</v>
      </c>
      <c r="BK219" s="140">
        <f>ROUND(I219*H219,2)</f>
        <v>0</v>
      </c>
      <c r="BL219" s="18" t="s">
        <v>597</v>
      </c>
      <c r="BM219" s="139" t="s">
        <v>2651</v>
      </c>
    </row>
    <row r="220" spans="2:65" s="1" customFormat="1" ht="10.199999999999999">
      <c r="B220" s="33"/>
      <c r="D220" s="141" t="s">
        <v>165</v>
      </c>
      <c r="F220" s="142" t="s">
        <v>2652</v>
      </c>
      <c r="I220" s="143"/>
      <c r="L220" s="33"/>
      <c r="M220" s="144"/>
      <c r="T220" s="54"/>
      <c r="AT220" s="18" t="s">
        <v>165</v>
      </c>
      <c r="AU220" s="18" t="s">
        <v>83</v>
      </c>
    </row>
    <row r="221" spans="2:65" s="13" customFormat="1" ht="10.199999999999999">
      <c r="B221" s="152"/>
      <c r="D221" s="146" t="s">
        <v>167</v>
      </c>
      <c r="E221" s="153" t="s">
        <v>19</v>
      </c>
      <c r="F221" s="154" t="s">
        <v>2653</v>
      </c>
      <c r="H221" s="155">
        <v>1802.5</v>
      </c>
      <c r="I221" s="156"/>
      <c r="L221" s="152"/>
      <c r="M221" s="157"/>
      <c r="T221" s="158"/>
      <c r="AT221" s="153" t="s">
        <v>167</v>
      </c>
      <c r="AU221" s="153" t="s">
        <v>83</v>
      </c>
      <c r="AV221" s="13" t="s">
        <v>83</v>
      </c>
      <c r="AW221" s="13" t="s">
        <v>35</v>
      </c>
      <c r="AX221" s="13" t="s">
        <v>73</v>
      </c>
      <c r="AY221" s="153" t="s">
        <v>156</v>
      </c>
    </row>
    <row r="222" spans="2:65" s="14" customFormat="1" ht="10.199999999999999">
      <c r="B222" s="159"/>
      <c r="D222" s="146" t="s">
        <v>167</v>
      </c>
      <c r="E222" s="160" t="s">
        <v>19</v>
      </c>
      <c r="F222" s="161" t="s">
        <v>174</v>
      </c>
      <c r="H222" s="162">
        <v>1802.5</v>
      </c>
      <c r="I222" s="163"/>
      <c r="L222" s="159"/>
      <c r="M222" s="164"/>
      <c r="T222" s="165"/>
      <c r="AT222" s="160" t="s">
        <v>167</v>
      </c>
      <c r="AU222" s="160" t="s">
        <v>83</v>
      </c>
      <c r="AV222" s="14" t="s">
        <v>163</v>
      </c>
      <c r="AW222" s="14" t="s">
        <v>35</v>
      </c>
      <c r="AX222" s="14" t="s">
        <v>81</v>
      </c>
      <c r="AY222" s="160" t="s">
        <v>156</v>
      </c>
    </row>
    <row r="223" spans="2:65" s="11" customFormat="1" ht="25.95" customHeight="1">
      <c r="B223" s="116"/>
      <c r="D223" s="117" t="s">
        <v>72</v>
      </c>
      <c r="E223" s="118" t="s">
        <v>2654</v>
      </c>
      <c r="F223" s="118" t="s">
        <v>2655</v>
      </c>
      <c r="I223" s="119"/>
      <c r="J223" s="120">
        <f>BK223</f>
        <v>0</v>
      </c>
      <c r="L223" s="116"/>
      <c r="M223" s="121"/>
      <c r="P223" s="122">
        <f>SUM(P224:P227)</f>
        <v>0</v>
      </c>
      <c r="R223" s="122">
        <f>SUM(R224:R227)</f>
        <v>0</v>
      </c>
      <c r="T223" s="123">
        <f>SUM(T224:T227)</f>
        <v>0</v>
      </c>
      <c r="AR223" s="117" t="s">
        <v>163</v>
      </c>
      <c r="AT223" s="124" t="s">
        <v>72</v>
      </c>
      <c r="AU223" s="124" t="s">
        <v>73</v>
      </c>
      <c r="AY223" s="117" t="s">
        <v>156</v>
      </c>
      <c r="BK223" s="125">
        <f>SUM(BK224:BK227)</f>
        <v>0</v>
      </c>
    </row>
    <row r="224" spans="2:65" s="1" customFormat="1" ht="16.5" customHeight="1">
      <c r="B224" s="33"/>
      <c r="C224" s="128" t="s">
        <v>466</v>
      </c>
      <c r="D224" s="128" t="s">
        <v>158</v>
      </c>
      <c r="E224" s="129" t="s">
        <v>2656</v>
      </c>
      <c r="F224" s="130" t="s">
        <v>2657</v>
      </c>
      <c r="G224" s="131" t="s">
        <v>818</v>
      </c>
      <c r="H224" s="132">
        <v>1</v>
      </c>
      <c r="I224" s="133"/>
      <c r="J224" s="134">
        <f>ROUND(I224*H224,2)</f>
        <v>0</v>
      </c>
      <c r="K224" s="130" t="s">
        <v>162</v>
      </c>
      <c r="L224" s="33"/>
      <c r="M224" s="135" t="s">
        <v>19</v>
      </c>
      <c r="N224" s="136" t="s">
        <v>44</v>
      </c>
      <c r="P224" s="137">
        <f>O224*H224</f>
        <v>0</v>
      </c>
      <c r="Q224" s="137">
        <v>0</v>
      </c>
      <c r="R224" s="137">
        <f>Q224*H224</f>
        <v>0</v>
      </c>
      <c r="S224" s="137">
        <v>0</v>
      </c>
      <c r="T224" s="138">
        <f>S224*H224</f>
        <v>0</v>
      </c>
      <c r="AR224" s="139" t="s">
        <v>2658</v>
      </c>
      <c r="AT224" s="139" t="s">
        <v>158</v>
      </c>
      <c r="AU224" s="139" t="s">
        <v>81</v>
      </c>
      <c r="AY224" s="18" t="s">
        <v>156</v>
      </c>
      <c r="BE224" s="140">
        <f>IF(N224="základní",J224,0)</f>
        <v>0</v>
      </c>
      <c r="BF224" s="140">
        <f>IF(N224="snížená",J224,0)</f>
        <v>0</v>
      </c>
      <c r="BG224" s="140">
        <f>IF(N224="zákl. přenesená",J224,0)</f>
        <v>0</v>
      </c>
      <c r="BH224" s="140">
        <f>IF(N224="sníž. přenesená",J224,0)</f>
        <v>0</v>
      </c>
      <c r="BI224" s="140">
        <f>IF(N224="nulová",J224,0)</f>
        <v>0</v>
      </c>
      <c r="BJ224" s="18" t="s">
        <v>81</v>
      </c>
      <c r="BK224" s="140">
        <f>ROUND(I224*H224,2)</f>
        <v>0</v>
      </c>
      <c r="BL224" s="18" t="s">
        <v>2658</v>
      </c>
      <c r="BM224" s="139" t="s">
        <v>2659</v>
      </c>
    </row>
    <row r="225" spans="2:65" s="1" customFormat="1" ht="10.199999999999999">
      <c r="B225" s="33"/>
      <c r="D225" s="141" t="s">
        <v>165</v>
      </c>
      <c r="F225" s="142" t="s">
        <v>2660</v>
      </c>
      <c r="I225" s="143"/>
      <c r="L225" s="33"/>
      <c r="M225" s="144"/>
      <c r="T225" s="54"/>
      <c r="AT225" s="18" t="s">
        <v>165</v>
      </c>
      <c r="AU225" s="18" t="s">
        <v>81</v>
      </c>
    </row>
    <row r="226" spans="2:65" s="1" customFormat="1" ht="16.5" customHeight="1">
      <c r="B226" s="33"/>
      <c r="C226" s="128" t="s">
        <v>471</v>
      </c>
      <c r="D226" s="128" t="s">
        <v>158</v>
      </c>
      <c r="E226" s="129" t="s">
        <v>2661</v>
      </c>
      <c r="F226" s="130" t="s">
        <v>2662</v>
      </c>
      <c r="G226" s="131" t="s">
        <v>818</v>
      </c>
      <c r="H226" s="132">
        <v>1</v>
      </c>
      <c r="I226" s="133"/>
      <c r="J226" s="134">
        <f>ROUND(I226*H226,2)</f>
        <v>0</v>
      </c>
      <c r="K226" s="130" t="s">
        <v>19</v>
      </c>
      <c r="L226" s="33"/>
      <c r="M226" s="135" t="s">
        <v>19</v>
      </c>
      <c r="N226" s="136" t="s">
        <v>44</v>
      </c>
      <c r="P226" s="137">
        <f>O226*H226</f>
        <v>0</v>
      </c>
      <c r="Q226" s="137">
        <v>0</v>
      </c>
      <c r="R226" s="137">
        <f>Q226*H226</f>
        <v>0</v>
      </c>
      <c r="S226" s="137">
        <v>0</v>
      </c>
      <c r="T226" s="138">
        <f>S226*H226</f>
        <v>0</v>
      </c>
      <c r="AR226" s="139" t="s">
        <v>2658</v>
      </c>
      <c r="AT226" s="139" t="s">
        <v>158</v>
      </c>
      <c r="AU226" s="139" t="s">
        <v>81</v>
      </c>
      <c r="AY226" s="18" t="s">
        <v>156</v>
      </c>
      <c r="BE226" s="140">
        <f>IF(N226="základní",J226,0)</f>
        <v>0</v>
      </c>
      <c r="BF226" s="140">
        <f>IF(N226="snížená",J226,0)</f>
        <v>0</v>
      </c>
      <c r="BG226" s="140">
        <f>IF(N226="zákl. přenesená",J226,0)</f>
        <v>0</v>
      </c>
      <c r="BH226" s="140">
        <f>IF(N226="sníž. přenesená",J226,0)</f>
        <v>0</v>
      </c>
      <c r="BI226" s="140">
        <f>IF(N226="nulová",J226,0)</f>
        <v>0</v>
      </c>
      <c r="BJ226" s="18" t="s">
        <v>81</v>
      </c>
      <c r="BK226" s="140">
        <f>ROUND(I226*H226,2)</f>
        <v>0</v>
      </c>
      <c r="BL226" s="18" t="s">
        <v>2658</v>
      </c>
      <c r="BM226" s="139" t="s">
        <v>2663</v>
      </c>
    </row>
    <row r="227" spans="2:65" s="1" customFormat="1" ht="16.5" customHeight="1">
      <c r="B227" s="33"/>
      <c r="C227" s="128" t="s">
        <v>475</v>
      </c>
      <c r="D227" s="128" t="s">
        <v>158</v>
      </c>
      <c r="E227" s="129" t="s">
        <v>2664</v>
      </c>
      <c r="F227" s="130" t="s">
        <v>2665</v>
      </c>
      <c r="G227" s="131" t="s">
        <v>818</v>
      </c>
      <c r="H227" s="132">
        <v>1</v>
      </c>
      <c r="I227" s="133"/>
      <c r="J227" s="134">
        <f>ROUND(I227*H227,2)</f>
        <v>0</v>
      </c>
      <c r="K227" s="130" t="s">
        <v>19</v>
      </c>
      <c r="L227" s="33"/>
      <c r="M227" s="190" t="s">
        <v>19</v>
      </c>
      <c r="N227" s="191" t="s">
        <v>44</v>
      </c>
      <c r="O227" s="184"/>
      <c r="P227" s="188">
        <f>O227*H227</f>
        <v>0</v>
      </c>
      <c r="Q227" s="188">
        <v>0</v>
      </c>
      <c r="R227" s="188">
        <f>Q227*H227</f>
        <v>0</v>
      </c>
      <c r="S227" s="188">
        <v>0</v>
      </c>
      <c r="T227" s="189">
        <f>S227*H227</f>
        <v>0</v>
      </c>
      <c r="AR227" s="139" t="s">
        <v>2658</v>
      </c>
      <c r="AT227" s="139" t="s">
        <v>158</v>
      </c>
      <c r="AU227" s="139" t="s">
        <v>81</v>
      </c>
      <c r="AY227" s="18" t="s">
        <v>156</v>
      </c>
      <c r="BE227" s="140">
        <f>IF(N227="základní",J227,0)</f>
        <v>0</v>
      </c>
      <c r="BF227" s="140">
        <f>IF(N227="snížená",J227,0)</f>
        <v>0</v>
      </c>
      <c r="BG227" s="140">
        <f>IF(N227="zákl. přenesená",J227,0)</f>
        <v>0</v>
      </c>
      <c r="BH227" s="140">
        <f>IF(N227="sníž. přenesená",J227,0)</f>
        <v>0</v>
      </c>
      <c r="BI227" s="140">
        <f>IF(N227="nulová",J227,0)</f>
        <v>0</v>
      </c>
      <c r="BJ227" s="18" t="s">
        <v>81</v>
      </c>
      <c r="BK227" s="140">
        <f>ROUND(I227*H227,2)</f>
        <v>0</v>
      </c>
      <c r="BL227" s="18" t="s">
        <v>2658</v>
      </c>
      <c r="BM227" s="139" t="s">
        <v>2666</v>
      </c>
    </row>
    <row r="228" spans="2:65" s="1" customFormat="1" ht="6.9" customHeight="1">
      <c r="B228" s="42"/>
      <c r="C228" s="43"/>
      <c r="D228" s="43"/>
      <c r="E228" s="43"/>
      <c r="F228" s="43"/>
      <c r="G228" s="43"/>
      <c r="H228" s="43"/>
      <c r="I228" s="43"/>
      <c r="J228" s="43"/>
      <c r="K228" s="43"/>
      <c r="L228" s="33"/>
    </row>
  </sheetData>
  <sheetProtection algorithmName="SHA-512" hashValue="/91MRZzPLGGlD1eddNonpQZFkStjNZ/yFk34qAivsx508+AGbk5q5cHMeJ1Y1dANOLppkaZc3TfwvUgudwVb9Q==" saltValue="1Yi4SHBvFPrJTuwBX+N6mCBllL1OeuOvUEv0u8VRjAx0qLJnDpLsnClOxf5xlyh4IE/zFfkf3JF9LJGrHSBNuQ==" spinCount="100000" sheet="1" objects="1" scenarios="1" formatColumns="0" formatRows="0" autoFilter="0"/>
  <autoFilter ref="C89:K227" xr:uid="{00000000-0009-0000-0000-000006000000}"/>
  <mergeCells count="9">
    <mergeCell ref="E50:H50"/>
    <mergeCell ref="E80:H80"/>
    <mergeCell ref="E82:H82"/>
    <mergeCell ref="L2:V2"/>
    <mergeCell ref="E7:H7"/>
    <mergeCell ref="E9:H9"/>
    <mergeCell ref="E18:H18"/>
    <mergeCell ref="E27:H27"/>
    <mergeCell ref="E48:H48"/>
  </mergeCells>
  <hyperlinks>
    <hyperlink ref="F97" r:id="rId1" xr:uid="{00000000-0004-0000-0600-000000000000}"/>
    <hyperlink ref="F108" r:id="rId2" xr:uid="{00000000-0004-0000-0600-000001000000}"/>
    <hyperlink ref="F110" r:id="rId3" xr:uid="{00000000-0004-0000-0600-000002000000}"/>
    <hyperlink ref="F113" r:id="rId4" xr:uid="{00000000-0004-0000-0600-000003000000}"/>
    <hyperlink ref="F119" r:id="rId5" xr:uid="{00000000-0004-0000-0600-000004000000}"/>
    <hyperlink ref="F141" r:id="rId6" xr:uid="{00000000-0004-0000-0600-000005000000}"/>
    <hyperlink ref="F143" r:id="rId7" xr:uid="{00000000-0004-0000-0600-000006000000}"/>
    <hyperlink ref="F146" r:id="rId8" xr:uid="{00000000-0004-0000-0600-000007000000}"/>
    <hyperlink ref="F150" r:id="rId9" xr:uid="{00000000-0004-0000-0600-000008000000}"/>
    <hyperlink ref="F154" r:id="rId10" xr:uid="{00000000-0004-0000-0600-000009000000}"/>
    <hyperlink ref="F156" r:id="rId11" xr:uid="{00000000-0004-0000-0600-00000A000000}"/>
    <hyperlink ref="F158" r:id="rId12" xr:uid="{00000000-0004-0000-0600-00000B000000}"/>
    <hyperlink ref="F161" r:id="rId13" xr:uid="{00000000-0004-0000-0600-00000C000000}"/>
    <hyperlink ref="F165" r:id="rId14" xr:uid="{00000000-0004-0000-0600-00000D000000}"/>
    <hyperlink ref="F167" r:id="rId15" xr:uid="{00000000-0004-0000-0600-00000E000000}"/>
    <hyperlink ref="F170" r:id="rId16" xr:uid="{00000000-0004-0000-0600-00000F000000}"/>
    <hyperlink ref="F175" r:id="rId17" xr:uid="{00000000-0004-0000-0600-000010000000}"/>
    <hyperlink ref="F180" r:id="rId18" xr:uid="{00000000-0004-0000-0600-000011000000}"/>
    <hyperlink ref="F182" r:id="rId19" xr:uid="{00000000-0004-0000-0600-000012000000}"/>
    <hyperlink ref="F186" r:id="rId20" xr:uid="{00000000-0004-0000-0600-000013000000}"/>
    <hyperlink ref="F188" r:id="rId21" xr:uid="{00000000-0004-0000-0600-000014000000}"/>
    <hyperlink ref="F190" r:id="rId22" xr:uid="{00000000-0004-0000-0600-000015000000}"/>
    <hyperlink ref="F194" r:id="rId23" xr:uid="{00000000-0004-0000-0600-000016000000}"/>
    <hyperlink ref="F198" r:id="rId24" xr:uid="{00000000-0004-0000-0600-000017000000}"/>
    <hyperlink ref="F200" r:id="rId25" xr:uid="{00000000-0004-0000-0600-000018000000}"/>
    <hyperlink ref="F202" r:id="rId26" xr:uid="{00000000-0004-0000-0600-000019000000}"/>
    <hyperlink ref="F204" r:id="rId27" xr:uid="{00000000-0004-0000-0600-00001A000000}"/>
    <hyperlink ref="F206" r:id="rId28" xr:uid="{00000000-0004-0000-0600-00001B000000}"/>
    <hyperlink ref="F210" r:id="rId29" xr:uid="{00000000-0004-0000-0600-00001C000000}"/>
    <hyperlink ref="F212" r:id="rId30" xr:uid="{00000000-0004-0000-0600-00001D000000}"/>
    <hyperlink ref="F214" r:id="rId31" xr:uid="{00000000-0004-0000-0600-00001E000000}"/>
    <hyperlink ref="F216" r:id="rId32" xr:uid="{00000000-0004-0000-0600-00001F000000}"/>
    <hyperlink ref="F220" r:id="rId33" xr:uid="{00000000-0004-0000-0600-000020000000}"/>
    <hyperlink ref="F225" r:id="rId34" xr:uid="{00000000-0004-0000-0600-000021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3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879"/>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9"/>
      <c r="M2" s="299"/>
      <c r="N2" s="299"/>
      <c r="O2" s="299"/>
      <c r="P2" s="299"/>
      <c r="Q2" s="299"/>
      <c r="R2" s="299"/>
      <c r="S2" s="299"/>
      <c r="T2" s="299"/>
      <c r="U2" s="299"/>
      <c r="V2" s="299"/>
      <c r="AT2" s="18" t="s">
        <v>101</v>
      </c>
    </row>
    <row r="3" spans="2:46" ht="6.9" customHeight="1">
      <c r="B3" s="19"/>
      <c r="C3" s="20"/>
      <c r="D3" s="20"/>
      <c r="E3" s="20"/>
      <c r="F3" s="20"/>
      <c r="G3" s="20"/>
      <c r="H3" s="20"/>
      <c r="I3" s="20"/>
      <c r="J3" s="20"/>
      <c r="K3" s="20"/>
      <c r="L3" s="21"/>
      <c r="AT3" s="18" t="s">
        <v>83</v>
      </c>
    </row>
    <row r="4" spans="2:46" ht="24.9" customHeight="1">
      <c r="B4" s="21"/>
      <c r="D4" s="22" t="s">
        <v>104</v>
      </c>
      <c r="L4" s="21"/>
      <c r="M4" s="86" t="s">
        <v>10</v>
      </c>
      <c r="AT4" s="18" t="s">
        <v>4</v>
      </c>
    </row>
    <row r="5" spans="2:46" ht="6.9" customHeight="1">
      <c r="B5" s="21"/>
      <c r="L5" s="21"/>
    </row>
    <row r="6" spans="2:46" ht="12" customHeight="1">
      <c r="B6" s="21"/>
      <c r="D6" s="28" t="s">
        <v>16</v>
      </c>
      <c r="L6" s="21"/>
    </row>
    <row r="7" spans="2:46" ht="16.5" customHeight="1">
      <c r="B7" s="21"/>
      <c r="E7" s="314" t="str">
        <f>'Rekapitulace stavby'!K6</f>
        <v>DN11_rozpocet</v>
      </c>
      <c r="F7" s="315"/>
      <c r="G7" s="315"/>
      <c r="H7" s="315"/>
      <c r="L7" s="21"/>
    </row>
    <row r="8" spans="2:46" s="1" customFormat="1" ht="12" customHeight="1">
      <c r="B8" s="33"/>
      <c r="D8" s="28" t="s">
        <v>105</v>
      </c>
      <c r="L8" s="33"/>
    </row>
    <row r="9" spans="2:46" s="1" customFormat="1" ht="16.5" customHeight="1">
      <c r="B9" s="33"/>
      <c r="E9" s="277" t="s">
        <v>2667</v>
      </c>
      <c r="F9" s="316"/>
      <c r="G9" s="316"/>
      <c r="H9" s="316"/>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28. 10. 2024</v>
      </c>
      <c r="L12" s="33"/>
    </row>
    <row r="13" spans="2:46" s="1" customFormat="1" ht="10.8" customHeight="1">
      <c r="B13" s="33"/>
      <c r="L13" s="33"/>
    </row>
    <row r="14" spans="2:46" s="1" customFormat="1" ht="12" customHeight="1">
      <c r="B14" s="33"/>
      <c r="D14" s="28" t="s">
        <v>25</v>
      </c>
      <c r="I14" s="28" t="s">
        <v>26</v>
      </c>
      <c r="J14" s="26" t="s">
        <v>27</v>
      </c>
      <c r="L14" s="33"/>
    </row>
    <row r="15" spans="2:46" s="1" customFormat="1" ht="18" customHeight="1">
      <c r="B15" s="33"/>
      <c r="E15" s="26" t="s">
        <v>28</v>
      </c>
      <c r="I15" s="28" t="s">
        <v>29</v>
      </c>
      <c r="J15" s="26" t="s">
        <v>19</v>
      </c>
      <c r="L15" s="33"/>
    </row>
    <row r="16" spans="2:46" s="1" customFormat="1" ht="6.9" customHeight="1">
      <c r="B16" s="33"/>
      <c r="L16" s="33"/>
    </row>
    <row r="17" spans="2:12" s="1" customFormat="1" ht="12" customHeight="1">
      <c r="B17" s="33"/>
      <c r="D17" s="28" t="s">
        <v>30</v>
      </c>
      <c r="I17" s="28" t="s">
        <v>26</v>
      </c>
      <c r="J17" s="29" t="str">
        <f>'Rekapitulace stavby'!AN13</f>
        <v>Vyplň údaj</v>
      </c>
      <c r="L17" s="33"/>
    </row>
    <row r="18" spans="2:12" s="1" customFormat="1" ht="18" customHeight="1">
      <c r="B18" s="33"/>
      <c r="E18" s="317" t="str">
        <f>'Rekapitulace stavby'!E14</f>
        <v>Vyplň údaj</v>
      </c>
      <c r="F18" s="298"/>
      <c r="G18" s="298"/>
      <c r="H18" s="298"/>
      <c r="I18" s="28" t="s">
        <v>29</v>
      </c>
      <c r="J18" s="29" t="str">
        <f>'Rekapitulace stavby'!AN14</f>
        <v>Vyplň údaj</v>
      </c>
      <c r="L18" s="33"/>
    </row>
    <row r="19" spans="2:12" s="1" customFormat="1" ht="6.9" customHeight="1">
      <c r="B19" s="33"/>
      <c r="L19" s="33"/>
    </row>
    <row r="20" spans="2:12" s="1" customFormat="1" ht="12" customHeight="1">
      <c r="B20" s="33"/>
      <c r="D20" s="28" t="s">
        <v>32</v>
      </c>
      <c r="I20" s="28" t="s">
        <v>26</v>
      </c>
      <c r="J20" s="26" t="s">
        <v>33</v>
      </c>
      <c r="L20" s="33"/>
    </row>
    <row r="21" spans="2:12" s="1" customFormat="1" ht="18" customHeight="1">
      <c r="B21" s="33"/>
      <c r="E21" s="26" t="s">
        <v>34</v>
      </c>
      <c r="I21" s="28" t="s">
        <v>29</v>
      </c>
      <c r="J21" s="26" t="s">
        <v>19</v>
      </c>
      <c r="L21" s="33"/>
    </row>
    <row r="22" spans="2:12" s="1" customFormat="1" ht="6.9" customHeight="1">
      <c r="B22" s="33"/>
      <c r="L22" s="33"/>
    </row>
    <row r="23" spans="2:12" s="1" customFormat="1" ht="12" customHeight="1">
      <c r="B23" s="33"/>
      <c r="D23" s="28" t="s">
        <v>36</v>
      </c>
      <c r="I23" s="28" t="s">
        <v>26</v>
      </c>
      <c r="J23" s="26" t="s">
        <v>33</v>
      </c>
      <c r="L23" s="33"/>
    </row>
    <row r="24" spans="2:12" s="1" customFormat="1" ht="18" customHeight="1">
      <c r="B24" s="33"/>
      <c r="E24" s="26" t="s">
        <v>34</v>
      </c>
      <c r="I24" s="28" t="s">
        <v>29</v>
      </c>
      <c r="J24" s="26" t="s">
        <v>19</v>
      </c>
      <c r="L24" s="33"/>
    </row>
    <row r="25" spans="2:12" s="1" customFormat="1" ht="6.9" customHeight="1">
      <c r="B25" s="33"/>
      <c r="L25" s="33"/>
    </row>
    <row r="26" spans="2:12" s="1" customFormat="1" ht="12" customHeight="1">
      <c r="B26" s="33"/>
      <c r="D26" s="28" t="s">
        <v>37</v>
      </c>
      <c r="L26" s="33"/>
    </row>
    <row r="27" spans="2:12" s="7" customFormat="1" ht="23.25" customHeight="1">
      <c r="B27" s="87"/>
      <c r="E27" s="303" t="s">
        <v>2668</v>
      </c>
      <c r="F27" s="303"/>
      <c r="G27" s="303"/>
      <c r="H27" s="303"/>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39</v>
      </c>
      <c r="J30" s="64">
        <f>ROUND(J88, 2)</f>
        <v>0</v>
      </c>
      <c r="L30" s="33"/>
    </row>
    <row r="31" spans="2:12" s="1" customFormat="1" ht="6.9" customHeight="1">
      <c r="B31" s="33"/>
      <c r="D31" s="51"/>
      <c r="E31" s="51"/>
      <c r="F31" s="51"/>
      <c r="G31" s="51"/>
      <c r="H31" s="51"/>
      <c r="I31" s="51"/>
      <c r="J31" s="51"/>
      <c r="K31" s="51"/>
      <c r="L31" s="33"/>
    </row>
    <row r="32" spans="2:12" s="1" customFormat="1" ht="14.4" customHeight="1">
      <c r="B32" s="33"/>
      <c r="F32" s="36" t="s">
        <v>41</v>
      </c>
      <c r="I32" s="36" t="s">
        <v>40</v>
      </c>
      <c r="J32" s="36" t="s">
        <v>42</v>
      </c>
      <c r="L32" s="33"/>
    </row>
    <row r="33" spans="2:12" s="1" customFormat="1" ht="14.4" customHeight="1">
      <c r="B33" s="33"/>
      <c r="D33" s="53" t="s">
        <v>43</v>
      </c>
      <c r="E33" s="28" t="s">
        <v>44</v>
      </c>
      <c r="F33" s="89">
        <f>ROUND((SUM(BE88:BE878)),  2)</f>
        <v>0</v>
      </c>
      <c r="I33" s="90">
        <v>0.21</v>
      </c>
      <c r="J33" s="89">
        <f>ROUND(((SUM(BE88:BE878))*I33),  2)</f>
        <v>0</v>
      </c>
      <c r="L33" s="33"/>
    </row>
    <row r="34" spans="2:12" s="1" customFormat="1" ht="14.4" customHeight="1">
      <c r="B34" s="33"/>
      <c r="E34" s="28" t="s">
        <v>45</v>
      </c>
      <c r="F34" s="89">
        <f>ROUND((SUM(BF88:BF878)),  2)</f>
        <v>0</v>
      </c>
      <c r="I34" s="90">
        <v>0.12</v>
      </c>
      <c r="J34" s="89">
        <f>ROUND(((SUM(BF88:BF878))*I34),  2)</f>
        <v>0</v>
      </c>
      <c r="L34" s="33"/>
    </row>
    <row r="35" spans="2:12" s="1" customFormat="1" ht="14.4" hidden="1" customHeight="1">
      <c r="B35" s="33"/>
      <c r="E35" s="28" t="s">
        <v>46</v>
      </c>
      <c r="F35" s="89">
        <f>ROUND((SUM(BG88:BG878)),  2)</f>
        <v>0</v>
      </c>
      <c r="I35" s="90">
        <v>0.21</v>
      </c>
      <c r="J35" s="89">
        <f>0</f>
        <v>0</v>
      </c>
      <c r="L35" s="33"/>
    </row>
    <row r="36" spans="2:12" s="1" customFormat="1" ht="14.4" hidden="1" customHeight="1">
      <c r="B36" s="33"/>
      <c r="E36" s="28" t="s">
        <v>47</v>
      </c>
      <c r="F36" s="89">
        <f>ROUND((SUM(BH88:BH878)),  2)</f>
        <v>0</v>
      </c>
      <c r="I36" s="90">
        <v>0.12</v>
      </c>
      <c r="J36" s="89">
        <f>0</f>
        <v>0</v>
      </c>
      <c r="L36" s="33"/>
    </row>
    <row r="37" spans="2:12" s="1" customFormat="1" ht="14.4" hidden="1" customHeight="1">
      <c r="B37" s="33"/>
      <c r="E37" s="28" t="s">
        <v>48</v>
      </c>
      <c r="F37" s="89">
        <f>ROUND((SUM(BI88:BI878)),  2)</f>
        <v>0</v>
      </c>
      <c r="I37" s="90">
        <v>0</v>
      </c>
      <c r="J37" s="89">
        <f>0</f>
        <v>0</v>
      </c>
      <c r="L37" s="33"/>
    </row>
    <row r="38" spans="2:12" s="1" customFormat="1" ht="6.9" customHeight="1">
      <c r="B38" s="33"/>
      <c r="L38" s="33"/>
    </row>
    <row r="39" spans="2:12" s="1" customFormat="1" ht="25.35" customHeight="1">
      <c r="B39" s="33"/>
      <c r="C39" s="91"/>
      <c r="D39" s="92" t="s">
        <v>49</v>
      </c>
      <c r="E39" s="55"/>
      <c r="F39" s="55"/>
      <c r="G39" s="93" t="s">
        <v>50</v>
      </c>
      <c r="H39" s="94" t="s">
        <v>51</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107</v>
      </c>
      <c r="L45" s="33"/>
    </row>
    <row r="46" spans="2:12" s="1" customFormat="1" ht="6.9" customHeight="1">
      <c r="B46" s="33"/>
      <c r="L46" s="33"/>
    </row>
    <row r="47" spans="2:12" s="1" customFormat="1" ht="12" customHeight="1">
      <c r="B47" s="33"/>
      <c r="C47" s="28" t="s">
        <v>16</v>
      </c>
      <c r="L47" s="33"/>
    </row>
    <row r="48" spans="2:12" s="1" customFormat="1" ht="16.5" customHeight="1">
      <c r="B48" s="33"/>
      <c r="E48" s="314" t="str">
        <f>E7</f>
        <v>DN11_rozpocet</v>
      </c>
      <c r="F48" s="315"/>
      <c r="G48" s="315"/>
      <c r="H48" s="315"/>
      <c r="L48" s="33"/>
    </row>
    <row r="49" spans="2:47" s="1" customFormat="1" ht="12" customHeight="1">
      <c r="B49" s="33"/>
      <c r="C49" s="28" t="s">
        <v>105</v>
      </c>
      <c r="L49" s="33"/>
    </row>
    <row r="50" spans="2:47" s="1" customFormat="1" ht="16.5" customHeight="1">
      <c r="B50" s="33"/>
      <c r="E50" s="277" t="str">
        <f>E9</f>
        <v>SO07 - ELEKTROINSTALACE</v>
      </c>
      <c r="F50" s="316"/>
      <c r="G50" s="316"/>
      <c r="H50" s="316"/>
      <c r="L50" s="33"/>
    </row>
    <row r="51" spans="2:47" s="1" customFormat="1" ht="6.9" customHeight="1">
      <c r="B51" s="33"/>
      <c r="L51" s="33"/>
    </row>
    <row r="52" spans="2:47" s="1" customFormat="1" ht="12" customHeight="1">
      <c r="B52" s="33"/>
      <c r="C52" s="28" t="s">
        <v>21</v>
      </c>
      <c r="F52" s="26" t="str">
        <f>F12</f>
        <v>Dominikánské nám. 195/11</v>
      </c>
      <c r="I52" s="28" t="s">
        <v>23</v>
      </c>
      <c r="J52" s="50" t="str">
        <f>IF(J12="","",J12)</f>
        <v>28. 10. 2024</v>
      </c>
      <c r="L52" s="33"/>
    </row>
    <row r="53" spans="2:47" s="1" customFormat="1" ht="6.9" customHeight="1">
      <c r="B53" s="33"/>
      <c r="L53" s="33"/>
    </row>
    <row r="54" spans="2:47" s="1" customFormat="1" ht="25.65" customHeight="1">
      <c r="B54" s="33"/>
      <c r="C54" s="28" t="s">
        <v>25</v>
      </c>
      <c r="F54" s="26" t="str">
        <f>E15</f>
        <v>Statutární město Brno, ÚMČ Brno Střed</v>
      </c>
      <c r="I54" s="28" t="s">
        <v>32</v>
      </c>
      <c r="J54" s="31" t="str">
        <f>E21</f>
        <v>Múčka Veselý architekti s.r.o.</v>
      </c>
      <c r="L54" s="33"/>
    </row>
    <row r="55" spans="2:47" s="1" customFormat="1" ht="25.65" customHeight="1">
      <c r="B55" s="33"/>
      <c r="C55" s="28" t="s">
        <v>30</v>
      </c>
      <c r="F55" s="26" t="str">
        <f>IF(E18="","",E18)</f>
        <v>Vyplň údaj</v>
      </c>
      <c r="I55" s="28" t="s">
        <v>36</v>
      </c>
      <c r="J55" s="31" t="str">
        <f>E24</f>
        <v>Múčka Veselý architekti s.r.o.</v>
      </c>
      <c r="L55" s="33"/>
    </row>
    <row r="56" spans="2:47" s="1" customFormat="1" ht="10.35" customHeight="1">
      <c r="B56" s="33"/>
      <c r="L56" s="33"/>
    </row>
    <row r="57" spans="2:47" s="1" customFormat="1" ht="29.25" customHeight="1">
      <c r="B57" s="33"/>
      <c r="C57" s="97" t="s">
        <v>108</v>
      </c>
      <c r="D57" s="91"/>
      <c r="E57" s="91"/>
      <c r="F57" s="91"/>
      <c r="G57" s="91"/>
      <c r="H57" s="91"/>
      <c r="I57" s="91"/>
      <c r="J57" s="98" t="s">
        <v>109</v>
      </c>
      <c r="K57" s="91"/>
      <c r="L57" s="33"/>
    </row>
    <row r="58" spans="2:47" s="1" customFormat="1" ht="10.35" customHeight="1">
      <c r="B58" s="33"/>
      <c r="L58" s="33"/>
    </row>
    <row r="59" spans="2:47" s="1" customFormat="1" ht="22.8" customHeight="1">
      <c r="B59" s="33"/>
      <c r="C59" s="99" t="s">
        <v>71</v>
      </c>
      <c r="J59" s="64">
        <f>J88</f>
        <v>0</v>
      </c>
      <c r="L59" s="33"/>
      <c r="AU59" s="18" t="s">
        <v>110</v>
      </c>
    </row>
    <row r="60" spans="2:47" s="8" customFormat="1" ht="24.9" customHeight="1">
      <c r="B60" s="100"/>
      <c r="D60" s="101" t="s">
        <v>111</v>
      </c>
      <c r="E60" s="102"/>
      <c r="F60" s="102"/>
      <c r="G60" s="102"/>
      <c r="H60" s="102"/>
      <c r="I60" s="102"/>
      <c r="J60" s="103">
        <f>J89</f>
        <v>0</v>
      </c>
      <c r="L60" s="100"/>
    </row>
    <row r="61" spans="2:47" s="9" customFormat="1" ht="19.95" customHeight="1">
      <c r="B61" s="104"/>
      <c r="D61" s="105" t="s">
        <v>118</v>
      </c>
      <c r="E61" s="106"/>
      <c r="F61" s="106"/>
      <c r="G61" s="106"/>
      <c r="H61" s="106"/>
      <c r="I61" s="106"/>
      <c r="J61" s="107">
        <f>J90</f>
        <v>0</v>
      </c>
      <c r="L61" s="104"/>
    </row>
    <row r="62" spans="2:47" s="9" customFormat="1" ht="19.95" customHeight="1">
      <c r="B62" s="104"/>
      <c r="D62" s="105" t="s">
        <v>119</v>
      </c>
      <c r="E62" s="106"/>
      <c r="F62" s="106"/>
      <c r="G62" s="106"/>
      <c r="H62" s="106"/>
      <c r="I62" s="106"/>
      <c r="J62" s="107">
        <f>J98</f>
        <v>0</v>
      </c>
      <c r="L62" s="104"/>
    </row>
    <row r="63" spans="2:47" s="8" customFormat="1" ht="24.9" customHeight="1">
      <c r="B63" s="100"/>
      <c r="D63" s="101" t="s">
        <v>121</v>
      </c>
      <c r="E63" s="102"/>
      <c r="F63" s="102"/>
      <c r="G63" s="102"/>
      <c r="H63" s="102"/>
      <c r="I63" s="102"/>
      <c r="J63" s="103">
        <f>J110</f>
        <v>0</v>
      </c>
      <c r="L63" s="100"/>
    </row>
    <row r="64" spans="2:47" s="9" customFormat="1" ht="19.95" customHeight="1">
      <c r="B64" s="104"/>
      <c r="D64" s="105" t="s">
        <v>2669</v>
      </c>
      <c r="E64" s="106"/>
      <c r="F64" s="106"/>
      <c r="G64" s="106"/>
      <c r="H64" s="106"/>
      <c r="I64" s="106"/>
      <c r="J64" s="107">
        <f>J111</f>
        <v>0</v>
      </c>
      <c r="L64" s="104"/>
    </row>
    <row r="65" spans="2:12" s="9" customFormat="1" ht="19.95" customHeight="1">
      <c r="B65" s="104"/>
      <c r="D65" s="105" t="s">
        <v>2670</v>
      </c>
      <c r="E65" s="106"/>
      <c r="F65" s="106"/>
      <c r="G65" s="106"/>
      <c r="H65" s="106"/>
      <c r="I65" s="106"/>
      <c r="J65" s="107">
        <f>J672</f>
        <v>0</v>
      </c>
      <c r="L65" s="104"/>
    </row>
    <row r="66" spans="2:12" s="8" customFormat="1" ht="24.9" customHeight="1">
      <c r="B66" s="100"/>
      <c r="D66" s="101" t="s">
        <v>2464</v>
      </c>
      <c r="E66" s="102"/>
      <c r="F66" s="102"/>
      <c r="G66" s="102"/>
      <c r="H66" s="102"/>
      <c r="I66" s="102"/>
      <c r="J66" s="103">
        <f>J814</f>
        <v>0</v>
      </c>
      <c r="L66" s="100"/>
    </row>
    <row r="67" spans="2:12" s="9" customFormat="1" ht="19.95" customHeight="1">
      <c r="B67" s="104"/>
      <c r="D67" s="105" t="s">
        <v>2671</v>
      </c>
      <c r="E67" s="106"/>
      <c r="F67" s="106"/>
      <c r="G67" s="106"/>
      <c r="H67" s="106"/>
      <c r="I67" s="106"/>
      <c r="J67" s="107">
        <f>J815</f>
        <v>0</v>
      </c>
      <c r="L67" s="104"/>
    </row>
    <row r="68" spans="2:12" s="8" customFormat="1" ht="24.9" customHeight="1">
      <c r="B68" s="100"/>
      <c r="D68" s="101" t="s">
        <v>2466</v>
      </c>
      <c r="E68" s="102"/>
      <c r="F68" s="102"/>
      <c r="G68" s="102"/>
      <c r="H68" s="102"/>
      <c r="I68" s="102"/>
      <c r="J68" s="103">
        <f>J876</f>
        <v>0</v>
      </c>
      <c r="L68" s="100"/>
    </row>
    <row r="69" spans="2:12" s="1" customFormat="1" ht="21.75" customHeight="1">
      <c r="B69" s="33"/>
      <c r="L69" s="33"/>
    </row>
    <row r="70" spans="2:12" s="1" customFormat="1" ht="6.9" customHeight="1">
      <c r="B70" s="42"/>
      <c r="C70" s="43"/>
      <c r="D70" s="43"/>
      <c r="E70" s="43"/>
      <c r="F70" s="43"/>
      <c r="G70" s="43"/>
      <c r="H70" s="43"/>
      <c r="I70" s="43"/>
      <c r="J70" s="43"/>
      <c r="K70" s="43"/>
      <c r="L70" s="33"/>
    </row>
    <row r="74" spans="2:12" s="1" customFormat="1" ht="6.9" customHeight="1">
      <c r="B74" s="44"/>
      <c r="C74" s="45"/>
      <c r="D74" s="45"/>
      <c r="E74" s="45"/>
      <c r="F74" s="45"/>
      <c r="G74" s="45"/>
      <c r="H74" s="45"/>
      <c r="I74" s="45"/>
      <c r="J74" s="45"/>
      <c r="K74" s="45"/>
      <c r="L74" s="33"/>
    </row>
    <row r="75" spans="2:12" s="1" customFormat="1" ht="24.9" customHeight="1">
      <c r="B75" s="33"/>
      <c r="C75" s="22" t="s">
        <v>141</v>
      </c>
      <c r="L75" s="33"/>
    </row>
    <row r="76" spans="2:12" s="1" customFormat="1" ht="6.9" customHeight="1">
      <c r="B76" s="33"/>
      <c r="L76" s="33"/>
    </row>
    <row r="77" spans="2:12" s="1" customFormat="1" ht="12" customHeight="1">
      <c r="B77" s="33"/>
      <c r="C77" s="28" t="s">
        <v>16</v>
      </c>
      <c r="L77" s="33"/>
    </row>
    <row r="78" spans="2:12" s="1" customFormat="1" ht="16.5" customHeight="1">
      <c r="B78" s="33"/>
      <c r="E78" s="314" t="str">
        <f>E7</f>
        <v>DN11_rozpocet</v>
      </c>
      <c r="F78" s="315"/>
      <c r="G78" s="315"/>
      <c r="H78" s="315"/>
      <c r="L78" s="33"/>
    </row>
    <row r="79" spans="2:12" s="1" customFormat="1" ht="12" customHeight="1">
      <c r="B79" s="33"/>
      <c r="C79" s="28" t="s">
        <v>105</v>
      </c>
      <c r="L79" s="33"/>
    </row>
    <row r="80" spans="2:12" s="1" customFormat="1" ht="16.5" customHeight="1">
      <c r="B80" s="33"/>
      <c r="E80" s="277" t="str">
        <f>E9</f>
        <v>SO07 - ELEKTROINSTALACE</v>
      </c>
      <c r="F80" s="316"/>
      <c r="G80" s="316"/>
      <c r="H80" s="316"/>
      <c r="L80" s="33"/>
    </row>
    <row r="81" spans="2:65" s="1" customFormat="1" ht="6.9" customHeight="1">
      <c r="B81" s="33"/>
      <c r="L81" s="33"/>
    </row>
    <row r="82" spans="2:65" s="1" customFormat="1" ht="12" customHeight="1">
      <c r="B82" s="33"/>
      <c r="C82" s="28" t="s">
        <v>21</v>
      </c>
      <c r="F82" s="26" t="str">
        <f>F12</f>
        <v>Dominikánské nám. 195/11</v>
      </c>
      <c r="I82" s="28" t="s">
        <v>23</v>
      </c>
      <c r="J82" s="50" t="str">
        <f>IF(J12="","",J12)</f>
        <v>28. 10. 2024</v>
      </c>
      <c r="L82" s="33"/>
    </row>
    <row r="83" spans="2:65" s="1" customFormat="1" ht="6.9" customHeight="1">
      <c r="B83" s="33"/>
      <c r="L83" s="33"/>
    </row>
    <row r="84" spans="2:65" s="1" customFormat="1" ht="25.65" customHeight="1">
      <c r="B84" s="33"/>
      <c r="C84" s="28" t="s">
        <v>25</v>
      </c>
      <c r="F84" s="26" t="str">
        <f>E15</f>
        <v>Statutární město Brno, ÚMČ Brno Střed</v>
      </c>
      <c r="I84" s="28" t="s">
        <v>32</v>
      </c>
      <c r="J84" s="31" t="str">
        <f>E21</f>
        <v>Múčka Veselý architekti s.r.o.</v>
      </c>
      <c r="L84" s="33"/>
    </row>
    <row r="85" spans="2:65" s="1" customFormat="1" ht="25.65" customHeight="1">
      <c r="B85" s="33"/>
      <c r="C85" s="28" t="s">
        <v>30</v>
      </c>
      <c r="F85" s="26" t="str">
        <f>IF(E18="","",E18)</f>
        <v>Vyplň údaj</v>
      </c>
      <c r="I85" s="28" t="s">
        <v>36</v>
      </c>
      <c r="J85" s="31" t="str">
        <f>E24</f>
        <v>Múčka Veselý architekti s.r.o.</v>
      </c>
      <c r="L85" s="33"/>
    </row>
    <row r="86" spans="2:65" s="1" customFormat="1" ht="10.35" customHeight="1">
      <c r="B86" s="33"/>
      <c r="L86" s="33"/>
    </row>
    <row r="87" spans="2:65" s="10" customFormat="1" ht="29.25" customHeight="1">
      <c r="B87" s="108"/>
      <c r="C87" s="109" t="s">
        <v>142</v>
      </c>
      <c r="D87" s="110" t="s">
        <v>58</v>
      </c>
      <c r="E87" s="110" t="s">
        <v>54</v>
      </c>
      <c r="F87" s="110" t="s">
        <v>55</v>
      </c>
      <c r="G87" s="110" t="s">
        <v>143</v>
      </c>
      <c r="H87" s="110" t="s">
        <v>144</v>
      </c>
      <c r="I87" s="110" t="s">
        <v>145</v>
      </c>
      <c r="J87" s="110" t="s">
        <v>109</v>
      </c>
      <c r="K87" s="111" t="s">
        <v>146</v>
      </c>
      <c r="L87" s="108"/>
      <c r="M87" s="57" t="s">
        <v>19</v>
      </c>
      <c r="N87" s="58" t="s">
        <v>43</v>
      </c>
      <c r="O87" s="58" t="s">
        <v>147</v>
      </c>
      <c r="P87" s="58" t="s">
        <v>148</v>
      </c>
      <c r="Q87" s="58" t="s">
        <v>149</v>
      </c>
      <c r="R87" s="58" t="s">
        <v>150</v>
      </c>
      <c r="S87" s="58" t="s">
        <v>151</v>
      </c>
      <c r="T87" s="59" t="s">
        <v>152</v>
      </c>
    </row>
    <row r="88" spans="2:65" s="1" customFormat="1" ht="22.8" customHeight="1">
      <c r="B88" s="33"/>
      <c r="C88" s="62" t="s">
        <v>153</v>
      </c>
      <c r="J88" s="112">
        <f>BK88</f>
        <v>0</v>
      </c>
      <c r="L88" s="33"/>
      <c r="M88" s="60"/>
      <c r="N88" s="51"/>
      <c r="O88" s="51"/>
      <c r="P88" s="113">
        <f>P89+P110+P814+P876</f>
        <v>0</v>
      </c>
      <c r="Q88" s="51"/>
      <c r="R88" s="113">
        <f>R89+R110+R814+R876</f>
        <v>2.4783999999999997</v>
      </c>
      <c r="S88" s="51"/>
      <c r="T88" s="114">
        <f>T89+T110+T814+T876</f>
        <v>0.43099999999999999</v>
      </c>
      <c r="AT88" s="18" t="s">
        <v>72</v>
      </c>
      <c r="AU88" s="18" t="s">
        <v>110</v>
      </c>
      <c r="BK88" s="115">
        <f>BK89+BK110+BK814+BK876</f>
        <v>0</v>
      </c>
    </row>
    <row r="89" spans="2:65" s="11" customFormat="1" ht="25.95" customHeight="1">
      <c r="B89" s="116"/>
      <c r="D89" s="117" t="s">
        <v>72</v>
      </c>
      <c r="E89" s="118" t="s">
        <v>154</v>
      </c>
      <c r="F89" s="118" t="s">
        <v>155</v>
      </c>
      <c r="I89" s="119"/>
      <c r="J89" s="120">
        <f>BK89</f>
        <v>0</v>
      </c>
      <c r="L89" s="116"/>
      <c r="M89" s="121"/>
      <c r="P89" s="122">
        <f>P90+P98</f>
        <v>0</v>
      </c>
      <c r="R89" s="122">
        <f>R90+R98</f>
        <v>5.2400000000000007E-3</v>
      </c>
      <c r="T89" s="123">
        <f>T90+T98</f>
        <v>0.43099999999999999</v>
      </c>
      <c r="AR89" s="117" t="s">
        <v>81</v>
      </c>
      <c r="AT89" s="124" t="s">
        <v>72</v>
      </c>
      <c r="AU89" s="124" t="s">
        <v>73</v>
      </c>
      <c r="AY89" s="117" t="s">
        <v>156</v>
      </c>
      <c r="BK89" s="125">
        <f>BK90+BK98</f>
        <v>0</v>
      </c>
    </row>
    <row r="90" spans="2:65" s="11" customFormat="1" ht="22.8" customHeight="1">
      <c r="B90" s="116"/>
      <c r="D90" s="117" t="s">
        <v>72</v>
      </c>
      <c r="E90" s="126" t="s">
        <v>223</v>
      </c>
      <c r="F90" s="126" t="s">
        <v>418</v>
      </c>
      <c r="I90" s="119"/>
      <c r="J90" s="127">
        <f>BK90</f>
        <v>0</v>
      </c>
      <c r="L90" s="116"/>
      <c r="M90" s="121"/>
      <c r="P90" s="122">
        <f>SUM(P91:P97)</f>
        <v>0</v>
      </c>
      <c r="R90" s="122">
        <f>SUM(R91:R97)</f>
        <v>5.2400000000000007E-3</v>
      </c>
      <c r="T90" s="123">
        <f>SUM(T91:T97)</f>
        <v>0.43099999999999999</v>
      </c>
      <c r="AR90" s="117" t="s">
        <v>81</v>
      </c>
      <c r="AT90" s="124" t="s">
        <v>72</v>
      </c>
      <c r="AU90" s="124" t="s">
        <v>81</v>
      </c>
      <c r="AY90" s="117" t="s">
        <v>156</v>
      </c>
      <c r="BK90" s="125">
        <f>SUM(BK91:BK97)</f>
        <v>0</v>
      </c>
    </row>
    <row r="91" spans="2:65" s="1" customFormat="1" ht="16.5" customHeight="1">
      <c r="B91" s="33"/>
      <c r="C91" s="128" t="s">
        <v>81</v>
      </c>
      <c r="D91" s="128" t="s">
        <v>158</v>
      </c>
      <c r="E91" s="129" t="s">
        <v>2672</v>
      </c>
      <c r="F91" s="130" t="s">
        <v>2673</v>
      </c>
      <c r="G91" s="131" t="s">
        <v>235</v>
      </c>
      <c r="H91" s="132">
        <v>26</v>
      </c>
      <c r="I91" s="133"/>
      <c r="J91" s="134">
        <f>ROUND(I91*H91,2)</f>
        <v>0</v>
      </c>
      <c r="K91" s="130" t="s">
        <v>162</v>
      </c>
      <c r="L91" s="33"/>
      <c r="M91" s="135" t="s">
        <v>19</v>
      </c>
      <c r="N91" s="136" t="s">
        <v>44</v>
      </c>
      <c r="P91" s="137">
        <f>O91*H91</f>
        <v>0</v>
      </c>
      <c r="Q91" s="137">
        <v>0</v>
      </c>
      <c r="R91" s="137">
        <f>Q91*H91</f>
        <v>0</v>
      </c>
      <c r="S91" s="137">
        <v>0</v>
      </c>
      <c r="T91" s="138">
        <f>S91*H91</f>
        <v>0</v>
      </c>
      <c r="AR91" s="139" t="s">
        <v>163</v>
      </c>
      <c r="AT91" s="139" t="s">
        <v>158</v>
      </c>
      <c r="AU91" s="139" t="s">
        <v>83</v>
      </c>
      <c r="AY91" s="18" t="s">
        <v>156</v>
      </c>
      <c r="BE91" s="140">
        <f>IF(N91="základní",J91,0)</f>
        <v>0</v>
      </c>
      <c r="BF91" s="140">
        <f>IF(N91="snížená",J91,0)</f>
        <v>0</v>
      </c>
      <c r="BG91" s="140">
        <f>IF(N91="zákl. přenesená",J91,0)</f>
        <v>0</v>
      </c>
      <c r="BH91" s="140">
        <f>IF(N91="sníž. přenesená",J91,0)</f>
        <v>0</v>
      </c>
      <c r="BI91" s="140">
        <f>IF(N91="nulová",J91,0)</f>
        <v>0</v>
      </c>
      <c r="BJ91" s="18" t="s">
        <v>81</v>
      </c>
      <c r="BK91" s="140">
        <f>ROUND(I91*H91,2)</f>
        <v>0</v>
      </c>
      <c r="BL91" s="18" t="s">
        <v>163</v>
      </c>
      <c r="BM91" s="139" t="s">
        <v>2674</v>
      </c>
    </row>
    <row r="92" spans="2:65" s="1" customFormat="1" ht="10.199999999999999">
      <c r="B92" s="33"/>
      <c r="D92" s="141" t="s">
        <v>165</v>
      </c>
      <c r="F92" s="142" t="s">
        <v>2675</v>
      </c>
      <c r="I92" s="143"/>
      <c r="L92" s="33"/>
      <c r="M92" s="144"/>
      <c r="T92" s="54"/>
      <c r="AT92" s="18" t="s">
        <v>165</v>
      </c>
      <c r="AU92" s="18" t="s">
        <v>83</v>
      </c>
    </row>
    <row r="93" spans="2:65" s="1" customFormat="1" ht="16.5" customHeight="1">
      <c r="B93" s="33"/>
      <c r="C93" s="166" t="s">
        <v>83</v>
      </c>
      <c r="D93" s="166" t="s">
        <v>291</v>
      </c>
      <c r="E93" s="167" t="s">
        <v>2676</v>
      </c>
      <c r="F93" s="168" t="s">
        <v>2677</v>
      </c>
      <c r="G93" s="169" t="s">
        <v>235</v>
      </c>
      <c r="H93" s="170">
        <v>26</v>
      </c>
      <c r="I93" s="171"/>
      <c r="J93" s="172">
        <f>ROUND(I93*H93,2)</f>
        <v>0</v>
      </c>
      <c r="K93" s="168" t="s">
        <v>162</v>
      </c>
      <c r="L93" s="173"/>
      <c r="M93" s="174" t="s">
        <v>19</v>
      </c>
      <c r="N93" s="175" t="s">
        <v>44</v>
      </c>
      <c r="P93" s="137">
        <f>O93*H93</f>
        <v>0</v>
      </c>
      <c r="Q93" s="137">
        <v>4.0000000000000003E-5</v>
      </c>
      <c r="R93" s="137">
        <f>Q93*H93</f>
        <v>1.0400000000000001E-3</v>
      </c>
      <c r="S93" s="137">
        <v>0</v>
      </c>
      <c r="T93" s="138">
        <f>S93*H93</f>
        <v>0</v>
      </c>
      <c r="AR93" s="139" t="s">
        <v>216</v>
      </c>
      <c r="AT93" s="139" t="s">
        <v>291</v>
      </c>
      <c r="AU93" s="139" t="s">
        <v>83</v>
      </c>
      <c r="AY93" s="18" t="s">
        <v>156</v>
      </c>
      <c r="BE93" s="140">
        <f>IF(N93="základní",J93,0)</f>
        <v>0</v>
      </c>
      <c r="BF93" s="140">
        <f>IF(N93="snížená",J93,0)</f>
        <v>0</v>
      </c>
      <c r="BG93" s="140">
        <f>IF(N93="zákl. přenesená",J93,0)</f>
        <v>0</v>
      </c>
      <c r="BH93" s="140">
        <f>IF(N93="sníž. přenesená",J93,0)</f>
        <v>0</v>
      </c>
      <c r="BI93" s="140">
        <f>IF(N93="nulová",J93,0)</f>
        <v>0</v>
      </c>
      <c r="BJ93" s="18" t="s">
        <v>81</v>
      </c>
      <c r="BK93" s="140">
        <f>ROUND(I93*H93,2)</f>
        <v>0</v>
      </c>
      <c r="BL93" s="18" t="s">
        <v>163</v>
      </c>
      <c r="BM93" s="139" t="s">
        <v>2678</v>
      </c>
    </row>
    <row r="94" spans="2:65" s="1" customFormat="1" ht="16.5" customHeight="1">
      <c r="B94" s="33"/>
      <c r="C94" s="128" t="s">
        <v>182</v>
      </c>
      <c r="D94" s="128" t="s">
        <v>158</v>
      </c>
      <c r="E94" s="129" t="s">
        <v>1794</v>
      </c>
      <c r="F94" s="130" t="s">
        <v>2679</v>
      </c>
      <c r="G94" s="131" t="s">
        <v>916</v>
      </c>
      <c r="H94" s="132">
        <v>1</v>
      </c>
      <c r="I94" s="133"/>
      <c r="J94" s="134">
        <f>ROUND(I94*H94,2)</f>
        <v>0</v>
      </c>
      <c r="K94" s="130" t="s">
        <v>19</v>
      </c>
      <c r="L94" s="33"/>
      <c r="M94" s="135" t="s">
        <v>19</v>
      </c>
      <c r="N94" s="136" t="s">
        <v>44</v>
      </c>
      <c r="P94" s="137">
        <f>O94*H94</f>
        <v>0</v>
      </c>
      <c r="Q94" s="137">
        <v>0</v>
      </c>
      <c r="R94" s="137">
        <f>Q94*H94</f>
        <v>0</v>
      </c>
      <c r="S94" s="137">
        <v>1.0999999999999999E-2</v>
      </c>
      <c r="T94" s="138">
        <f>S94*H94</f>
        <v>1.0999999999999999E-2</v>
      </c>
      <c r="AR94" s="139" t="s">
        <v>163</v>
      </c>
      <c r="AT94" s="139" t="s">
        <v>158</v>
      </c>
      <c r="AU94" s="139" t="s">
        <v>83</v>
      </c>
      <c r="AY94" s="18" t="s">
        <v>156</v>
      </c>
      <c r="BE94" s="140">
        <f>IF(N94="základní",J94,0)</f>
        <v>0</v>
      </c>
      <c r="BF94" s="140">
        <f>IF(N94="snížená",J94,0)</f>
        <v>0</v>
      </c>
      <c r="BG94" s="140">
        <f>IF(N94="zákl. přenesená",J94,0)</f>
        <v>0</v>
      </c>
      <c r="BH94" s="140">
        <f>IF(N94="sníž. přenesená",J94,0)</f>
        <v>0</v>
      </c>
      <c r="BI94" s="140">
        <f>IF(N94="nulová",J94,0)</f>
        <v>0</v>
      </c>
      <c r="BJ94" s="18" t="s">
        <v>81</v>
      </c>
      <c r="BK94" s="140">
        <f>ROUND(I94*H94,2)</f>
        <v>0</v>
      </c>
      <c r="BL94" s="18" t="s">
        <v>163</v>
      </c>
      <c r="BM94" s="139" t="s">
        <v>2680</v>
      </c>
    </row>
    <row r="95" spans="2:65" s="1" customFormat="1" ht="16.5" customHeight="1">
      <c r="B95" s="33"/>
      <c r="C95" s="128" t="s">
        <v>163</v>
      </c>
      <c r="D95" s="128" t="s">
        <v>158</v>
      </c>
      <c r="E95" s="129" t="s">
        <v>2681</v>
      </c>
      <c r="F95" s="130" t="s">
        <v>2682</v>
      </c>
      <c r="G95" s="131" t="s">
        <v>422</v>
      </c>
      <c r="H95" s="132">
        <v>420</v>
      </c>
      <c r="I95" s="133"/>
      <c r="J95" s="134">
        <f>ROUND(I95*H95,2)</f>
        <v>0</v>
      </c>
      <c r="K95" s="130" t="s">
        <v>19</v>
      </c>
      <c r="L95" s="33"/>
      <c r="M95" s="135" t="s">
        <v>19</v>
      </c>
      <c r="N95" s="136" t="s">
        <v>44</v>
      </c>
      <c r="P95" s="137">
        <f>O95*H95</f>
        <v>0</v>
      </c>
      <c r="Q95" s="137">
        <v>1.0000000000000001E-5</v>
      </c>
      <c r="R95" s="137">
        <f>Q95*H95</f>
        <v>4.2000000000000006E-3</v>
      </c>
      <c r="S95" s="137">
        <v>1E-3</v>
      </c>
      <c r="T95" s="138">
        <f>S95*H95</f>
        <v>0.42</v>
      </c>
      <c r="AR95" s="139" t="s">
        <v>163</v>
      </c>
      <c r="AT95" s="139" t="s">
        <v>158</v>
      </c>
      <c r="AU95" s="139" t="s">
        <v>83</v>
      </c>
      <c r="AY95" s="18" t="s">
        <v>156</v>
      </c>
      <c r="BE95" s="140">
        <f>IF(N95="základní",J95,0)</f>
        <v>0</v>
      </c>
      <c r="BF95" s="140">
        <f>IF(N95="snížená",J95,0)</f>
        <v>0</v>
      </c>
      <c r="BG95" s="140">
        <f>IF(N95="zákl. přenesená",J95,0)</f>
        <v>0</v>
      </c>
      <c r="BH95" s="140">
        <f>IF(N95="sníž. přenesená",J95,0)</f>
        <v>0</v>
      </c>
      <c r="BI95" s="140">
        <f>IF(N95="nulová",J95,0)</f>
        <v>0</v>
      </c>
      <c r="BJ95" s="18" t="s">
        <v>81</v>
      </c>
      <c r="BK95" s="140">
        <f>ROUND(I95*H95,2)</f>
        <v>0</v>
      </c>
      <c r="BL95" s="18" t="s">
        <v>163</v>
      </c>
      <c r="BM95" s="139" t="s">
        <v>2683</v>
      </c>
    </row>
    <row r="96" spans="2:65" s="13" customFormat="1" ht="10.199999999999999">
      <c r="B96" s="152"/>
      <c r="D96" s="146" t="s">
        <v>167</v>
      </c>
      <c r="E96" s="153" t="s">
        <v>19</v>
      </c>
      <c r="F96" s="154" t="s">
        <v>2684</v>
      </c>
      <c r="H96" s="155">
        <v>420</v>
      </c>
      <c r="I96" s="156"/>
      <c r="L96" s="152"/>
      <c r="M96" s="157"/>
      <c r="T96" s="158"/>
      <c r="AT96" s="153" t="s">
        <v>167</v>
      </c>
      <c r="AU96" s="153" t="s">
        <v>83</v>
      </c>
      <c r="AV96" s="13" t="s">
        <v>83</v>
      </c>
      <c r="AW96" s="13" t="s">
        <v>35</v>
      </c>
      <c r="AX96" s="13" t="s">
        <v>73</v>
      </c>
      <c r="AY96" s="153" t="s">
        <v>156</v>
      </c>
    </row>
    <row r="97" spans="2:65" s="14" customFormat="1" ht="10.199999999999999">
      <c r="B97" s="159"/>
      <c r="D97" s="146" t="s">
        <v>167</v>
      </c>
      <c r="E97" s="160" t="s">
        <v>19</v>
      </c>
      <c r="F97" s="161" t="s">
        <v>174</v>
      </c>
      <c r="H97" s="162">
        <v>420</v>
      </c>
      <c r="I97" s="163"/>
      <c r="L97" s="159"/>
      <c r="M97" s="164"/>
      <c r="T97" s="165"/>
      <c r="AT97" s="160" t="s">
        <v>167</v>
      </c>
      <c r="AU97" s="160" t="s">
        <v>83</v>
      </c>
      <c r="AV97" s="14" t="s">
        <v>163</v>
      </c>
      <c r="AW97" s="14" t="s">
        <v>35</v>
      </c>
      <c r="AX97" s="14" t="s">
        <v>81</v>
      </c>
      <c r="AY97" s="160" t="s">
        <v>156</v>
      </c>
    </row>
    <row r="98" spans="2:65" s="11" customFormat="1" ht="22.8" customHeight="1">
      <c r="B98" s="116"/>
      <c r="D98" s="117" t="s">
        <v>72</v>
      </c>
      <c r="E98" s="126" t="s">
        <v>633</v>
      </c>
      <c r="F98" s="126" t="s">
        <v>634</v>
      </c>
      <c r="I98" s="119"/>
      <c r="J98" s="127">
        <f>BK98</f>
        <v>0</v>
      </c>
      <c r="L98" s="116"/>
      <c r="M98" s="121"/>
      <c r="P98" s="122">
        <f>SUM(P99:P109)</f>
        <v>0</v>
      </c>
      <c r="R98" s="122">
        <f>SUM(R99:R109)</f>
        <v>0</v>
      </c>
      <c r="T98" s="123">
        <f>SUM(T99:T109)</f>
        <v>0</v>
      </c>
      <c r="AR98" s="117" t="s">
        <v>81</v>
      </c>
      <c r="AT98" s="124" t="s">
        <v>72</v>
      </c>
      <c r="AU98" s="124" t="s">
        <v>81</v>
      </c>
      <c r="AY98" s="117" t="s">
        <v>156</v>
      </c>
      <c r="BK98" s="125">
        <f>SUM(BK99:BK109)</f>
        <v>0</v>
      </c>
    </row>
    <row r="99" spans="2:65" s="1" customFormat="1" ht="24.15" customHeight="1">
      <c r="B99" s="33"/>
      <c r="C99" s="128" t="s">
        <v>195</v>
      </c>
      <c r="D99" s="128" t="s">
        <v>158</v>
      </c>
      <c r="E99" s="129" t="s">
        <v>636</v>
      </c>
      <c r="F99" s="130" t="s">
        <v>637</v>
      </c>
      <c r="G99" s="131" t="s">
        <v>185</v>
      </c>
      <c r="H99" s="132">
        <v>0.42</v>
      </c>
      <c r="I99" s="133"/>
      <c r="J99" s="134">
        <f>ROUND(I99*H99,2)</f>
        <v>0</v>
      </c>
      <c r="K99" s="130" t="s">
        <v>162</v>
      </c>
      <c r="L99" s="33"/>
      <c r="M99" s="135" t="s">
        <v>19</v>
      </c>
      <c r="N99" s="136" t="s">
        <v>44</v>
      </c>
      <c r="P99" s="137">
        <f>O99*H99</f>
        <v>0</v>
      </c>
      <c r="Q99" s="137">
        <v>0</v>
      </c>
      <c r="R99" s="137">
        <f>Q99*H99</f>
        <v>0</v>
      </c>
      <c r="S99" s="137">
        <v>0</v>
      </c>
      <c r="T99" s="138">
        <f>S99*H99</f>
        <v>0</v>
      </c>
      <c r="AR99" s="139" t="s">
        <v>163</v>
      </c>
      <c r="AT99" s="139" t="s">
        <v>158</v>
      </c>
      <c r="AU99" s="139" t="s">
        <v>83</v>
      </c>
      <c r="AY99" s="18" t="s">
        <v>156</v>
      </c>
      <c r="BE99" s="140">
        <f>IF(N99="základní",J99,0)</f>
        <v>0</v>
      </c>
      <c r="BF99" s="140">
        <f>IF(N99="snížená",J99,0)</f>
        <v>0</v>
      </c>
      <c r="BG99" s="140">
        <f>IF(N99="zákl. přenesená",J99,0)</f>
        <v>0</v>
      </c>
      <c r="BH99" s="140">
        <f>IF(N99="sníž. přenesená",J99,0)</f>
        <v>0</v>
      </c>
      <c r="BI99" s="140">
        <f>IF(N99="nulová",J99,0)</f>
        <v>0</v>
      </c>
      <c r="BJ99" s="18" t="s">
        <v>81</v>
      </c>
      <c r="BK99" s="140">
        <f>ROUND(I99*H99,2)</f>
        <v>0</v>
      </c>
      <c r="BL99" s="18" t="s">
        <v>163</v>
      </c>
      <c r="BM99" s="139" t="s">
        <v>2685</v>
      </c>
    </row>
    <row r="100" spans="2:65" s="1" customFormat="1" ht="10.199999999999999">
      <c r="B100" s="33"/>
      <c r="D100" s="141" t="s">
        <v>165</v>
      </c>
      <c r="F100" s="142" t="s">
        <v>639</v>
      </c>
      <c r="I100" s="143"/>
      <c r="L100" s="33"/>
      <c r="M100" s="144"/>
      <c r="T100" s="54"/>
      <c r="AT100" s="18" t="s">
        <v>165</v>
      </c>
      <c r="AU100" s="18" t="s">
        <v>83</v>
      </c>
    </row>
    <row r="101" spans="2:65" s="1" customFormat="1" ht="37.799999999999997" customHeight="1">
      <c r="B101" s="33"/>
      <c r="C101" s="128" t="s">
        <v>202</v>
      </c>
      <c r="D101" s="128" t="s">
        <v>158</v>
      </c>
      <c r="E101" s="129" t="s">
        <v>2686</v>
      </c>
      <c r="F101" s="130" t="s">
        <v>2687</v>
      </c>
      <c r="G101" s="131" t="s">
        <v>185</v>
      </c>
      <c r="H101" s="132">
        <v>0.42</v>
      </c>
      <c r="I101" s="133"/>
      <c r="J101" s="134">
        <f>ROUND(I101*H101,2)</f>
        <v>0</v>
      </c>
      <c r="K101" s="130" t="s">
        <v>162</v>
      </c>
      <c r="L101" s="33"/>
      <c r="M101" s="135" t="s">
        <v>19</v>
      </c>
      <c r="N101" s="136" t="s">
        <v>44</v>
      </c>
      <c r="P101" s="137">
        <f>O101*H101</f>
        <v>0</v>
      </c>
      <c r="Q101" s="137">
        <v>0</v>
      </c>
      <c r="R101" s="137">
        <f>Q101*H101</f>
        <v>0</v>
      </c>
      <c r="S101" s="137">
        <v>0</v>
      </c>
      <c r="T101" s="138">
        <f>S101*H101</f>
        <v>0</v>
      </c>
      <c r="AR101" s="139" t="s">
        <v>163</v>
      </c>
      <c r="AT101" s="139" t="s">
        <v>158</v>
      </c>
      <c r="AU101" s="139" t="s">
        <v>83</v>
      </c>
      <c r="AY101" s="18" t="s">
        <v>156</v>
      </c>
      <c r="BE101" s="140">
        <f>IF(N101="základní",J101,0)</f>
        <v>0</v>
      </c>
      <c r="BF101" s="140">
        <f>IF(N101="snížená",J101,0)</f>
        <v>0</v>
      </c>
      <c r="BG101" s="140">
        <f>IF(N101="zákl. přenesená",J101,0)</f>
        <v>0</v>
      </c>
      <c r="BH101" s="140">
        <f>IF(N101="sníž. přenesená",J101,0)</f>
        <v>0</v>
      </c>
      <c r="BI101" s="140">
        <f>IF(N101="nulová",J101,0)</f>
        <v>0</v>
      </c>
      <c r="BJ101" s="18" t="s">
        <v>81</v>
      </c>
      <c r="BK101" s="140">
        <f>ROUND(I101*H101,2)</f>
        <v>0</v>
      </c>
      <c r="BL101" s="18" t="s">
        <v>163</v>
      </c>
      <c r="BM101" s="139" t="s">
        <v>2688</v>
      </c>
    </row>
    <row r="102" spans="2:65" s="1" customFormat="1" ht="10.199999999999999">
      <c r="B102" s="33"/>
      <c r="D102" s="141" t="s">
        <v>165</v>
      </c>
      <c r="F102" s="142" t="s">
        <v>2689</v>
      </c>
      <c r="I102" s="143"/>
      <c r="L102" s="33"/>
      <c r="M102" s="144"/>
      <c r="T102" s="54"/>
      <c r="AT102" s="18" t="s">
        <v>165</v>
      </c>
      <c r="AU102" s="18" t="s">
        <v>83</v>
      </c>
    </row>
    <row r="103" spans="2:65" s="1" customFormat="1" ht="21.75" customHeight="1">
      <c r="B103" s="33"/>
      <c r="C103" s="128" t="s">
        <v>209</v>
      </c>
      <c r="D103" s="128" t="s">
        <v>158</v>
      </c>
      <c r="E103" s="129" t="s">
        <v>641</v>
      </c>
      <c r="F103" s="130" t="s">
        <v>642</v>
      </c>
      <c r="G103" s="131" t="s">
        <v>185</v>
      </c>
      <c r="H103" s="132">
        <v>0.42</v>
      </c>
      <c r="I103" s="133"/>
      <c r="J103" s="134">
        <f>ROUND(I103*H103,2)</f>
        <v>0</v>
      </c>
      <c r="K103" s="130" t="s">
        <v>162</v>
      </c>
      <c r="L103" s="33"/>
      <c r="M103" s="135" t="s">
        <v>19</v>
      </c>
      <c r="N103" s="136" t="s">
        <v>44</v>
      </c>
      <c r="P103" s="137">
        <f>O103*H103</f>
        <v>0</v>
      </c>
      <c r="Q103" s="137">
        <v>0</v>
      </c>
      <c r="R103" s="137">
        <f>Q103*H103</f>
        <v>0</v>
      </c>
      <c r="S103" s="137">
        <v>0</v>
      </c>
      <c r="T103" s="138">
        <f>S103*H103</f>
        <v>0</v>
      </c>
      <c r="AR103" s="139" t="s">
        <v>163</v>
      </c>
      <c r="AT103" s="139" t="s">
        <v>158</v>
      </c>
      <c r="AU103" s="139" t="s">
        <v>83</v>
      </c>
      <c r="AY103" s="18" t="s">
        <v>156</v>
      </c>
      <c r="BE103" s="140">
        <f>IF(N103="základní",J103,0)</f>
        <v>0</v>
      </c>
      <c r="BF103" s="140">
        <f>IF(N103="snížená",J103,0)</f>
        <v>0</v>
      </c>
      <c r="BG103" s="140">
        <f>IF(N103="zákl. přenesená",J103,0)</f>
        <v>0</v>
      </c>
      <c r="BH103" s="140">
        <f>IF(N103="sníž. přenesená",J103,0)</f>
        <v>0</v>
      </c>
      <c r="BI103" s="140">
        <f>IF(N103="nulová",J103,0)</f>
        <v>0</v>
      </c>
      <c r="BJ103" s="18" t="s">
        <v>81</v>
      </c>
      <c r="BK103" s="140">
        <f>ROUND(I103*H103,2)</f>
        <v>0</v>
      </c>
      <c r="BL103" s="18" t="s">
        <v>163</v>
      </c>
      <c r="BM103" s="139" t="s">
        <v>2690</v>
      </c>
    </row>
    <row r="104" spans="2:65" s="1" customFormat="1" ht="10.199999999999999">
      <c r="B104" s="33"/>
      <c r="D104" s="141" t="s">
        <v>165</v>
      </c>
      <c r="F104" s="142" t="s">
        <v>644</v>
      </c>
      <c r="I104" s="143"/>
      <c r="L104" s="33"/>
      <c r="M104" s="144"/>
      <c r="T104" s="54"/>
      <c r="AT104" s="18" t="s">
        <v>165</v>
      </c>
      <c r="AU104" s="18" t="s">
        <v>83</v>
      </c>
    </row>
    <row r="105" spans="2:65" s="1" customFormat="1" ht="24.15" customHeight="1">
      <c r="B105" s="33"/>
      <c r="C105" s="128" t="s">
        <v>216</v>
      </c>
      <c r="D105" s="128" t="s">
        <v>158</v>
      </c>
      <c r="E105" s="129" t="s">
        <v>646</v>
      </c>
      <c r="F105" s="130" t="s">
        <v>647</v>
      </c>
      <c r="G105" s="131" t="s">
        <v>185</v>
      </c>
      <c r="H105" s="132">
        <v>12.6</v>
      </c>
      <c r="I105" s="133"/>
      <c r="J105" s="134">
        <f>ROUND(I105*H105,2)</f>
        <v>0</v>
      </c>
      <c r="K105" s="130" t="s">
        <v>162</v>
      </c>
      <c r="L105" s="33"/>
      <c r="M105" s="135" t="s">
        <v>19</v>
      </c>
      <c r="N105" s="136" t="s">
        <v>44</v>
      </c>
      <c r="P105" s="137">
        <f>O105*H105</f>
        <v>0</v>
      </c>
      <c r="Q105" s="137">
        <v>0</v>
      </c>
      <c r="R105" s="137">
        <f>Q105*H105</f>
        <v>0</v>
      </c>
      <c r="S105" s="137">
        <v>0</v>
      </c>
      <c r="T105" s="138">
        <f>S105*H105</f>
        <v>0</v>
      </c>
      <c r="AR105" s="139" t="s">
        <v>163</v>
      </c>
      <c r="AT105" s="139" t="s">
        <v>158</v>
      </c>
      <c r="AU105" s="139" t="s">
        <v>83</v>
      </c>
      <c r="AY105" s="18" t="s">
        <v>156</v>
      </c>
      <c r="BE105" s="140">
        <f>IF(N105="základní",J105,0)</f>
        <v>0</v>
      </c>
      <c r="BF105" s="140">
        <f>IF(N105="snížená",J105,0)</f>
        <v>0</v>
      </c>
      <c r="BG105" s="140">
        <f>IF(N105="zákl. přenesená",J105,0)</f>
        <v>0</v>
      </c>
      <c r="BH105" s="140">
        <f>IF(N105="sníž. přenesená",J105,0)</f>
        <v>0</v>
      </c>
      <c r="BI105" s="140">
        <f>IF(N105="nulová",J105,0)</f>
        <v>0</v>
      </c>
      <c r="BJ105" s="18" t="s">
        <v>81</v>
      </c>
      <c r="BK105" s="140">
        <f>ROUND(I105*H105,2)</f>
        <v>0</v>
      </c>
      <c r="BL105" s="18" t="s">
        <v>163</v>
      </c>
      <c r="BM105" s="139" t="s">
        <v>2691</v>
      </c>
    </row>
    <row r="106" spans="2:65" s="1" customFormat="1" ht="10.199999999999999">
      <c r="B106" s="33"/>
      <c r="D106" s="141" t="s">
        <v>165</v>
      </c>
      <c r="F106" s="142" t="s">
        <v>649</v>
      </c>
      <c r="I106" s="143"/>
      <c r="L106" s="33"/>
      <c r="M106" s="144"/>
      <c r="T106" s="54"/>
      <c r="AT106" s="18" t="s">
        <v>165</v>
      </c>
      <c r="AU106" s="18" t="s">
        <v>83</v>
      </c>
    </row>
    <row r="107" spans="2:65" s="13" customFormat="1" ht="10.199999999999999">
      <c r="B107" s="152"/>
      <c r="D107" s="146" t="s">
        <v>167</v>
      </c>
      <c r="E107" s="153" t="s">
        <v>19</v>
      </c>
      <c r="F107" s="154" t="s">
        <v>2692</v>
      </c>
      <c r="H107" s="155">
        <v>12.6</v>
      </c>
      <c r="I107" s="156"/>
      <c r="L107" s="152"/>
      <c r="M107" s="157"/>
      <c r="T107" s="158"/>
      <c r="AT107" s="153" t="s">
        <v>167</v>
      </c>
      <c r="AU107" s="153" t="s">
        <v>83</v>
      </c>
      <c r="AV107" s="13" t="s">
        <v>83</v>
      </c>
      <c r="AW107" s="13" t="s">
        <v>35</v>
      </c>
      <c r="AX107" s="13" t="s">
        <v>81</v>
      </c>
      <c r="AY107" s="153" t="s">
        <v>156</v>
      </c>
    </row>
    <row r="108" spans="2:65" s="1" customFormat="1" ht="24.15" customHeight="1">
      <c r="B108" s="33"/>
      <c r="C108" s="128" t="s">
        <v>223</v>
      </c>
      <c r="D108" s="128" t="s">
        <v>158</v>
      </c>
      <c r="E108" s="129" t="s">
        <v>2693</v>
      </c>
      <c r="F108" s="130" t="s">
        <v>2694</v>
      </c>
      <c r="G108" s="131" t="s">
        <v>185</v>
      </c>
      <c r="H108" s="132">
        <v>0.62</v>
      </c>
      <c r="I108" s="133"/>
      <c r="J108" s="134">
        <f>ROUND(I108*H108,2)</f>
        <v>0</v>
      </c>
      <c r="K108" s="130" t="s">
        <v>162</v>
      </c>
      <c r="L108" s="33"/>
      <c r="M108" s="135" t="s">
        <v>19</v>
      </c>
      <c r="N108" s="136" t="s">
        <v>44</v>
      </c>
      <c r="P108" s="137">
        <f>O108*H108</f>
        <v>0</v>
      </c>
      <c r="Q108" s="137">
        <v>0</v>
      </c>
      <c r="R108" s="137">
        <f>Q108*H108</f>
        <v>0</v>
      </c>
      <c r="S108" s="137">
        <v>0</v>
      </c>
      <c r="T108" s="138">
        <f>S108*H108</f>
        <v>0</v>
      </c>
      <c r="AR108" s="139" t="s">
        <v>163</v>
      </c>
      <c r="AT108" s="139" t="s">
        <v>158</v>
      </c>
      <c r="AU108" s="139" t="s">
        <v>83</v>
      </c>
      <c r="AY108" s="18" t="s">
        <v>156</v>
      </c>
      <c r="BE108" s="140">
        <f>IF(N108="základní",J108,0)</f>
        <v>0</v>
      </c>
      <c r="BF108" s="140">
        <f>IF(N108="snížená",J108,0)</f>
        <v>0</v>
      </c>
      <c r="BG108" s="140">
        <f>IF(N108="zákl. přenesená",J108,0)</f>
        <v>0</v>
      </c>
      <c r="BH108" s="140">
        <f>IF(N108="sníž. přenesená",J108,0)</f>
        <v>0</v>
      </c>
      <c r="BI108" s="140">
        <f>IF(N108="nulová",J108,0)</f>
        <v>0</v>
      </c>
      <c r="BJ108" s="18" t="s">
        <v>81</v>
      </c>
      <c r="BK108" s="140">
        <f>ROUND(I108*H108,2)</f>
        <v>0</v>
      </c>
      <c r="BL108" s="18" t="s">
        <v>163</v>
      </c>
      <c r="BM108" s="139" t="s">
        <v>2695</v>
      </c>
    </row>
    <row r="109" spans="2:65" s="1" customFormat="1" ht="10.199999999999999">
      <c r="B109" s="33"/>
      <c r="D109" s="141" t="s">
        <v>165</v>
      </c>
      <c r="F109" s="142" t="s">
        <v>2696</v>
      </c>
      <c r="I109" s="143"/>
      <c r="L109" s="33"/>
      <c r="M109" s="144"/>
      <c r="T109" s="54"/>
      <c r="AT109" s="18" t="s">
        <v>165</v>
      </c>
      <c r="AU109" s="18" t="s">
        <v>83</v>
      </c>
    </row>
    <row r="110" spans="2:65" s="11" customFormat="1" ht="25.95" customHeight="1">
      <c r="B110" s="116"/>
      <c r="D110" s="117" t="s">
        <v>72</v>
      </c>
      <c r="E110" s="118" t="s">
        <v>663</v>
      </c>
      <c r="F110" s="118" t="s">
        <v>664</v>
      </c>
      <c r="I110" s="119"/>
      <c r="J110" s="120">
        <f>BK110</f>
        <v>0</v>
      </c>
      <c r="L110" s="116"/>
      <c r="M110" s="121"/>
      <c r="P110" s="122">
        <f>P111+P672</f>
        <v>0</v>
      </c>
      <c r="R110" s="122">
        <f>R111+R672</f>
        <v>2.2351399999999995</v>
      </c>
      <c r="T110" s="123">
        <f>T111+T672</f>
        <v>0</v>
      </c>
      <c r="AR110" s="117" t="s">
        <v>83</v>
      </c>
      <c r="AT110" s="124" t="s">
        <v>72</v>
      </c>
      <c r="AU110" s="124" t="s">
        <v>73</v>
      </c>
      <c r="AY110" s="117" t="s">
        <v>156</v>
      </c>
      <c r="BK110" s="125">
        <f>BK111+BK672</f>
        <v>0</v>
      </c>
    </row>
    <row r="111" spans="2:65" s="11" customFormat="1" ht="22.8" customHeight="1">
      <c r="B111" s="116"/>
      <c r="D111" s="117" t="s">
        <v>72</v>
      </c>
      <c r="E111" s="126" t="s">
        <v>2697</v>
      </c>
      <c r="F111" s="126" t="s">
        <v>2698</v>
      </c>
      <c r="I111" s="119"/>
      <c r="J111" s="127">
        <f>BK111</f>
        <v>0</v>
      </c>
      <c r="L111" s="116"/>
      <c r="M111" s="121"/>
      <c r="P111" s="122">
        <f>SUM(P112:P671)</f>
        <v>0</v>
      </c>
      <c r="R111" s="122">
        <f>SUM(R112:R671)</f>
        <v>1.9417299999999995</v>
      </c>
      <c r="T111" s="123">
        <f>SUM(T112:T671)</f>
        <v>0</v>
      </c>
      <c r="AR111" s="117" t="s">
        <v>83</v>
      </c>
      <c r="AT111" s="124" t="s">
        <v>72</v>
      </c>
      <c r="AU111" s="124" t="s">
        <v>81</v>
      </c>
      <c r="AY111" s="117" t="s">
        <v>156</v>
      </c>
      <c r="BK111" s="125">
        <f>SUM(BK112:BK671)</f>
        <v>0</v>
      </c>
    </row>
    <row r="112" spans="2:65" s="1" customFormat="1" ht="24.15" customHeight="1">
      <c r="B112" s="33"/>
      <c r="C112" s="128" t="s">
        <v>232</v>
      </c>
      <c r="D112" s="128" t="s">
        <v>158</v>
      </c>
      <c r="E112" s="129" t="s">
        <v>2699</v>
      </c>
      <c r="F112" s="130" t="s">
        <v>2700</v>
      </c>
      <c r="G112" s="131" t="s">
        <v>235</v>
      </c>
      <c r="H112" s="132">
        <v>166</v>
      </c>
      <c r="I112" s="133"/>
      <c r="J112" s="134">
        <f>ROUND(I112*H112,2)</f>
        <v>0</v>
      </c>
      <c r="K112" s="130" t="s">
        <v>162</v>
      </c>
      <c r="L112" s="33"/>
      <c r="M112" s="135" t="s">
        <v>19</v>
      </c>
      <c r="N112" s="136" t="s">
        <v>44</v>
      </c>
      <c r="P112" s="137">
        <f>O112*H112</f>
        <v>0</v>
      </c>
      <c r="Q112" s="137">
        <v>0</v>
      </c>
      <c r="R112" s="137">
        <f>Q112*H112</f>
        <v>0</v>
      </c>
      <c r="S112" s="137">
        <v>0</v>
      </c>
      <c r="T112" s="138">
        <f>S112*H112</f>
        <v>0</v>
      </c>
      <c r="AR112" s="139" t="s">
        <v>278</v>
      </c>
      <c r="AT112" s="139" t="s">
        <v>158</v>
      </c>
      <c r="AU112" s="139" t="s">
        <v>83</v>
      </c>
      <c r="AY112" s="18" t="s">
        <v>156</v>
      </c>
      <c r="BE112" s="140">
        <f>IF(N112="základní",J112,0)</f>
        <v>0</v>
      </c>
      <c r="BF112" s="140">
        <f>IF(N112="snížená",J112,0)</f>
        <v>0</v>
      </c>
      <c r="BG112" s="140">
        <f>IF(N112="zákl. přenesená",J112,0)</f>
        <v>0</v>
      </c>
      <c r="BH112" s="140">
        <f>IF(N112="sníž. přenesená",J112,0)</f>
        <v>0</v>
      </c>
      <c r="BI112" s="140">
        <f>IF(N112="nulová",J112,0)</f>
        <v>0</v>
      </c>
      <c r="BJ112" s="18" t="s">
        <v>81</v>
      </c>
      <c r="BK112" s="140">
        <f>ROUND(I112*H112,2)</f>
        <v>0</v>
      </c>
      <c r="BL112" s="18" t="s">
        <v>278</v>
      </c>
      <c r="BM112" s="139" t="s">
        <v>2701</v>
      </c>
    </row>
    <row r="113" spans="2:65" s="1" customFormat="1" ht="10.199999999999999">
      <c r="B113" s="33"/>
      <c r="D113" s="141" t="s">
        <v>165</v>
      </c>
      <c r="F113" s="142" t="s">
        <v>2702</v>
      </c>
      <c r="I113" s="143"/>
      <c r="L113" s="33"/>
      <c r="M113" s="144"/>
      <c r="T113" s="54"/>
      <c r="AT113" s="18" t="s">
        <v>165</v>
      </c>
      <c r="AU113" s="18" t="s">
        <v>83</v>
      </c>
    </row>
    <row r="114" spans="2:65" s="12" customFormat="1" ht="10.199999999999999">
      <c r="B114" s="145"/>
      <c r="D114" s="146" t="s">
        <v>167</v>
      </c>
      <c r="E114" s="147" t="s">
        <v>19</v>
      </c>
      <c r="F114" s="148" t="s">
        <v>2703</v>
      </c>
      <c r="H114" s="147" t="s">
        <v>19</v>
      </c>
      <c r="I114" s="149"/>
      <c r="L114" s="145"/>
      <c r="M114" s="150"/>
      <c r="T114" s="151"/>
      <c r="AT114" s="147" t="s">
        <v>167</v>
      </c>
      <c r="AU114" s="147" t="s">
        <v>83</v>
      </c>
      <c r="AV114" s="12" t="s">
        <v>81</v>
      </c>
      <c r="AW114" s="12" t="s">
        <v>35</v>
      </c>
      <c r="AX114" s="12" t="s">
        <v>73</v>
      </c>
      <c r="AY114" s="147" t="s">
        <v>156</v>
      </c>
    </row>
    <row r="115" spans="2:65" s="12" customFormat="1" ht="10.199999999999999">
      <c r="B115" s="145"/>
      <c r="D115" s="146" t="s">
        <v>167</v>
      </c>
      <c r="E115" s="147" t="s">
        <v>19</v>
      </c>
      <c r="F115" s="148" t="s">
        <v>2704</v>
      </c>
      <c r="H115" s="147" t="s">
        <v>19</v>
      </c>
      <c r="I115" s="149"/>
      <c r="L115" s="145"/>
      <c r="M115" s="150"/>
      <c r="T115" s="151"/>
      <c r="AT115" s="147" t="s">
        <v>167</v>
      </c>
      <c r="AU115" s="147" t="s">
        <v>83</v>
      </c>
      <c r="AV115" s="12" t="s">
        <v>81</v>
      </c>
      <c r="AW115" s="12" t="s">
        <v>35</v>
      </c>
      <c r="AX115" s="12" t="s">
        <v>73</v>
      </c>
      <c r="AY115" s="147" t="s">
        <v>156</v>
      </c>
    </row>
    <row r="116" spans="2:65" s="13" customFormat="1" ht="10.199999999999999">
      <c r="B116" s="152"/>
      <c r="D116" s="146" t="s">
        <v>167</v>
      </c>
      <c r="E116" s="153" t="s">
        <v>19</v>
      </c>
      <c r="F116" s="154" t="s">
        <v>2705</v>
      </c>
      <c r="H116" s="155">
        <v>166</v>
      </c>
      <c r="I116" s="156"/>
      <c r="L116" s="152"/>
      <c r="M116" s="157"/>
      <c r="T116" s="158"/>
      <c r="AT116" s="153" t="s">
        <v>167</v>
      </c>
      <c r="AU116" s="153" t="s">
        <v>83</v>
      </c>
      <c r="AV116" s="13" t="s">
        <v>83</v>
      </c>
      <c r="AW116" s="13" t="s">
        <v>35</v>
      </c>
      <c r="AX116" s="13" t="s">
        <v>73</v>
      </c>
      <c r="AY116" s="153" t="s">
        <v>156</v>
      </c>
    </row>
    <row r="117" spans="2:65" s="14" customFormat="1" ht="10.199999999999999">
      <c r="B117" s="159"/>
      <c r="D117" s="146" t="s">
        <v>167</v>
      </c>
      <c r="E117" s="160" t="s">
        <v>19</v>
      </c>
      <c r="F117" s="161" t="s">
        <v>174</v>
      </c>
      <c r="H117" s="162">
        <v>166</v>
      </c>
      <c r="I117" s="163"/>
      <c r="L117" s="159"/>
      <c r="M117" s="164"/>
      <c r="T117" s="165"/>
      <c r="AT117" s="160" t="s">
        <v>167</v>
      </c>
      <c r="AU117" s="160" t="s">
        <v>83</v>
      </c>
      <c r="AV117" s="14" t="s">
        <v>163</v>
      </c>
      <c r="AW117" s="14" t="s">
        <v>35</v>
      </c>
      <c r="AX117" s="14" t="s">
        <v>81</v>
      </c>
      <c r="AY117" s="160" t="s">
        <v>156</v>
      </c>
    </row>
    <row r="118" spans="2:65" s="1" customFormat="1" ht="16.5" customHeight="1">
      <c r="B118" s="33"/>
      <c r="C118" s="166" t="s">
        <v>239</v>
      </c>
      <c r="D118" s="166" t="s">
        <v>291</v>
      </c>
      <c r="E118" s="167" t="s">
        <v>2706</v>
      </c>
      <c r="F118" s="168" t="s">
        <v>2707</v>
      </c>
      <c r="G118" s="169" t="s">
        <v>235</v>
      </c>
      <c r="H118" s="170">
        <v>166</v>
      </c>
      <c r="I118" s="171"/>
      <c r="J118" s="172">
        <f>ROUND(I118*H118,2)</f>
        <v>0</v>
      </c>
      <c r="K118" s="168" t="s">
        <v>162</v>
      </c>
      <c r="L118" s="173"/>
      <c r="M118" s="174" t="s">
        <v>19</v>
      </c>
      <c r="N118" s="175" t="s">
        <v>44</v>
      </c>
      <c r="P118" s="137">
        <f>O118*H118</f>
        <v>0</v>
      </c>
      <c r="Q118" s="137">
        <v>5.0000000000000002E-5</v>
      </c>
      <c r="R118" s="137">
        <f>Q118*H118</f>
        <v>8.3000000000000001E-3</v>
      </c>
      <c r="S118" s="137">
        <v>0</v>
      </c>
      <c r="T118" s="138">
        <f>S118*H118</f>
        <v>0</v>
      </c>
      <c r="AR118" s="139" t="s">
        <v>379</v>
      </c>
      <c r="AT118" s="139" t="s">
        <v>291</v>
      </c>
      <c r="AU118" s="139" t="s">
        <v>83</v>
      </c>
      <c r="AY118" s="18" t="s">
        <v>156</v>
      </c>
      <c r="BE118" s="140">
        <f>IF(N118="základní",J118,0)</f>
        <v>0</v>
      </c>
      <c r="BF118" s="140">
        <f>IF(N118="snížená",J118,0)</f>
        <v>0</v>
      </c>
      <c r="BG118" s="140">
        <f>IF(N118="zákl. přenesená",J118,0)</f>
        <v>0</v>
      </c>
      <c r="BH118" s="140">
        <f>IF(N118="sníž. přenesená",J118,0)</f>
        <v>0</v>
      </c>
      <c r="BI118" s="140">
        <f>IF(N118="nulová",J118,0)</f>
        <v>0</v>
      </c>
      <c r="BJ118" s="18" t="s">
        <v>81</v>
      </c>
      <c r="BK118" s="140">
        <f>ROUND(I118*H118,2)</f>
        <v>0</v>
      </c>
      <c r="BL118" s="18" t="s">
        <v>278</v>
      </c>
      <c r="BM118" s="139" t="s">
        <v>2708</v>
      </c>
    </row>
    <row r="119" spans="2:65" s="1" customFormat="1" ht="24.15" customHeight="1">
      <c r="B119" s="33"/>
      <c r="C119" s="128" t="s">
        <v>8</v>
      </c>
      <c r="D119" s="128" t="s">
        <v>158</v>
      </c>
      <c r="E119" s="129" t="s">
        <v>2709</v>
      </c>
      <c r="F119" s="130" t="s">
        <v>2710</v>
      </c>
      <c r="G119" s="131" t="s">
        <v>422</v>
      </c>
      <c r="H119" s="132">
        <v>200</v>
      </c>
      <c r="I119" s="133"/>
      <c r="J119" s="134">
        <f>ROUND(I119*H119,2)</f>
        <v>0</v>
      </c>
      <c r="K119" s="130" t="s">
        <v>162</v>
      </c>
      <c r="L119" s="33"/>
      <c r="M119" s="135" t="s">
        <v>19</v>
      </c>
      <c r="N119" s="136" t="s">
        <v>44</v>
      </c>
      <c r="P119" s="137">
        <f>O119*H119</f>
        <v>0</v>
      </c>
      <c r="Q119" s="137">
        <v>0</v>
      </c>
      <c r="R119" s="137">
        <f>Q119*H119</f>
        <v>0</v>
      </c>
      <c r="S119" s="137">
        <v>0</v>
      </c>
      <c r="T119" s="138">
        <f>S119*H119</f>
        <v>0</v>
      </c>
      <c r="AR119" s="139" t="s">
        <v>278</v>
      </c>
      <c r="AT119" s="139" t="s">
        <v>158</v>
      </c>
      <c r="AU119" s="139" t="s">
        <v>83</v>
      </c>
      <c r="AY119" s="18" t="s">
        <v>156</v>
      </c>
      <c r="BE119" s="140">
        <f>IF(N119="základní",J119,0)</f>
        <v>0</v>
      </c>
      <c r="BF119" s="140">
        <f>IF(N119="snížená",J119,0)</f>
        <v>0</v>
      </c>
      <c r="BG119" s="140">
        <f>IF(N119="zákl. přenesená",J119,0)</f>
        <v>0</v>
      </c>
      <c r="BH119" s="140">
        <f>IF(N119="sníž. přenesená",J119,0)</f>
        <v>0</v>
      </c>
      <c r="BI119" s="140">
        <f>IF(N119="nulová",J119,0)</f>
        <v>0</v>
      </c>
      <c r="BJ119" s="18" t="s">
        <v>81</v>
      </c>
      <c r="BK119" s="140">
        <f>ROUND(I119*H119,2)</f>
        <v>0</v>
      </c>
      <c r="BL119" s="18" t="s">
        <v>278</v>
      </c>
      <c r="BM119" s="139" t="s">
        <v>2711</v>
      </c>
    </row>
    <row r="120" spans="2:65" s="1" customFormat="1" ht="10.199999999999999">
      <c r="B120" s="33"/>
      <c r="D120" s="141" t="s">
        <v>165</v>
      </c>
      <c r="F120" s="142" t="s">
        <v>2712</v>
      </c>
      <c r="I120" s="143"/>
      <c r="L120" s="33"/>
      <c r="M120" s="144"/>
      <c r="T120" s="54"/>
      <c r="AT120" s="18" t="s">
        <v>165</v>
      </c>
      <c r="AU120" s="18" t="s">
        <v>83</v>
      </c>
    </row>
    <row r="121" spans="2:65" s="12" customFormat="1" ht="10.199999999999999">
      <c r="B121" s="145"/>
      <c r="D121" s="146" t="s">
        <v>167</v>
      </c>
      <c r="E121" s="147" t="s">
        <v>19</v>
      </c>
      <c r="F121" s="148" t="s">
        <v>2703</v>
      </c>
      <c r="H121" s="147" t="s">
        <v>19</v>
      </c>
      <c r="I121" s="149"/>
      <c r="L121" s="145"/>
      <c r="M121" s="150"/>
      <c r="T121" s="151"/>
      <c r="AT121" s="147" t="s">
        <v>167</v>
      </c>
      <c r="AU121" s="147" t="s">
        <v>83</v>
      </c>
      <c r="AV121" s="12" t="s">
        <v>81</v>
      </c>
      <c r="AW121" s="12" t="s">
        <v>35</v>
      </c>
      <c r="AX121" s="12" t="s">
        <v>73</v>
      </c>
      <c r="AY121" s="147" t="s">
        <v>156</v>
      </c>
    </row>
    <row r="122" spans="2:65" s="12" customFormat="1" ht="10.199999999999999">
      <c r="B122" s="145"/>
      <c r="D122" s="146" t="s">
        <v>167</v>
      </c>
      <c r="E122" s="147" t="s">
        <v>19</v>
      </c>
      <c r="F122" s="148" t="s">
        <v>2704</v>
      </c>
      <c r="H122" s="147" t="s">
        <v>19</v>
      </c>
      <c r="I122" s="149"/>
      <c r="L122" s="145"/>
      <c r="M122" s="150"/>
      <c r="T122" s="151"/>
      <c r="AT122" s="147" t="s">
        <v>167</v>
      </c>
      <c r="AU122" s="147" t="s">
        <v>83</v>
      </c>
      <c r="AV122" s="12" t="s">
        <v>81</v>
      </c>
      <c r="AW122" s="12" t="s">
        <v>35</v>
      </c>
      <c r="AX122" s="12" t="s">
        <v>73</v>
      </c>
      <c r="AY122" s="147" t="s">
        <v>156</v>
      </c>
    </row>
    <row r="123" spans="2:65" s="12" customFormat="1" ht="10.199999999999999">
      <c r="B123" s="145"/>
      <c r="D123" s="146" t="s">
        <v>167</v>
      </c>
      <c r="E123" s="147" t="s">
        <v>19</v>
      </c>
      <c r="F123" s="148" t="s">
        <v>2713</v>
      </c>
      <c r="H123" s="147" t="s">
        <v>19</v>
      </c>
      <c r="I123" s="149"/>
      <c r="L123" s="145"/>
      <c r="M123" s="150"/>
      <c r="T123" s="151"/>
      <c r="AT123" s="147" t="s">
        <v>167</v>
      </c>
      <c r="AU123" s="147" t="s">
        <v>83</v>
      </c>
      <c r="AV123" s="12" t="s">
        <v>81</v>
      </c>
      <c r="AW123" s="12" t="s">
        <v>35</v>
      </c>
      <c r="AX123" s="12" t="s">
        <v>73</v>
      </c>
      <c r="AY123" s="147" t="s">
        <v>156</v>
      </c>
    </row>
    <row r="124" spans="2:65" s="13" customFormat="1" ht="10.199999999999999">
      <c r="B124" s="152"/>
      <c r="D124" s="146" t="s">
        <v>167</v>
      </c>
      <c r="E124" s="153" t="s">
        <v>19</v>
      </c>
      <c r="F124" s="154" t="s">
        <v>933</v>
      </c>
      <c r="H124" s="155">
        <v>120</v>
      </c>
      <c r="I124" s="156"/>
      <c r="L124" s="152"/>
      <c r="M124" s="157"/>
      <c r="T124" s="158"/>
      <c r="AT124" s="153" t="s">
        <v>167</v>
      </c>
      <c r="AU124" s="153" t="s">
        <v>83</v>
      </c>
      <c r="AV124" s="13" t="s">
        <v>83</v>
      </c>
      <c r="AW124" s="13" t="s">
        <v>35</v>
      </c>
      <c r="AX124" s="13" t="s">
        <v>73</v>
      </c>
      <c r="AY124" s="153" t="s">
        <v>156</v>
      </c>
    </row>
    <row r="125" spans="2:65" s="12" customFormat="1" ht="10.199999999999999">
      <c r="B125" s="145"/>
      <c r="D125" s="146" t="s">
        <v>167</v>
      </c>
      <c r="E125" s="147" t="s">
        <v>19</v>
      </c>
      <c r="F125" s="148" t="s">
        <v>2714</v>
      </c>
      <c r="H125" s="147" t="s">
        <v>19</v>
      </c>
      <c r="I125" s="149"/>
      <c r="L125" s="145"/>
      <c r="M125" s="150"/>
      <c r="T125" s="151"/>
      <c r="AT125" s="147" t="s">
        <v>167</v>
      </c>
      <c r="AU125" s="147" t="s">
        <v>83</v>
      </c>
      <c r="AV125" s="12" t="s">
        <v>81</v>
      </c>
      <c r="AW125" s="12" t="s">
        <v>35</v>
      </c>
      <c r="AX125" s="12" t="s">
        <v>73</v>
      </c>
      <c r="AY125" s="147" t="s">
        <v>156</v>
      </c>
    </row>
    <row r="126" spans="2:65" s="13" customFormat="1" ht="10.199999999999999">
      <c r="B126" s="152"/>
      <c r="D126" s="146" t="s">
        <v>167</v>
      </c>
      <c r="E126" s="153" t="s">
        <v>19</v>
      </c>
      <c r="F126" s="154" t="s">
        <v>695</v>
      </c>
      <c r="H126" s="155">
        <v>80</v>
      </c>
      <c r="I126" s="156"/>
      <c r="L126" s="152"/>
      <c r="M126" s="157"/>
      <c r="T126" s="158"/>
      <c r="AT126" s="153" t="s">
        <v>167</v>
      </c>
      <c r="AU126" s="153" t="s">
        <v>83</v>
      </c>
      <c r="AV126" s="13" t="s">
        <v>83</v>
      </c>
      <c r="AW126" s="13" t="s">
        <v>35</v>
      </c>
      <c r="AX126" s="13" t="s">
        <v>73</v>
      </c>
      <c r="AY126" s="153" t="s">
        <v>156</v>
      </c>
    </row>
    <row r="127" spans="2:65" s="14" customFormat="1" ht="10.199999999999999">
      <c r="B127" s="159"/>
      <c r="D127" s="146" t="s">
        <v>167</v>
      </c>
      <c r="E127" s="160" t="s">
        <v>19</v>
      </c>
      <c r="F127" s="161" t="s">
        <v>174</v>
      </c>
      <c r="H127" s="162">
        <v>200</v>
      </c>
      <c r="I127" s="163"/>
      <c r="L127" s="159"/>
      <c r="M127" s="164"/>
      <c r="T127" s="165"/>
      <c r="AT127" s="160" t="s">
        <v>167</v>
      </c>
      <c r="AU127" s="160" t="s">
        <v>83</v>
      </c>
      <c r="AV127" s="14" t="s">
        <v>163</v>
      </c>
      <c r="AW127" s="14" t="s">
        <v>35</v>
      </c>
      <c r="AX127" s="14" t="s">
        <v>81</v>
      </c>
      <c r="AY127" s="160" t="s">
        <v>156</v>
      </c>
    </row>
    <row r="128" spans="2:65" s="1" customFormat="1" ht="16.5" customHeight="1">
      <c r="B128" s="33"/>
      <c r="C128" s="166" t="s">
        <v>256</v>
      </c>
      <c r="D128" s="166" t="s">
        <v>291</v>
      </c>
      <c r="E128" s="167" t="s">
        <v>2715</v>
      </c>
      <c r="F128" s="168" t="s">
        <v>2716</v>
      </c>
      <c r="G128" s="169" t="s">
        <v>422</v>
      </c>
      <c r="H128" s="170">
        <v>138</v>
      </c>
      <c r="I128" s="171"/>
      <c r="J128" s="172">
        <f>ROUND(I128*H128,2)</f>
        <v>0</v>
      </c>
      <c r="K128" s="168" t="s">
        <v>162</v>
      </c>
      <c r="L128" s="173"/>
      <c r="M128" s="174" t="s">
        <v>19</v>
      </c>
      <c r="N128" s="175" t="s">
        <v>44</v>
      </c>
      <c r="P128" s="137">
        <f>O128*H128</f>
        <v>0</v>
      </c>
      <c r="Q128" s="137">
        <v>5.0000000000000002E-5</v>
      </c>
      <c r="R128" s="137">
        <f>Q128*H128</f>
        <v>6.9000000000000008E-3</v>
      </c>
      <c r="S128" s="137">
        <v>0</v>
      </c>
      <c r="T128" s="138">
        <f>S128*H128</f>
        <v>0</v>
      </c>
      <c r="AR128" s="139" t="s">
        <v>379</v>
      </c>
      <c r="AT128" s="139" t="s">
        <v>291</v>
      </c>
      <c r="AU128" s="139" t="s">
        <v>83</v>
      </c>
      <c r="AY128" s="18" t="s">
        <v>156</v>
      </c>
      <c r="BE128" s="140">
        <f>IF(N128="základní",J128,0)</f>
        <v>0</v>
      </c>
      <c r="BF128" s="140">
        <f>IF(N128="snížená",J128,0)</f>
        <v>0</v>
      </c>
      <c r="BG128" s="140">
        <f>IF(N128="zákl. přenesená",J128,0)</f>
        <v>0</v>
      </c>
      <c r="BH128" s="140">
        <f>IF(N128="sníž. přenesená",J128,0)</f>
        <v>0</v>
      </c>
      <c r="BI128" s="140">
        <f>IF(N128="nulová",J128,0)</f>
        <v>0</v>
      </c>
      <c r="BJ128" s="18" t="s">
        <v>81</v>
      </c>
      <c r="BK128" s="140">
        <f>ROUND(I128*H128,2)</f>
        <v>0</v>
      </c>
      <c r="BL128" s="18" t="s">
        <v>278</v>
      </c>
      <c r="BM128" s="139" t="s">
        <v>2717</v>
      </c>
    </row>
    <row r="129" spans="2:65" s="13" customFormat="1" ht="10.199999999999999">
      <c r="B129" s="152"/>
      <c r="D129" s="146" t="s">
        <v>167</v>
      </c>
      <c r="E129" s="153" t="s">
        <v>19</v>
      </c>
      <c r="F129" s="154" t="s">
        <v>2718</v>
      </c>
      <c r="H129" s="155">
        <v>138</v>
      </c>
      <c r="I129" s="156"/>
      <c r="L129" s="152"/>
      <c r="M129" s="157"/>
      <c r="T129" s="158"/>
      <c r="AT129" s="153" t="s">
        <v>167</v>
      </c>
      <c r="AU129" s="153" t="s">
        <v>83</v>
      </c>
      <c r="AV129" s="13" t="s">
        <v>83</v>
      </c>
      <c r="AW129" s="13" t="s">
        <v>35</v>
      </c>
      <c r="AX129" s="13" t="s">
        <v>81</v>
      </c>
      <c r="AY129" s="153" t="s">
        <v>156</v>
      </c>
    </row>
    <row r="130" spans="2:65" s="1" customFormat="1" ht="16.5" customHeight="1">
      <c r="B130" s="33"/>
      <c r="C130" s="166" t="s">
        <v>264</v>
      </c>
      <c r="D130" s="166" t="s">
        <v>291</v>
      </c>
      <c r="E130" s="167" t="s">
        <v>2719</v>
      </c>
      <c r="F130" s="168" t="s">
        <v>2720</v>
      </c>
      <c r="G130" s="169" t="s">
        <v>422</v>
      </c>
      <c r="H130" s="170">
        <v>92</v>
      </c>
      <c r="I130" s="171"/>
      <c r="J130" s="172">
        <f>ROUND(I130*H130,2)</f>
        <v>0</v>
      </c>
      <c r="K130" s="168" t="s">
        <v>162</v>
      </c>
      <c r="L130" s="173"/>
      <c r="M130" s="174" t="s">
        <v>19</v>
      </c>
      <c r="N130" s="175" t="s">
        <v>44</v>
      </c>
      <c r="P130" s="137">
        <f>O130*H130</f>
        <v>0</v>
      </c>
      <c r="Q130" s="137">
        <v>6.9999999999999994E-5</v>
      </c>
      <c r="R130" s="137">
        <f>Q130*H130</f>
        <v>6.4399999999999995E-3</v>
      </c>
      <c r="S130" s="137">
        <v>0</v>
      </c>
      <c r="T130" s="138">
        <f>S130*H130</f>
        <v>0</v>
      </c>
      <c r="AR130" s="139" t="s">
        <v>379</v>
      </c>
      <c r="AT130" s="139" t="s">
        <v>291</v>
      </c>
      <c r="AU130" s="139" t="s">
        <v>83</v>
      </c>
      <c r="AY130" s="18" t="s">
        <v>156</v>
      </c>
      <c r="BE130" s="140">
        <f>IF(N130="základní",J130,0)</f>
        <v>0</v>
      </c>
      <c r="BF130" s="140">
        <f>IF(N130="snížená",J130,0)</f>
        <v>0</v>
      </c>
      <c r="BG130" s="140">
        <f>IF(N130="zákl. přenesená",J130,0)</f>
        <v>0</v>
      </c>
      <c r="BH130" s="140">
        <f>IF(N130="sníž. přenesená",J130,0)</f>
        <v>0</v>
      </c>
      <c r="BI130" s="140">
        <f>IF(N130="nulová",J130,0)</f>
        <v>0</v>
      </c>
      <c r="BJ130" s="18" t="s">
        <v>81</v>
      </c>
      <c r="BK130" s="140">
        <f>ROUND(I130*H130,2)</f>
        <v>0</v>
      </c>
      <c r="BL130" s="18" t="s">
        <v>278</v>
      </c>
      <c r="BM130" s="139" t="s">
        <v>2721</v>
      </c>
    </row>
    <row r="131" spans="2:65" s="13" customFormat="1" ht="10.199999999999999">
      <c r="B131" s="152"/>
      <c r="D131" s="146" t="s">
        <v>167</v>
      </c>
      <c r="E131" s="153" t="s">
        <v>19</v>
      </c>
      <c r="F131" s="154" t="s">
        <v>2722</v>
      </c>
      <c r="H131" s="155">
        <v>92</v>
      </c>
      <c r="I131" s="156"/>
      <c r="L131" s="152"/>
      <c r="M131" s="157"/>
      <c r="T131" s="158"/>
      <c r="AT131" s="153" t="s">
        <v>167</v>
      </c>
      <c r="AU131" s="153" t="s">
        <v>83</v>
      </c>
      <c r="AV131" s="13" t="s">
        <v>83</v>
      </c>
      <c r="AW131" s="13" t="s">
        <v>35</v>
      </c>
      <c r="AX131" s="13" t="s">
        <v>81</v>
      </c>
      <c r="AY131" s="153" t="s">
        <v>156</v>
      </c>
    </row>
    <row r="132" spans="2:65" s="1" customFormat="1" ht="24.15" customHeight="1">
      <c r="B132" s="33"/>
      <c r="C132" s="128" t="s">
        <v>269</v>
      </c>
      <c r="D132" s="128" t="s">
        <v>158</v>
      </c>
      <c r="E132" s="129" t="s">
        <v>2709</v>
      </c>
      <c r="F132" s="130" t="s">
        <v>2710</v>
      </c>
      <c r="G132" s="131" t="s">
        <v>422</v>
      </c>
      <c r="H132" s="132">
        <v>120</v>
      </c>
      <c r="I132" s="133"/>
      <c r="J132" s="134">
        <f>ROUND(I132*H132,2)</f>
        <v>0</v>
      </c>
      <c r="K132" s="130" t="s">
        <v>162</v>
      </c>
      <c r="L132" s="33"/>
      <c r="M132" s="135" t="s">
        <v>19</v>
      </c>
      <c r="N132" s="136" t="s">
        <v>44</v>
      </c>
      <c r="P132" s="137">
        <f>O132*H132</f>
        <v>0</v>
      </c>
      <c r="Q132" s="137">
        <v>0</v>
      </c>
      <c r="R132" s="137">
        <f>Q132*H132</f>
        <v>0</v>
      </c>
      <c r="S132" s="137">
        <v>0</v>
      </c>
      <c r="T132" s="138">
        <f>S132*H132</f>
        <v>0</v>
      </c>
      <c r="AR132" s="139" t="s">
        <v>278</v>
      </c>
      <c r="AT132" s="139" t="s">
        <v>158</v>
      </c>
      <c r="AU132" s="139" t="s">
        <v>83</v>
      </c>
      <c r="AY132" s="18" t="s">
        <v>156</v>
      </c>
      <c r="BE132" s="140">
        <f>IF(N132="základní",J132,0)</f>
        <v>0</v>
      </c>
      <c r="BF132" s="140">
        <f>IF(N132="snížená",J132,0)</f>
        <v>0</v>
      </c>
      <c r="BG132" s="140">
        <f>IF(N132="zákl. přenesená",J132,0)</f>
        <v>0</v>
      </c>
      <c r="BH132" s="140">
        <f>IF(N132="sníž. přenesená",J132,0)</f>
        <v>0</v>
      </c>
      <c r="BI132" s="140">
        <f>IF(N132="nulová",J132,0)</f>
        <v>0</v>
      </c>
      <c r="BJ132" s="18" t="s">
        <v>81</v>
      </c>
      <c r="BK132" s="140">
        <f>ROUND(I132*H132,2)</f>
        <v>0</v>
      </c>
      <c r="BL132" s="18" t="s">
        <v>278</v>
      </c>
      <c r="BM132" s="139" t="s">
        <v>2723</v>
      </c>
    </row>
    <row r="133" spans="2:65" s="1" customFormat="1" ht="10.199999999999999">
      <c r="B133" s="33"/>
      <c r="D133" s="141" t="s">
        <v>165</v>
      </c>
      <c r="F133" s="142" t="s">
        <v>2712</v>
      </c>
      <c r="I133" s="143"/>
      <c r="L133" s="33"/>
      <c r="M133" s="144"/>
      <c r="T133" s="54"/>
      <c r="AT133" s="18" t="s">
        <v>165</v>
      </c>
      <c r="AU133" s="18" t="s">
        <v>83</v>
      </c>
    </row>
    <row r="134" spans="2:65" s="12" customFormat="1" ht="10.199999999999999">
      <c r="B134" s="145"/>
      <c r="D134" s="146" t="s">
        <v>167</v>
      </c>
      <c r="E134" s="147" t="s">
        <v>19</v>
      </c>
      <c r="F134" s="148" t="s">
        <v>2703</v>
      </c>
      <c r="H134" s="147" t="s">
        <v>19</v>
      </c>
      <c r="I134" s="149"/>
      <c r="L134" s="145"/>
      <c r="M134" s="150"/>
      <c r="T134" s="151"/>
      <c r="AT134" s="147" t="s">
        <v>167</v>
      </c>
      <c r="AU134" s="147" t="s">
        <v>83</v>
      </c>
      <c r="AV134" s="12" t="s">
        <v>81</v>
      </c>
      <c r="AW134" s="12" t="s">
        <v>35</v>
      </c>
      <c r="AX134" s="12" t="s">
        <v>73</v>
      </c>
      <c r="AY134" s="147" t="s">
        <v>156</v>
      </c>
    </row>
    <row r="135" spans="2:65" s="12" customFormat="1" ht="10.199999999999999">
      <c r="B135" s="145"/>
      <c r="D135" s="146" t="s">
        <v>167</v>
      </c>
      <c r="E135" s="147" t="s">
        <v>19</v>
      </c>
      <c r="F135" s="148" t="s">
        <v>2704</v>
      </c>
      <c r="H135" s="147" t="s">
        <v>19</v>
      </c>
      <c r="I135" s="149"/>
      <c r="L135" s="145"/>
      <c r="M135" s="150"/>
      <c r="T135" s="151"/>
      <c r="AT135" s="147" t="s">
        <v>167</v>
      </c>
      <c r="AU135" s="147" t="s">
        <v>83</v>
      </c>
      <c r="AV135" s="12" t="s">
        <v>81</v>
      </c>
      <c r="AW135" s="12" t="s">
        <v>35</v>
      </c>
      <c r="AX135" s="12" t="s">
        <v>73</v>
      </c>
      <c r="AY135" s="147" t="s">
        <v>156</v>
      </c>
    </row>
    <row r="136" spans="2:65" s="13" customFormat="1" ht="10.199999999999999">
      <c r="B136" s="152"/>
      <c r="D136" s="146" t="s">
        <v>167</v>
      </c>
      <c r="E136" s="153" t="s">
        <v>19</v>
      </c>
      <c r="F136" s="154" t="s">
        <v>933</v>
      </c>
      <c r="H136" s="155">
        <v>120</v>
      </c>
      <c r="I136" s="156"/>
      <c r="L136" s="152"/>
      <c r="M136" s="157"/>
      <c r="T136" s="158"/>
      <c r="AT136" s="153" t="s">
        <v>167</v>
      </c>
      <c r="AU136" s="153" t="s">
        <v>83</v>
      </c>
      <c r="AV136" s="13" t="s">
        <v>83</v>
      </c>
      <c r="AW136" s="13" t="s">
        <v>35</v>
      </c>
      <c r="AX136" s="13" t="s">
        <v>73</v>
      </c>
      <c r="AY136" s="153" t="s">
        <v>156</v>
      </c>
    </row>
    <row r="137" spans="2:65" s="14" customFormat="1" ht="10.199999999999999">
      <c r="B137" s="159"/>
      <c r="D137" s="146" t="s">
        <v>167</v>
      </c>
      <c r="E137" s="160" t="s">
        <v>19</v>
      </c>
      <c r="F137" s="161" t="s">
        <v>174</v>
      </c>
      <c r="H137" s="162">
        <v>120</v>
      </c>
      <c r="I137" s="163"/>
      <c r="L137" s="159"/>
      <c r="M137" s="164"/>
      <c r="T137" s="165"/>
      <c r="AT137" s="160" t="s">
        <v>167</v>
      </c>
      <c r="AU137" s="160" t="s">
        <v>83</v>
      </c>
      <c r="AV137" s="14" t="s">
        <v>163</v>
      </c>
      <c r="AW137" s="14" t="s">
        <v>35</v>
      </c>
      <c r="AX137" s="14" t="s">
        <v>81</v>
      </c>
      <c r="AY137" s="160" t="s">
        <v>156</v>
      </c>
    </row>
    <row r="138" spans="2:65" s="1" customFormat="1" ht="16.5" customHeight="1">
      <c r="B138" s="33"/>
      <c r="C138" s="166" t="s">
        <v>278</v>
      </c>
      <c r="D138" s="166" t="s">
        <v>291</v>
      </c>
      <c r="E138" s="167" t="s">
        <v>2724</v>
      </c>
      <c r="F138" s="168" t="s">
        <v>2725</v>
      </c>
      <c r="G138" s="169" t="s">
        <v>422</v>
      </c>
      <c r="H138" s="170">
        <v>138</v>
      </c>
      <c r="I138" s="171"/>
      <c r="J138" s="172">
        <f>ROUND(I138*H138,2)</f>
        <v>0</v>
      </c>
      <c r="K138" s="168" t="s">
        <v>162</v>
      </c>
      <c r="L138" s="173"/>
      <c r="M138" s="174" t="s">
        <v>19</v>
      </c>
      <c r="N138" s="175" t="s">
        <v>44</v>
      </c>
      <c r="P138" s="137">
        <f>O138*H138</f>
        <v>0</v>
      </c>
      <c r="Q138" s="137">
        <v>1.1E-4</v>
      </c>
      <c r="R138" s="137">
        <f>Q138*H138</f>
        <v>1.5180000000000001E-2</v>
      </c>
      <c r="S138" s="137">
        <v>0</v>
      </c>
      <c r="T138" s="138">
        <f>S138*H138</f>
        <v>0</v>
      </c>
      <c r="AR138" s="139" t="s">
        <v>379</v>
      </c>
      <c r="AT138" s="139" t="s">
        <v>291</v>
      </c>
      <c r="AU138" s="139" t="s">
        <v>83</v>
      </c>
      <c r="AY138" s="18" t="s">
        <v>156</v>
      </c>
      <c r="BE138" s="140">
        <f>IF(N138="základní",J138,0)</f>
        <v>0</v>
      </c>
      <c r="BF138" s="140">
        <f>IF(N138="snížená",J138,0)</f>
        <v>0</v>
      </c>
      <c r="BG138" s="140">
        <f>IF(N138="zákl. přenesená",J138,0)</f>
        <v>0</v>
      </c>
      <c r="BH138" s="140">
        <f>IF(N138="sníž. přenesená",J138,0)</f>
        <v>0</v>
      </c>
      <c r="BI138" s="140">
        <f>IF(N138="nulová",J138,0)</f>
        <v>0</v>
      </c>
      <c r="BJ138" s="18" t="s">
        <v>81</v>
      </c>
      <c r="BK138" s="140">
        <f>ROUND(I138*H138,2)</f>
        <v>0</v>
      </c>
      <c r="BL138" s="18" t="s">
        <v>278</v>
      </c>
      <c r="BM138" s="139" t="s">
        <v>2726</v>
      </c>
    </row>
    <row r="139" spans="2:65" s="13" customFormat="1" ht="10.199999999999999">
      <c r="B139" s="152"/>
      <c r="D139" s="146" t="s">
        <v>167</v>
      </c>
      <c r="E139" s="153" t="s">
        <v>19</v>
      </c>
      <c r="F139" s="154" t="s">
        <v>2718</v>
      </c>
      <c r="H139" s="155">
        <v>138</v>
      </c>
      <c r="I139" s="156"/>
      <c r="L139" s="152"/>
      <c r="M139" s="157"/>
      <c r="T139" s="158"/>
      <c r="AT139" s="153" t="s">
        <v>167</v>
      </c>
      <c r="AU139" s="153" t="s">
        <v>83</v>
      </c>
      <c r="AV139" s="13" t="s">
        <v>83</v>
      </c>
      <c r="AW139" s="13" t="s">
        <v>35</v>
      </c>
      <c r="AX139" s="13" t="s">
        <v>81</v>
      </c>
      <c r="AY139" s="153" t="s">
        <v>156</v>
      </c>
    </row>
    <row r="140" spans="2:65" s="1" customFormat="1" ht="24.15" customHeight="1">
      <c r="B140" s="33"/>
      <c r="C140" s="128" t="s">
        <v>285</v>
      </c>
      <c r="D140" s="128" t="s">
        <v>158</v>
      </c>
      <c r="E140" s="129" t="s">
        <v>2727</v>
      </c>
      <c r="F140" s="130" t="s">
        <v>2728</v>
      </c>
      <c r="G140" s="131" t="s">
        <v>422</v>
      </c>
      <c r="H140" s="132">
        <v>300</v>
      </c>
      <c r="I140" s="133"/>
      <c r="J140" s="134">
        <f>ROUND(I140*H140,2)</f>
        <v>0</v>
      </c>
      <c r="K140" s="130" t="s">
        <v>162</v>
      </c>
      <c r="L140" s="33"/>
      <c r="M140" s="135" t="s">
        <v>19</v>
      </c>
      <c r="N140" s="136" t="s">
        <v>44</v>
      </c>
      <c r="P140" s="137">
        <f>O140*H140</f>
        <v>0</v>
      </c>
      <c r="Q140" s="137">
        <v>0</v>
      </c>
      <c r="R140" s="137">
        <f>Q140*H140</f>
        <v>0</v>
      </c>
      <c r="S140" s="137">
        <v>0</v>
      </c>
      <c r="T140" s="138">
        <f>S140*H140</f>
        <v>0</v>
      </c>
      <c r="AR140" s="139" t="s">
        <v>278</v>
      </c>
      <c r="AT140" s="139" t="s">
        <v>158</v>
      </c>
      <c r="AU140" s="139" t="s">
        <v>83</v>
      </c>
      <c r="AY140" s="18" t="s">
        <v>156</v>
      </c>
      <c r="BE140" s="140">
        <f>IF(N140="základní",J140,0)</f>
        <v>0</v>
      </c>
      <c r="BF140" s="140">
        <f>IF(N140="snížená",J140,0)</f>
        <v>0</v>
      </c>
      <c r="BG140" s="140">
        <f>IF(N140="zákl. přenesená",J140,0)</f>
        <v>0</v>
      </c>
      <c r="BH140" s="140">
        <f>IF(N140="sníž. přenesená",J140,0)</f>
        <v>0</v>
      </c>
      <c r="BI140" s="140">
        <f>IF(N140="nulová",J140,0)</f>
        <v>0</v>
      </c>
      <c r="BJ140" s="18" t="s">
        <v>81</v>
      </c>
      <c r="BK140" s="140">
        <f>ROUND(I140*H140,2)</f>
        <v>0</v>
      </c>
      <c r="BL140" s="18" t="s">
        <v>278</v>
      </c>
      <c r="BM140" s="139" t="s">
        <v>2729</v>
      </c>
    </row>
    <row r="141" spans="2:65" s="1" customFormat="1" ht="10.199999999999999">
      <c r="B141" s="33"/>
      <c r="D141" s="141" t="s">
        <v>165</v>
      </c>
      <c r="F141" s="142" t="s">
        <v>2730</v>
      </c>
      <c r="I141" s="143"/>
      <c r="L141" s="33"/>
      <c r="M141" s="144"/>
      <c r="T141" s="54"/>
      <c r="AT141" s="18" t="s">
        <v>165</v>
      </c>
      <c r="AU141" s="18" t="s">
        <v>83</v>
      </c>
    </row>
    <row r="142" spans="2:65" s="12" customFormat="1" ht="10.199999999999999">
      <c r="B142" s="145"/>
      <c r="D142" s="146" t="s">
        <v>167</v>
      </c>
      <c r="E142" s="147" t="s">
        <v>19</v>
      </c>
      <c r="F142" s="148" t="s">
        <v>2703</v>
      </c>
      <c r="H142" s="147" t="s">
        <v>19</v>
      </c>
      <c r="I142" s="149"/>
      <c r="L142" s="145"/>
      <c r="M142" s="150"/>
      <c r="T142" s="151"/>
      <c r="AT142" s="147" t="s">
        <v>167</v>
      </c>
      <c r="AU142" s="147" t="s">
        <v>83</v>
      </c>
      <c r="AV142" s="12" t="s">
        <v>81</v>
      </c>
      <c r="AW142" s="12" t="s">
        <v>35</v>
      </c>
      <c r="AX142" s="12" t="s">
        <v>73</v>
      </c>
      <c r="AY142" s="147" t="s">
        <v>156</v>
      </c>
    </row>
    <row r="143" spans="2:65" s="12" customFormat="1" ht="10.199999999999999">
      <c r="B143" s="145"/>
      <c r="D143" s="146" t="s">
        <v>167</v>
      </c>
      <c r="E143" s="147" t="s">
        <v>19</v>
      </c>
      <c r="F143" s="148" t="s">
        <v>2704</v>
      </c>
      <c r="H143" s="147" t="s">
        <v>19</v>
      </c>
      <c r="I143" s="149"/>
      <c r="L143" s="145"/>
      <c r="M143" s="150"/>
      <c r="T143" s="151"/>
      <c r="AT143" s="147" t="s">
        <v>167</v>
      </c>
      <c r="AU143" s="147" t="s">
        <v>83</v>
      </c>
      <c r="AV143" s="12" t="s">
        <v>81</v>
      </c>
      <c r="AW143" s="12" t="s">
        <v>35</v>
      </c>
      <c r="AX143" s="12" t="s">
        <v>73</v>
      </c>
      <c r="AY143" s="147" t="s">
        <v>156</v>
      </c>
    </row>
    <row r="144" spans="2:65" s="13" customFormat="1" ht="10.199999999999999">
      <c r="B144" s="152"/>
      <c r="D144" s="146" t="s">
        <v>167</v>
      </c>
      <c r="E144" s="153" t="s">
        <v>19</v>
      </c>
      <c r="F144" s="154" t="s">
        <v>2731</v>
      </c>
      <c r="H144" s="155">
        <v>300</v>
      </c>
      <c r="I144" s="156"/>
      <c r="L144" s="152"/>
      <c r="M144" s="157"/>
      <c r="T144" s="158"/>
      <c r="AT144" s="153" t="s">
        <v>167</v>
      </c>
      <c r="AU144" s="153" t="s">
        <v>83</v>
      </c>
      <c r="AV144" s="13" t="s">
        <v>83</v>
      </c>
      <c r="AW144" s="13" t="s">
        <v>35</v>
      </c>
      <c r="AX144" s="13" t="s">
        <v>73</v>
      </c>
      <c r="AY144" s="153" t="s">
        <v>156</v>
      </c>
    </row>
    <row r="145" spans="2:65" s="14" customFormat="1" ht="10.199999999999999">
      <c r="B145" s="159"/>
      <c r="D145" s="146" t="s">
        <v>167</v>
      </c>
      <c r="E145" s="160" t="s">
        <v>19</v>
      </c>
      <c r="F145" s="161" t="s">
        <v>174</v>
      </c>
      <c r="H145" s="162">
        <v>300</v>
      </c>
      <c r="I145" s="163"/>
      <c r="L145" s="159"/>
      <c r="M145" s="164"/>
      <c r="T145" s="165"/>
      <c r="AT145" s="160" t="s">
        <v>167</v>
      </c>
      <c r="AU145" s="160" t="s">
        <v>83</v>
      </c>
      <c r="AV145" s="14" t="s">
        <v>163</v>
      </c>
      <c r="AW145" s="14" t="s">
        <v>35</v>
      </c>
      <c r="AX145" s="14" t="s">
        <v>81</v>
      </c>
      <c r="AY145" s="160" t="s">
        <v>156</v>
      </c>
    </row>
    <row r="146" spans="2:65" s="1" customFormat="1" ht="16.5" customHeight="1">
      <c r="B146" s="33"/>
      <c r="C146" s="166" t="s">
        <v>290</v>
      </c>
      <c r="D146" s="166" t="s">
        <v>291</v>
      </c>
      <c r="E146" s="167" t="s">
        <v>2732</v>
      </c>
      <c r="F146" s="168" t="s">
        <v>2733</v>
      </c>
      <c r="G146" s="169" t="s">
        <v>422</v>
      </c>
      <c r="H146" s="170">
        <v>345</v>
      </c>
      <c r="I146" s="171"/>
      <c r="J146" s="172">
        <f>ROUND(I146*H146,2)</f>
        <v>0</v>
      </c>
      <c r="K146" s="168" t="s">
        <v>162</v>
      </c>
      <c r="L146" s="173"/>
      <c r="M146" s="174" t="s">
        <v>19</v>
      </c>
      <c r="N146" s="175" t="s">
        <v>44</v>
      </c>
      <c r="P146" s="137">
        <f>O146*H146</f>
        <v>0</v>
      </c>
      <c r="Q146" s="137">
        <v>1.6000000000000001E-4</v>
      </c>
      <c r="R146" s="137">
        <f>Q146*H146</f>
        <v>5.5200000000000006E-2</v>
      </c>
      <c r="S146" s="137">
        <v>0</v>
      </c>
      <c r="T146" s="138">
        <f>S146*H146</f>
        <v>0</v>
      </c>
      <c r="AR146" s="139" t="s">
        <v>379</v>
      </c>
      <c r="AT146" s="139" t="s">
        <v>291</v>
      </c>
      <c r="AU146" s="139" t="s">
        <v>83</v>
      </c>
      <c r="AY146" s="18" t="s">
        <v>156</v>
      </c>
      <c r="BE146" s="140">
        <f>IF(N146="základní",J146,0)</f>
        <v>0</v>
      </c>
      <c r="BF146" s="140">
        <f>IF(N146="snížená",J146,0)</f>
        <v>0</v>
      </c>
      <c r="BG146" s="140">
        <f>IF(N146="zákl. přenesená",J146,0)</f>
        <v>0</v>
      </c>
      <c r="BH146" s="140">
        <f>IF(N146="sníž. přenesená",J146,0)</f>
        <v>0</v>
      </c>
      <c r="BI146" s="140">
        <f>IF(N146="nulová",J146,0)</f>
        <v>0</v>
      </c>
      <c r="BJ146" s="18" t="s">
        <v>81</v>
      </c>
      <c r="BK146" s="140">
        <f>ROUND(I146*H146,2)</f>
        <v>0</v>
      </c>
      <c r="BL146" s="18" t="s">
        <v>278</v>
      </c>
      <c r="BM146" s="139" t="s">
        <v>2734</v>
      </c>
    </row>
    <row r="147" spans="2:65" s="13" customFormat="1" ht="10.199999999999999">
      <c r="B147" s="152"/>
      <c r="D147" s="146" t="s">
        <v>167</v>
      </c>
      <c r="E147" s="153" t="s">
        <v>19</v>
      </c>
      <c r="F147" s="154" t="s">
        <v>2735</v>
      </c>
      <c r="H147" s="155">
        <v>345</v>
      </c>
      <c r="I147" s="156"/>
      <c r="L147" s="152"/>
      <c r="M147" s="157"/>
      <c r="T147" s="158"/>
      <c r="AT147" s="153" t="s">
        <v>167</v>
      </c>
      <c r="AU147" s="153" t="s">
        <v>83</v>
      </c>
      <c r="AV147" s="13" t="s">
        <v>83</v>
      </c>
      <c r="AW147" s="13" t="s">
        <v>35</v>
      </c>
      <c r="AX147" s="13" t="s">
        <v>81</v>
      </c>
      <c r="AY147" s="153" t="s">
        <v>156</v>
      </c>
    </row>
    <row r="148" spans="2:65" s="1" customFormat="1" ht="24.15" customHeight="1">
      <c r="B148" s="33"/>
      <c r="C148" s="128" t="s">
        <v>297</v>
      </c>
      <c r="D148" s="128" t="s">
        <v>158</v>
      </c>
      <c r="E148" s="129" t="s">
        <v>2736</v>
      </c>
      <c r="F148" s="130" t="s">
        <v>2737</v>
      </c>
      <c r="G148" s="131" t="s">
        <v>422</v>
      </c>
      <c r="H148" s="132">
        <v>160</v>
      </c>
      <c r="I148" s="133"/>
      <c r="J148" s="134">
        <f>ROUND(I148*H148,2)</f>
        <v>0</v>
      </c>
      <c r="K148" s="130" t="s">
        <v>162</v>
      </c>
      <c r="L148" s="33"/>
      <c r="M148" s="135" t="s">
        <v>19</v>
      </c>
      <c r="N148" s="136" t="s">
        <v>44</v>
      </c>
      <c r="P148" s="137">
        <f>O148*H148</f>
        <v>0</v>
      </c>
      <c r="Q148" s="137">
        <v>0</v>
      </c>
      <c r="R148" s="137">
        <f>Q148*H148</f>
        <v>0</v>
      </c>
      <c r="S148" s="137">
        <v>0</v>
      </c>
      <c r="T148" s="138">
        <f>S148*H148</f>
        <v>0</v>
      </c>
      <c r="AR148" s="139" t="s">
        <v>278</v>
      </c>
      <c r="AT148" s="139" t="s">
        <v>158</v>
      </c>
      <c r="AU148" s="139" t="s">
        <v>83</v>
      </c>
      <c r="AY148" s="18" t="s">
        <v>156</v>
      </c>
      <c r="BE148" s="140">
        <f>IF(N148="základní",J148,0)</f>
        <v>0</v>
      </c>
      <c r="BF148" s="140">
        <f>IF(N148="snížená",J148,0)</f>
        <v>0</v>
      </c>
      <c r="BG148" s="140">
        <f>IF(N148="zákl. přenesená",J148,0)</f>
        <v>0</v>
      </c>
      <c r="BH148" s="140">
        <f>IF(N148="sníž. přenesená",J148,0)</f>
        <v>0</v>
      </c>
      <c r="BI148" s="140">
        <f>IF(N148="nulová",J148,0)</f>
        <v>0</v>
      </c>
      <c r="BJ148" s="18" t="s">
        <v>81</v>
      </c>
      <c r="BK148" s="140">
        <f>ROUND(I148*H148,2)</f>
        <v>0</v>
      </c>
      <c r="BL148" s="18" t="s">
        <v>278</v>
      </c>
      <c r="BM148" s="139" t="s">
        <v>2738</v>
      </c>
    </row>
    <row r="149" spans="2:65" s="1" customFormat="1" ht="10.199999999999999">
      <c r="B149" s="33"/>
      <c r="D149" s="141" t="s">
        <v>165</v>
      </c>
      <c r="F149" s="142" t="s">
        <v>2739</v>
      </c>
      <c r="I149" s="143"/>
      <c r="L149" s="33"/>
      <c r="M149" s="144"/>
      <c r="T149" s="54"/>
      <c r="AT149" s="18" t="s">
        <v>165</v>
      </c>
      <c r="AU149" s="18" t="s">
        <v>83</v>
      </c>
    </row>
    <row r="150" spans="2:65" s="12" customFormat="1" ht="10.199999999999999">
      <c r="B150" s="145"/>
      <c r="D150" s="146" t="s">
        <v>167</v>
      </c>
      <c r="E150" s="147" t="s">
        <v>19</v>
      </c>
      <c r="F150" s="148" t="s">
        <v>2703</v>
      </c>
      <c r="H150" s="147" t="s">
        <v>19</v>
      </c>
      <c r="I150" s="149"/>
      <c r="L150" s="145"/>
      <c r="M150" s="150"/>
      <c r="T150" s="151"/>
      <c r="AT150" s="147" t="s">
        <v>167</v>
      </c>
      <c r="AU150" s="147" t="s">
        <v>83</v>
      </c>
      <c r="AV150" s="12" t="s">
        <v>81</v>
      </c>
      <c r="AW150" s="12" t="s">
        <v>35</v>
      </c>
      <c r="AX150" s="12" t="s">
        <v>73</v>
      </c>
      <c r="AY150" s="147" t="s">
        <v>156</v>
      </c>
    </row>
    <row r="151" spans="2:65" s="12" customFormat="1" ht="10.199999999999999">
      <c r="B151" s="145"/>
      <c r="D151" s="146" t="s">
        <v>167</v>
      </c>
      <c r="E151" s="147" t="s">
        <v>19</v>
      </c>
      <c r="F151" s="148" t="s">
        <v>2704</v>
      </c>
      <c r="H151" s="147" t="s">
        <v>19</v>
      </c>
      <c r="I151" s="149"/>
      <c r="L151" s="145"/>
      <c r="M151" s="150"/>
      <c r="T151" s="151"/>
      <c r="AT151" s="147" t="s">
        <v>167</v>
      </c>
      <c r="AU151" s="147" t="s">
        <v>83</v>
      </c>
      <c r="AV151" s="12" t="s">
        <v>81</v>
      </c>
      <c r="AW151" s="12" t="s">
        <v>35</v>
      </c>
      <c r="AX151" s="12" t="s">
        <v>73</v>
      </c>
      <c r="AY151" s="147" t="s">
        <v>156</v>
      </c>
    </row>
    <row r="152" spans="2:65" s="13" customFormat="1" ht="10.199999999999999">
      <c r="B152" s="152"/>
      <c r="D152" s="146" t="s">
        <v>167</v>
      </c>
      <c r="E152" s="153" t="s">
        <v>19</v>
      </c>
      <c r="F152" s="154" t="s">
        <v>1190</v>
      </c>
      <c r="H152" s="155">
        <v>160</v>
      </c>
      <c r="I152" s="156"/>
      <c r="L152" s="152"/>
      <c r="M152" s="157"/>
      <c r="T152" s="158"/>
      <c r="AT152" s="153" t="s">
        <v>167</v>
      </c>
      <c r="AU152" s="153" t="s">
        <v>83</v>
      </c>
      <c r="AV152" s="13" t="s">
        <v>83</v>
      </c>
      <c r="AW152" s="13" t="s">
        <v>35</v>
      </c>
      <c r="AX152" s="13" t="s">
        <v>73</v>
      </c>
      <c r="AY152" s="153" t="s">
        <v>156</v>
      </c>
    </row>
    <row r="153" spans="2:65" s="14" customFormat="1" ht="10.199999999999999">
      <c r="B153" s="159"/>
      <c r="D153" s="146" t="s">
        <v>167</v>
      </c>
      <c r="E153" s="160" t="s">
        <v>19</v>
      </c>
      <c r="F153" s="161" t="s">
        <v>174</v>
      </c>
      <c r="H153" s="162">
        <v>160</v>
      </c>
      <c r="I153" s="163"/>
      <c r="L153" s="159"/>
      <c r="M153" s="164"/>
      <c r="T153" s="165"/>
      <c r="AT153" s="160" t="s">
        <v>167</v>
      </c>
      <c r="AU153" s="160" t="s">
        <v>83</v>
      </c>
      <c r="AV153" s="14" t="s">
        <v>163</v>
      </c>
      <c r="AW153" s="14" t="s">
        <v>35</v>
      </c>
      <c r="AX153" s="14" t="s">
        <v>81</v>
      </c>
      <c r="AY153" s="160" t="s">
        <v>156</v>
      </c>
    </row>
    <row r="154" spans="2:65" s="1" customFormat="1" ht="16.5" customHeight="1">
      <c r="B154" s="33"/>
      <c r="C154" s="166" t="s">
        <v>238</v>
      </c>
      <c r="D154" s="166" t="s">
        <v>291</v>
      </c>
      <c r="E154" s="167" t="s">
        <v>2740</v>
      </c>
      <c r="F154" s="168" t="s">
        <v>2741</v>
      </c>
      <c r="G154" s="169" t="s">
        <v>422</v>
      </c>
      <c r="H154" s="170">
        <v>184</v>
      </c>
      <c r="I154" s="171"/>
      <c r="J154" s="172">
        <f>ROUND(I154*H154,2)</f>
        <v>0</v>
      </c>
      <c r="K154" s="168" t="s">
        <v>162</v>
      </c>
      <c r="L154" s="173"/>
      <c r="M154" s="174" t="s">
        <v>19</v>
      </c>
      <c r="N154" s="175" t="s">
        <v>44</v>
      </c>
      <c r="P154" s="137">
        <f>O154*H154</f>
        <v>0</v>
      </c>
      <c r="Q154" s="137">
        <v>7.6999999999999996E-4</v>
      </c>
      <c r="R154" s="137">
        <f>Q154*H154</f>
        <v>0.14168</v>
      </c>
      <c r="S154" s="137">
        <v>0</v>
      </c>
      <c r="T154" s="138">
        <f>S154*H154</f>
        <v>0</v>
      </c>
      <c r="AR154" s="139" t="s">
        <v>379</v>
      </c>
      <c r="AT154" s="139" t="s">
        <v>291</v>
      </c>
      <c r="AU154" s="139" t="s">
        <v>83</v>
      </c>
      <c r="AY154" s="18" t="s">
        <v>156</v>
      </c>
      <c r="BE154" s="140">
        <f>IF(N154="základní",J154,0)</f>
        <v>0</v>
      </c>
      <c r="BF154" s="140">
        <f>IF(N154="snížená",J154,0)</f>
        <v>0</v>
      </c>
      <c r="BG154" s="140">
        <f>IF(N154="zákl. přenesená",J154,0)</f>
        <v>0</v>
      </c>
      <c r="BH154" s="140">
        <f>IF(N154="sníž. přenesená",J154,0)</f>
        <v>0</v>
      </c>
      <c r="BI154" s="140">
        <f>IF(N154="nulová",J154,0)</f>
        <v>0</v>
      </c>
      <c r="BJ154" s="18" t="s">
        <v>81</v>
      </c>
      <c r="BK154" s="140">
        <f>ROUND(I154*H154,2)</f>
        <v>0</v>
      </c>
      <c r="BL154" s="18" t="s">
        <v>278</v>
      </c>
      <c r="BM154" s="139" t="s">
        <v>2742</v>
      </c>
    </row>
    <row r="155" spans="2:65" s="13" customFormat="1" ht="10.199999999999999">
      <c r="B155" s="152"/>
      <c r="D155" s="146" t="s">
        <v>167</v>
      </c>
      <c r="E155" s="153" t="s">
        <v>19</v>
      </c>
      <c r="F155" s="154" t="s">
        <v>2743</v>
      </c>
      <c r="H155" s="155">
        <v>184</v>
      </c>
      <c r="I155" s="156"/>
      <c r="L155" s="152"/>
      <c r="M155" s="157"/>
      <c r="T155" s="158"/>
      <c r="AT155" s="153" t="s">
        <v>167</v>
      </c>
      <c r="AU155" s="153" t="s">
        <v>83</v>
      </c>
      <c r="AV155" s="13" t="s">
        <v>83</v>
      </c>
      <c r="AW155" s="13" t="s">
        <v>35</v>
      </c>
      <c r="AX155" s="13" t="s">
        <v>81</v>
      </c>
      <c r="AY155" s="153" t="s">
        <v>156</v>
      </c>
    </row>
    <row r="156" spans="2:65" s="1" customFormat="1" ht="24.15" customHeight="1">
      <c r="B156" s="33"/>
      <c r="C156" s="128" t="s">
        <v>7</v>
      </c>
      <c r="D156" s="128" t="s">
        <v>158</v>
      </c>
      <c r="E156" s="129" t="s">
        <v>2744</v>
      </c>
      <c r="F156" s="130" t="s">
        <v>2745</v>
      </c>
      <c r="G156" s="131" t="s">
        <v>422</v>
      </c>
      <c r="H156" s="132">
        <v>320</v>
      </c>
      <c r="I156" s="133"/>
      <c r="J156" s="134">
        <f>ROUND(I156*H156,2)</f>
        <v>0</v>
      </c>
      <c r="K156" s="130" t="s">
        <v>162</v>
      </c>
      <c r="L156" s="33"/>
      <c r="M156" s="135" t="s">
        <v>19</v>
      </c>
      <c r="N156" s="136" t="s">
        <v>44</v>
      </c>
      <c r="P156" s="137">
        <f>O156*H156</f>
        <v>0</v>
      </c>
      <c r="Q156" s="137">
        <v>0</v>
      </c>
      <c r="R156" s="137">
        <f>Q156*H156</f>
        <v>0</v>
      </c>
      <c r="S156" s="137">
        <v>0</v>
      </c>
      <c r="T156" s="138">
        <f>S156*H156</f>
        <v>0</v>
      </c>
      <c r="AR156" s="139" t="s">
        <v>278</v>
      </c>
      <c r="AT156" s="139" t="s">
        <v>158</v>
      </c>
      <c r="AU156" s="139" t="s">
        <v>83</v>
      </c>
      <c r="AY156" s="18" t="s">
        <v>156</v>
      </c>
      <c r="BE156" s="140">
        <f>IF(N156="základní",J156,0)</f>
        <v>0</v>
      </c>
      <c r="BF156" s="140">
        <f>IF(N156="snížená",J156,0)</f>
        <v>0</v>
      </c>
      <c r="BG156" s="140">
        <f>IF(N156="zákl. přenesená",J156,0)</f>
        <v>0</v>
      </c>
      <c r="BH156" s="140">
        <f>IF(N156="sníž. přenesená",J156,0)</f>
        <v>0</v>
      </c>
      <c r="BI156" s="140">
        <f>IF(N156="nulová",J156,0)</f>
        <v>0</v>
      </c>
      <c r="BJ156" s="18" t="s">
        <v>81</v>
      </c>
      <c r="BK156" s="140">
        <f>ROUND(I156*H156,2)</f>
        <v>0</v>
      </c>
      <c r="BL156" s="18" t="s">
        <v>278</v>
      </c>
      <c r="BM156" s="139" t="s">
        <v>2746</v>
      </c>
    </row>
    <row r="157" spans="2:65" s="1" customFormat="1" ht="10.199999999999999">
      <c r="B157" s="33"/>
      <c r="D157" s="141" t="s">
        <v>165</v>
      </c>
      <c r="F157" s="142" t="s">
        <v>2747</v>
      </c>
      <c r="I157" s="143"/>
      <c r="L157" s="33"/>
      <c r="M157" s="144"/>
      <c r="T157" s="54"/>
      <c r="AT157" s="18" t="s">
        <v>165</v>
      </c>
      <c r="AU157" s="18" t="s">
        <v>83</v>
      </c>
    </row>
    <row r="158" spans="2:65" s="12" customFormat="1" ht="10.199999999999999">
      <c r="B158" s="145"/>
      <c r="D158" s="146" t="s">
        <v>167</v>
      </c>
      <c r="E158" s="147" t="s">
        <v>19</v>
      </c>
      <c r="F158" s="148" t="s">
        <v>2703</v>
      </c>
      <c r="H158" s="147" t="s">
        <v>19</v>
      </c>
      <c r="I158" s="149"/>
      <c r="L158" s="145"/>
      <c r="M158" s="150"/>
      <c r="T158" s="151"/>
      <c r="AT158" s="147" t="s">
        <v>167</v>
      </c>
      <c r="AU158" s="147" t="s">
        <v>83</v>
      </c>
      <c r="AV158" s="12" t="s">
        <v>81</v>
      </c>
      <c r="AW158" s="12" t="s">
        <v>35</v>
      </c>
      <c r="AX158" s="12" t="s">
        <v>73</v>
      </c>
      <c r="AY158" s="147" t="s">
        <v>156</v>
      </c>
    </row>
    <row r="159" spans="2:65" s="12" customFormat="1" ht="10.199999999999999">
      <c r="B159" s="145"/>
      <c r="D159" s="146" t="s">
        <v>167</v>
      </c>
      <c r="E159" s="147" t="s">
        <v>19</v>
      </c>
      <c r="F159" s="148" t="s">
        <v>2704</v>
      </c>
      <c r="H159" s="147" t="s">
        <v>19</v>
      </c>
      <c r="I159" s="149"/>
      <c r="L159" s="145"/>
      <c r="M159" s="150"/>
      <c r="T159" s="151"/>
      <c r="AT159" s="147" t="s">
        <v>167</v>
      </c>
      <c r="AU159" s="147" t="s">
        <v>83</v>
      </c>
      <c r="AV159" s="12" t="s">
        <v>81</v>
      </c>
      <c r="AW159" s="12" t="s">
        <v>35</v>
      </c>
      <c r="AX159" s="12" t="s">
        <v>73</v>
      </c>
      <c r="AY159" s="147" t="s">
        <v>156</v>
      </c>
    </row>
    <row r="160" spans="2:65" s="13" customFormat="1" ht="10.199999999999999">
      <c r="B160" s="152"/>
      <c r="D160" s="146" t="s">
        <v>167</v>
      </c>
      <c r="E160" s="153" t="s">
        <v>19</v>
      </c>
      <c r="F160" s="154" t="s">
        <v>2748</v>
      </c>
      <c r="H160" s="155">
        <v>320</v>
      </c>
      <c r="I160" s="156"/>
      <c r="L160" s="152"/>
      <c r="M160" s="157"/>
      <c r="T160" s="158"/>
      <c r="AT160" s="153" t="s">
        <v>167</v>
      </c>
      <c r="AU160" s="153" t="s">
        <v>83</v>
      </c>
      <c r="AV160" s="13" t="s">
        <v>83</v>
      </c>
      <c r="AW160" s="13" t="s">
        <v>35</v>
      </c>
      <c r="AX160" s="13" t="s">
        <v>73</v>
      </c>
      <c r="AY160" s="153" t="s">
        <v>156</v>
      </c>
    </row>
    <row r="161" spans="2:65" s="14" customFormat="1" ht="10.199999999999999">
      <c r="B161" s="159"/>
      <c r="D161" s="146" t="s">
        <v>167</v>
      </c>
      <c r="E161" s="160" t="s">
        <v>19</v>
      </c>
      <c r="F161" s="161" t="s">
        <v>174</v>
      </c>
      <c r="H161" s="162">
        <v>320</v>
      </c>
      <c r="I161" s="163"/>
      <c r="L161" s="159"/>
      <c r="M161" s="164"/>
      <c r="T161" s="165"/>
      <c r="AT161" s="160" t="s">
        <v>167</v>
      </c>
      <c r="AU161" s="160" t="s">
        <v>83</v>
      </c>
      <c r="AV161" s="14" t="s">
        <v>163</v>
      </c>
      <c r="AW161" s="14" t="s">
        <v>35</v>
      </c>
      <c r="AX161" s="14" t="s">
        <v>81</v>
      </c>
      <c r="AY161" s="160" t="s">
        <v>156</v>
      </c>
    </row>
    <row r="162" spans="2:65" s="1" customFormat="1" ht="24.15" customHeight="1">
      <c r="B162" s="33"/>
      <c r="C162" s="166" t="s">
        <v>321</v>
      </c>
      <c r="D162" s="166" t="s">
        <v>291</v>
      </c>
      <c r="E162" s="167" t="s">
        <v>2749</v>
      </c>
      <c r="F162" s="168" t="s">
        <v>2750</v>
      </c>
      <c r="G162" s="169" t="s">
        <v>422</v>
      </c>
      <c r="H162" s="170">
        <v>368</v>
      </c>
      <c r="I162" s="171"/>
      <c r="J162" s="172">
        <f>ROUND(I162*H162,2)</f>
        <v>0</v>
      </c>
      <c r="K162" s="168" t="s">
        <v>162</v>
      </c>
      <c r="L162" s="173"/>
      <c r="M162" s="174" t="s">
        <v>19</v>
      </c>
      <c r="N162" s="175" t="s">
        <v>44</v>
      </c>
      <c r="P162" s="137">
        <f>O162*H162</f>
        <v>0</v>
      </c>
      <c r="Q162" s="137">
        <v>1.6000000000000001E-4</v>
      </c>
      <c r="R162" s="137">
        <f>Q162*H162</f>
        <v>5.8880000000000002E-2</v>
      </c>
      <c r="S162" s="137">
        <v>0</v>
      </c>
      <c r="T162" s="138">
        <f>S162*H162</f>
        <v>0</v>
      </c>
      <c r="AR162" s="139" t="s">
        <v>379</v>
      </c>
      <c r="AT162" s="139" t="s">
        <v>291</v>
      </c>
      <c r="AU162" s="139" t="s">
        <v>83</v>
      </c>
      <c r="AY162" s="18" t="s">
        <v>156</v>
      </c>
      <c r="BE162" s="140">
        <f>IF(N162="základní",J162,0)</f>
        <v>0</v>
      </c>
      <c r="BF162" s="140">
        <f>IF(N162="snížená",J162,0)</f>
        <v>0</v>
      </c>
      <c r="BG162" s="140">
        <f>IF(N162="zákl. přenesená",J162,0)</f>
        <v>0</v>
      </c>
      <c r="BH162" s="140">
        <f>IF(N162="sníž. přenesená",J162,0)</f>
        <v>0</v>
      </c>
      <c r="BI162" s="140">
        <f>IF(N162="nulová",J162,0)</f>
        <v>0</v>
      </c>
      <c r="BJ162" s="18" t="s">
        <v>81</v>
      </c>
      <c r="BK162" s="140">
        <f>ROUND(I162*H162,2)</f>
        <v>0</v>
      </c>
      <c r="BL162" s="18" t="s">
        <v>278</v>
      </c>
      <c r="BM162" s="139" t="s">
        <v>2751</v>
      </c>
    </row>
    <row r="163" spans="2:65" s="13" customFormat="1" ht="10.199999999999999">
      <c r="B163" s="152"/>
      <c r="D163" s="146" t="s">
        <v>167</v>
      </c>
      <c r="E163" s="153" t="s">
        <v>19</v>
      </c>
      <c r="F163" s="154" t="s">
        <v>2752</v>
      </c>
      <c r="H163" s="155">
        <v>368</v>
      </c>
      <c r="I163" s="156"/>
      <c r="L163" s="152"/>
      <c r="M163" s="157"/>
      <c r="T163" s="158"/>
      <c r="AT163" s="153" t="s">
        <v>167</v>
      </c>
      <c r="AU163" s="153" t="s">
        <v>83</v>
      </c>
      <c r="AV163" s="13" t="s">
        <v>83</v>
      </c>
      <c r="AW163" s="13" t="s">
        <v>35</v>
      </c>
      <c r="AX163" s="13" t="s">
        <v>81</v>
      </c>
      <c r="AY163" s="153" t="s">
        <v>156</v>
      </c>
    </row>
    <row r="164" spans="2:65" s="1" customFormat="1" ht="24.15" customHeight="1">
      <c r="B164" s="33"/>
      <c r="C164" s="128" t="s">
        <v>328</v>
      </c>
      <c r="D164" s="128" t="s">
        <v>158</v>
      </c>
      <c r="E164" s="129" t="s">
        <v>2744</v>
      </c>
      <c r="F164" s="130" t="s">
        <v>2745</v>
      </c>
      <c r="G164" s="131" t="s">
        <v>422</v>
      </c>
      <c r="H164" s="132">
        <v>150</v>
      </c>
      <c r="I164" s="133"/>
      <c r="J164" s="134">
        <f>ROUND(I164*H164,2)</f>
        <v>0</v>
      </c>
      <c r="K164" s="130" t="s">
        <v>162</v>
      </c>
      <c r="L164" s="33"/>
      <c r="M164" s="135" t="s">
        <v>19</v>
      </c>
      <c r="N164" s="136" t="s">
        <v>44</v>
      </c>
      <c r="P164" s="137">
        <f>O164*H164</f>
        <v>0</v>
      </c>
      <c r="Q164" s="137">
        <v>0</v>
      </c>
      <c r="R164" s="137">
        <f>Q164*H164</f>
        <v>0</v>
      </c>
      <c r="S164" s="137">
        <v>0</v>
      </c>
      <c r="T164" s="138">
        <f>S164*H164</f>
        <v>0</v>
      </c>
      <c r="AR164" s="139" t="s">
        <v>278</v>
      </c>
      <c r="AT164" s="139" t="s">
        <v>158</v>
      </c>
      <c r="AU164" s="139" t="s">
        <v>83</v>
      </c>
      <c r="AY164" s="18" t="s">
        <v>156</v>
      </c>
      <c r="BE164" s="140">
        <f>IF(N164="základní",J164,0)</f>
        <v>0</v>
      </c>
      <c r="BF164" s="140">
        <f>IF(N164="snížená",J164,0)</f>
        <v>0</v>
      </c>
      <c r="BG164" s="140">
        <f>IF(N164="zákl. přenesená",J164,0)</f>
        <v>0</v>
      </c>
      <c r="BH164" s="140">
        <f>IF(N164="sníž. přenesená",J164,0)</f>
        <v>0</v>
      </c>
      <c r="BI164" s="140">
        <f>IF(N164="nulová",J164,0)</f>
        <v>0</v>
      </c>
      <c r="BJ164" s="18" t="s">
        <v>81</v>
      </c>
      <c r="BK164" s="140">
        <f>ROUND(I164*H164,2)</f>
        <v>0</v>
      </c>
      <c r="BL164" s="18" t="s">
        <v>278</v>
      </c>
      <c r="BM164" s="139" t="s">
        <v>2753</v>
      </c>
    </row>
    <row r="165" spans="2:65" s="1" customFormat="1" ht="10.199999999999999">
      <c r="B165" s="33"/>
      <c r="D165" s="141" t="s">
        <v>165</v>
      </c>
      <c r="F165" s="142" t="s">
        <v>2747</v>
      </c>
      <c r="I165" s="143"/>
      <c r="L165" s="33"/>
      <c r="M165" s="144"/>
      <c r="T165" s="54"/>
      <c r="AT165" s="18" t="s">
        <v>165</v>
      </c>
      <c r="AU165" s="18" t="s">
        <v>83</v>
      </c>
    </row>
    <row r="166" spans="2:65" s="12" customFormat="1" ht="10.199999999999999">
      <c r="B166" s="145"/>
      <c r="D166" s="146" t="s">
        <v>167</v>
      </c>
      <c r="E166" s="147" t="s">
        <v>19</v>
      </c>
      <c r="F166" s="148" t="s">
        <v>2703</v>
      </c>
      <c r="H166" s="147" t="s">
        <v>19</v>
      </c>
      <c r="I166" s="149"/>
      <c r="L166" s="145"/>
      <c r="M166" s="150"/>
      <c r="T166" s="151"/>
      <c r="AT166" s="147" t="s">
        <v>167</v>
      </c>
      <c r="AU166" s="147" t="s">
        <v>83</v>
      </c>
      <c r="AV166" s="12" t="s">
        <v>81</v>
      </c>
      <c r="AW166" s="12" t="s">
        <v>35</v>
      </c>
      <c r="AX166" s="12" t="s">
        <v>73</v>
      </c>
      <c r="AY166" s="147" t="s">
        <v>156</v>
      </c>
    </row>
    <row r="167" spans="2:65" s="12" customFormat="1" ht="10.199999999999999">
      <c r="B167" s="145"/>
      <c r="D167" s="146" t="s">
        <v>167</v>
      </c>
      <c r="E167" s="147" t="s">
        <v>19</v>
      </c>
      <c r="F167" s="148" t="s">
        <v>2704</v>
      </c>
      <c r="H167" s="147" t="s">
        <v>19</v>
      </c>
      <c r="I167" s="149"/>
      <c r="L167" s="145"/>
      <c r="M167" s="150"/>
      <c r="T167" s="151"/>
      <c r="AT167" s="147" t="s">
        <v>167</v>
      </c>
      <c r="AU167" s="147" t="s">
        <v>83</v>
      </c>
      <c r="AV167" s="12" t="s">
        <v>81</v>
      </c>
      <c r="AW167" s="12" t="s">
        <v>35</v>
      </c>
      <c r="AX167" s="12" t="s">
        <v>73</v>
      </c>
      <c r="AY167" s="147" t="s">
        <v>156</v>
      </c>
    </row>
    <row r="168" spans="2:65" s="13" customFormat="1" ht="10.199999999999999">
      <c r="B168" s="152"/>
      <c r="D168" s="146" t="s">
        <v>167</v>
      </c>
      <c r="E168" s="153" t="s">
        <v>19</v>
      </c>
      <c r="F168" s="154" t="s">
        <v>1127</v>
      </c>
      <c r="H168" s="155">
        <v>150</v>
      </c>
      <c r="I168" s="156"/>
      <c r="L168" s="152"/>
      <c r="M168" s="157"/>
      <c r="T168" s="158"/>
      <c r="AT168" s="153" t="s">
        <v>167</v>
      </c>
      <c r="AU168" s="153" t="s">
        <v>83</v>
      </c>
      <c r="AV168" s="13" t="s">
        <v>83</v>
      </c>
      <c r="AW168" s="13" t="s">
        <v>35</v>
      </c>
      <c r="AX168" s="13" t="s">
        <v>73</v>
      </c>
      <c r="AY168" s="153" t="s">
        <v>156</v>
      </c>
    </row>
    <row r="169" spans="2:65" s="14" customFormat="1" ht="10.199999999999999">
      <c r="B169" s="159"/>
      <c r="D169" s="146" t="s">
        <v>167</v>
      </c>
      <c r="E169" s="160" t="s">
        <v>19</v>
      </c>
      <c r="F169" s="161" t="s">
        <v>174</v>
      </c>
      <c r="H169" s="162">
        <v>150</v>
      </c>
      <c r="I169" s="163"/>
      <c r="L169" s="159"/>
      <c r="M169" s="164"/>
      <c r="T169" s="165"/>
      <c r="AT169" s="160" t="s">
        <v>167</v>
      </c>
      <c r="AU169" s="160" t="s">
        <v>83</v>
      </c>
      <c r="AV169" s="14" t="s">
        <v>163</v>
      </c>
      <c r="AW169" s="14" t="s">
        <v>35</v>
      </c>
      <c r="AX169" s="14" t="s">
        <v>81</v>
      </c>
      <c r="AY169" s="160" t="s">
        <v>156</v>
      </c>
    </row>
    <row r="170" spans="2:65" s="1" customFormat="1" ht="16.5" customHeight="1">
      <c r="B170" s="33"/>
      <c r="C170" s="166" t="s">
        <v>339</v>
      </c>
      <c r="D170" s="166" t="s">
        <v>291</v>
      </c>
      <c r="E170" s="167" t="s">
        <v>2754</v>
      </c>
      <c r="F170" s="168" t="s">
        <v>2755</v>
      </c>
      <c r="G170" s="169" t="s">
        <v>422</v>
      </c>
      <c r="H170" s="170">
        <v>172.5</v>
      </c>
      <c r="I170" s="171"/>
      <c r="J170" s="172">
        <f>ROUND(I170*H170,2)</f>
        <v>0</v>
      </c>
      <c r="K170" s="168" t="s">
        <v>162</v>
      </c>
      <c r="L170" s="173"/>
      <c r="M170" s="174" t="s">
        <v>19</v>
      </c>
      <c r="N170" s="175" t="s">
        <v>44</v>
      </c>
      <c r="P170" s="137">
        <f>O170*H170</f>
        <v>0</v>
      </c>
      <c r="Q170" s="137">
        <v>1E-4</v>
      </c>
      <c r="R170" s="137">
        <f>Q170*H170</f>
        <v>1.7250000000000001E-2</v>
      </c>
      <c r="S170" s="137">
        <v>0</v>
      </c>
      <c r="T170" s="138">
        <f>S170*H170</f>
        <v>0</v>
      </c>
      <c r="AR170" s="139" t="s">
        <v>379</v>
      </c>
      <c r="AT170" s="139" t="s">
        <v>291</v>
      </c>
      <c r="AU170" s="139" t="s">
        <v>83</v>
      </c>
      <c r="AY170" s="18" t="s">
        <v>156</v>
      </c>
      <c r="BE170" s="140">
        <f>IF(N170="základní",J170,0)</f>
        <v>0</v>
      </c>
      <c r="BF170" s="140">
        <f>IF(N170="snížená",J170,0)</f>
        <v>0</v>
      </c>
      <c r="BG170" s="140">
        <f>IF(N170="zákl. přenesená",J170,0)</f>
        <v>0</v>
      </c>
      <c r="BH170" s="140">
        <f>IF(N170="sníž. přenesená",J170,0)</f>
        <v>0</v>
      </c>
      <c r="BI170" s="140">
        <f>IF(N170="nulová",J170,0)</f>
        <v>0</v>
      </c>
      <c r="BJ170" s="18" t="s">
        <v>81</v>
      </c>
      <c r="BK170" s="140">
        <f>ROUND(I170*H170,2)</f>
        <v>0</v>
      </c>
      <c r="BL170" s="18" t="s">
        <v>278</v>
      </c>
      <c r="BM170" s="139" t="s">
        <v>2756</v>
      </c>
    </row>
    <row r="171" spans="2:65" s="13" customFormat="1" ht="10.199999999999999">
      <c r="B171" s="152"/>
      <c r="D171" s="146" t="s">
        <v>167</v>
      </c>
      <c r="E171" s="153" t="s">
        <v>19</v>
      </c>
      <c r="F171" s="154" t="s">
        <v>2757</v>
      </c>
      <c r="H171" s="155">
        <v>172.5</v>
      </c>
      <c r="I171" s="156"/>
      <c r="L171" s="152"/>
      <c r="M171" s="157"/>
      <c r="T171" s="158"/>
      <c r="AT171" s="153" t="s">
        <v>167</v>
      </c>
      <c r="AU171" s="153" t="s">
        <v>83</v>
      </c>
      <c r="AV171" s="13" t="s">
        <v>83</v>
      </c>
      <c r="AW171" s="13" t="s">
        <v>35</v>
      </c>
      <c r="AX171" s="13" t="s">
        <v>81</v>
      </c>
      <c r="AY171" s="153" t="s">
        <v>156</v>
      </c>
    </row>
    <row r="172" spans="2:65" s="1" customFormat="1" ht="24.15" customHeight="1">
      <c r="B172" s="33"/>
      <c r="C172" s="128" t="s">
        <v>343</v>
      </c>
      <c r="D172" s="128" t="s">
        <v>158</v>
      </c>
      <c r="E172" s="129" t="s">
        <v>2758</v>
      </c>
      <c r="F172" s="130" t="s">
        <v>2759</v>
      </c>
      <c r="G172" s="131" t="s">
        <v>422</v>
      </c>
      <c r="H172" s="132">
        <v>1600</v>
      </c>
      <c r="I172" s="133"/>
      <c r="J172" s="134">
        <f>ROUND(I172*H172,2)</f>
        <v>0</v>
      </c>
      <c r="K172" s="130" t="s">
        <v>162</v>
      </c>
      <c r="L172" s="33"/>
      <c r="M172" s="135" t="s">
        <v>19</v>
      </c>
      <c r="N172" s="136" t="s">
        <v>44</v>
      </c>
      <c r="P172" s="137">
        <f>O172*H172</f>
        <v>0</v>
      </c>
      <c r="Q172" s="137">
        <v>0</v>
      </c>
      <c r="R172" s="137">
        <f>Q172*H172</f>
        <v>0</v>
      </c>
      <c r="S172" s="137">
        <v>0</v>
      </c>
      <c r="T172" s="138">
        <f>S172*H172</f>
        <v>0</v>
      </c>
      <c r="AR172" s="139" t="s">
        <v>278</v>
      </c>
      <c r="AT172" s="139" t="s">
        <v>158</v>
      </c>
      <c r="AU172" s="139" t="s">
        <v>83</v>
      </c>
      <c r="AY172" s="18" t="s">
        <v>156</v>
      </c>
      <c r="BE172" s="140">
        <f>IF(N172="základní",J172,0)</f>
        <v>0</v>
      </c>
      <c r="BF172" s="140">
        <f>IF(N172="snížená",J172,0)</f>
        <v>0</v>
      </c>
      <c r="BG172" s="140">
        <f>IF(N172="zákl. přenesená",J172,0)</f>
        <v>0</v>
      </c>
      <c r="BH172" s="140">
        <f>IF(N172="sníž. přenesená",J172,0)</f>
        <v>0</v>
      </c>
      <c r="BI172" s="140">
        <f>IF(N172="nulová",J172,0)</f>
        <v>0</v>
      </c>
      <c r="BJ172" s="18" t="s">
        <v>81</v>
      </c>
      <c r="BK172" s="140">
        <f>ROUND(I172*H172,2)</f>
        <v>0</v>
      </c>
      <c r="BL172" s="18" t="s">
        <v>278</v>
      </c>
      <c r="BM172" s="139" t="s">
        <v>2760</v>
      </c>
    </row>
    <row r="173" spans="2:65" s="1" customFormat="1" ht="10.199999999999999">
      <c r="B173" s="33"/>
      <c r="D173" s="141" t="s">
        <v>165</v>
      </c>
      <c r="F173" s="142" t="s">
        <v>2761</v>
      </c>
      <c r="I173" s="143"/>
      <c r="L173" s="33"/>
      <c r="M173" s="144"/>
      <c r="T173" s="54"/>
      <c r="AT173" s="18" t="s">
        <v>165</v>
      </c>
      <c r="AU173" s="18" t="s">
        <v>83</v>
      </c>
    </row>
    <row r="174" spans="2:65" s="12" customFormat="1" ht="10.199999999999999">
      <c r="B174" s="145"/>
      <c r="D174" s="146" t="s">
        <v>167</v>
      </c>
      <c r="E174" s="147" t="s">
        <v>19</v>
      </c>
      <c r="F174" s="148" t="s">
        <v>2703</v>
      </c>
      <c r="H174" s="147" t="s">
        <v>19</v>
      </c>
      <c r="I174" s="149"/>
      <c r="L174" s="145"/>
      <c r="M174" s="150"/>
      <c r="T174" s="151"/>
      <c r="AT174" s="147" t="s">
        <v>167</v>
      </c>
      <c r="AU174" s="147" t="s">
        <v>83</v>
      </c>
      <c r="AV174" s="12" t="s">
        <v>81</v>
      </c>
      <c r="AW174" s="12" t="s">
        <v>35</v>
      </c>
      <c r="AX174" s="12" t="s">
        <v>73</v>
      </c>
      <c r="AY174" s="147" t="s">
        <v>156</v>
      </c>
    </row>
    <row r="175" spans="2:65" s="12" customFormat="1" ht="10.199999999999999">
      <c r="B175" s="145"/>
      <c r="D175" s="146" t="s">
        <v>167</v>
      </c>
      <c r="E175" s="147" t="s">
        <v>19</v>
      </c>
      <c r="F175" s="148" t="s">
        <v>2704</v>
      </c>
      <c r="H175" s="147" t="s">
        <v>19</v>
      </c>
      <c r="I175" s="149"/>
      <c r="L175" s="145"/>
      <c r="M175" s="150"/>
      <c r="T175" s="151"/>
      <c r="AT175" s="147" t="s">
        <v>167</v>
      </c>
      <c r="AU175" s="147" t="s">
        <v>83</v>
      </c>
      <c r="AV175" s="12" t="s">
        <v>81</v>
      </c>
      <c r="AW175" s="12" t="s">
        <v>35</v>
      </c>
      <c r="AX175" s="12" t="s">
        <v>73</v>
      </c>
      <c r="AY175" s="147" t="s">
        <v>156</v>
      </c>
    </row>
    <row r="176" spans="2:65" s="13" customFormat="1" ht="10.199999999999999">
      <c r="B176" s="152"/>
      <c r="D176" s="146" t="s">
        <v>167</v>
      </c>
      <c r="E176" s="153" t="s">
        <v>19</v>
      </c>
      <c r="F176" s="154" t="s">
        <v>2762</v>
      </c>
      <c r="H176" s="155">
        <v>1600</v>
      </c>
      <c r="I176" s="156"/>
      <c r="L176" s="152"/>
      <c r="M176" s="157"/>
      <c r="T176" s="158"/>
      <c r="AT176" s="153" t="s">
        <v>167</v>
      </c>
      <c r="AU176" s="153" t="s">
        <v>83</v>
      </c>
      <c r="AV176" s="13" t="s">
        <v>83</v>
      </c>
      <c r="AW176" s="13" t="s">
        <v>35</v>
      </c>
      <c r="AX176" s="13" t="s">
        <v>73</v>
      </c>
      <c r="AY176" s="153" t="s">
        <v>156</v>
      </c>
    </row>
    <row r="177" spans="2:65" s="14" customFormat="1" ht="10.199999999999999">
      <c r="B177" s="159"/>
      <c r="D177" s="146" t="s">
        <v>167</v>
      </c>
      <c r="E177" s="160" t="s">
        <v>19</v>
      </c>
      <c r="F177" s="161" t="s">
        <v>174</v>
      </c>
      <c r="H177" s="162">
        <v>1600</v>
      </c>
      <c r="I177" s="163"/>
      <c r="L177" s="159"/>
      <c r="M177" s="164"/>
      <c r="T177" s="165"/>
      <c r="AT177" s="160" t="s">
        <v>167</v>
      </c>
      <c r="AU177" s="160" t="s">
        <v>83</v>
      </c>
      <c r="AV177" s="14" t="s">
        <v>163</v>
      </c>
      <c r="AW177" s="14" t="s">
        <v>35</v>
      </c>
      <c r="AX177" s="14" t="s">
        <v>81</v>
      </c>
      <c r="AY177" s="160" t="s">
        <v>156</v>
      </c>
    </row>
    <row r="178" spans="2:65" s="1" customFormat="1" ht="16.5" customHeight="1">
      <c r="B178" s="33"/>
      <c r="C178" s="166" t="s">
        <v>348</v>
      </c>
      <c r="D178" s="166" t="s">
        <v>291</v>
      </c>
      <c r="E178" s="167" t="s">
        <v>2763</v>
      </c>
      <c r="F178" s="168" t="s">
        <v>2764</v>
      </c>
      <c r="G178" s="169" t="s">
        <v>422</v>
      </c>
      <c r="H178" s="170">
        <v>1840</v>
      </c>
      <c r="I178" s="171"/>
      <c r="J178" s="172">
        <f>ROUND(I178*H178,2)</f>
        <v>0</v>
      </c>
      <c r="K178" s="168" t="s">
        <v>162</v>
      </c>
      <c r="L178" s="173"/>
      <c r="M178" s="174" t="s">
        <v>19</v>
      </c>
      <c r="N178" s="175" t="s">
        <v>44</v>
      </c>
      <c r="P178" s="137">
        <f>O178*H178</f>
        <v>0</v>
      </c>
      <c r="Q178" s="137">
        <v>1.7000000000000001E-4</v>
      </c>
      <c r="R178" s="137">
        <f>Q178*H178</f>
        <v>0.31280000000000002</v>
      </c>
      <c r="S178" s="137">
        <v>0</v>
      </c>
      <c r="T178" s="138">
        <f>S178*H178</f>
        <v>0</v>
      </c>
      <c r="AR178" s="139" t="s">
        <v>379</v>
      </c>
      <c r="AT178" s="139" t="s">
        <v>291</v>
      </c>
      <c r="AU178" s="139" t="s">
        <v>83</v>
      </c>
      <c r="AY178" s="18" t="s">
        <v>156</v>
      </c>
      <c r="BE178" s="140">
        <f>IF(N178="základní",J178,0)</f>
        <v>0</v>
      </c>
      <c r="BF178" s="140">
        <f>IF(N178="snížená",J178,0)</f>
        <v>0</v>
      </c>
      <c r="BG178" s="140">
        <f>IF(N178="zákl. přenesená",J178,0)</f>
        <v>0</v>
      </c>
      <c r="BH178" s="140">
        <f>IF(N178="sníž. přenesená",J178,0)</f>
        <v>0</v>
      </c>
      <c r="BI178" s="140">
        <f>IF(N178="nulová",J178,0)</f>
        <v>0</v>
      </c>
      <c r="BJ178" s="18" t="s">
        <v>81</v>
      </c>
      <c r="BK178" s="140">
        <f>ROUND(I178*H178,2)</f>
        <v>0</v>
      </c>
      <c r="BL178" s="18" t="s">
        <v>278</v>
      </c>
      <c r="BM178" s="139" t="s">
        <v>2765</v>
      </c>
    </row>
    <row r="179" spans="2:65" s="13" customFormat="1" ht="10.199999999999999">
      <c r="B179" s="152"/>
      <c r="D179" s="146" t="s">
        <v>167</v>
      </c>
      <c r="E179" s="153" t="s">
        <v>19</v>
      </c>
      <c r="F179" s="154" t="s">
        <v>2766</v>
      </c>
      <c r="H179" s="155">
        <v>1840</v>
      </c>
      <c r="I179" s="156"/>
      <c r="L179" s="152"/>
      <c r="M179" s="157"/>
      <c r="T179" s="158"/>
      <c r="AT179" s="153" t="s">
        <v>167</v>
      </c>
      <c r="AU179" s="153" t="s">
        <v>83</v>
      </c>
      <c r="AV179" s="13" t="s">
        <v>83</v>
      </c>
      <c r="AW179" s="13" t="s">
        <v>35</v>
      </c>
      <c r="AX179" s="13" t="s">
        <v>81</v>
      </c>
      <c r="AY179" s="153" t="s">
        <v>156</v>
      </c>
    </row>
    <row r="180" spans="2:65" s="1" customFormat="1" ht="24.15" customHeight="1">
      <c r="B180" s="33"/>
      <c r="C180" s="128" t="s">
        <v>354</v>
      </c>
      <c r="D180" s="128" t="s">
        <v>158</v>
      </c>
      <c r="E180" s="129" t="s">
        <v>2758</v>
      </c>
      <c r="F180" s="130" t="s">
        <v>2759</v>
      </c>
      <c r="G180" s="131" t="s">
        <v>422</v>
      </c>
      <c r="H180" s="132">
        <v>1300</v>
      </c>
      <c r="I180" s="133"/>
      <c r="J180" s="134">
        <f>ROUND(I180*H180,2)</f>
        <v>0</v>
      </c>
      <c r="K180" s="130" t="s">
        <v>162</v>
      </c>
      <c r="L180" s="33"/>
      <c r="M180" s="135" t="s">
        <v>19</v>
      </c>
      <c r="N180" s="136" t="s">
        <v>44</v>
      </c>
      <c r="P180" s="137">
        <f>O180*H180</f>
        <v>0</v>
      </c>
      <c r="Q180" s="137">
        <v>0</v>
      </c>
      <c r="R180" s="137">
        <f>Q180*H180</f>
        <v>0</v>
      </c>
      <c r="S180" s="137">
        <v>0</v>
      </c>
      <c r="T180" s="138">
        <f>S180*H180</f>
        <v>0</v>
      </c>
      <c r="AR180" s="139" t="s">
        <v>278</v>
      </c>
      <c r="AT180" s="139" t="s">
        <v>158</v>
      </c>
      <c r="AU180" s="139" t="s">
        <v>83</v>
      </c>
      <c r="AY180" s="18" t="s">
        <v>156</v>
      </c>
      <c r="BE180" s="140">
        <f>IF(N180="základní",J180,0)</f>
        <v>0</v>
      </c>
      <c r="BF180" s="140">
        <f>IF(N180="snížená",J180,0)</f>
        <v>0</v>
      </c>
      <c r="BG180" s="140">
        <f>IF(N180="zákl. přenesená",J180,0)</f>
        <v>0</v>
      </c>
      <c r="BH180" s="140">
        <f>IF(N180="sníž. přenesená",J180,0)</f>
        <v>0</v>
      </c>
      <c r="BI180" s="140">
        <f>IF(N180="nulová",J180,0)</f>
        <v>0</v>
      </c>
      <c r="BJ180" s="18" t="s">
        <v>81</v>
      </c>
      <c r="BK180" s="140">
        <f>ROUND(I180*H180,2)</f>
        <v>0</v>
      </c>
      <c r="BL180" s="18" t="s">
        <v>278</v>
      </c>
      <c r="BM180" s="139" t="s">
        <v>2767</v>
      </c>
    </row>
    <row r="181" spans="2:65" s="1" customFormat="1" ht="10.199999999999999">
      <c r="B181" s="33"/>
      <c r="D181" s="141" t="s">
        <v>165</v>
      </c>
      <c r="F181" s="142" t="s">
        <v>2761</v>
      </c>
      <c r="I181" s="143"/>
      <c r="L181" s="33"/>
      <c r="M181" s="144"/>
      <c r="T181" s="54"/>
      <c r="AT181" s="18" t="s">
        <v>165</v>
      </c>
      <c r="AU181" s="18" t="s">
        <v>83</v>
      </c>
    </row>
    <row r="182" spans="2:65" s="12" customFormat="1" ht="10.199999999999999">
      <c r="B182" s="145"/>
      <c r="D182" s="146" t="s">
        <v>167</v>
      </c>
      <c r="E182" s="147" t="s">
        <v>19</v>
      </c>
      <c r="F182" s="148" t="s">
        <v>2703</v>
      </c>
      <c r="H182" s="147" t="s">
        <v>19</v>
      </c>
      <c r="I182" s="149"/>
      <c r="L182" s="145"/>
      <c r="M182" s="150"/>
      <c r="T182" s="151"/>
      <c r="AT182" s="147" t="s">
        <v>167</v>
      </c>
      <c r="AU182" s="147" t="s">
        <v>83</v>
      </c>
      <c r="AV182" s="12" t="s">
        <v>81</v>
      </c>
      <c r="AW182" s="12" t="s">
        <v>35</v>
      </c>
      <c r="AX182" s="12" t="s">
        <v>73</v>
      </c>
      <c r="AY182" s="147" t="s">
        <v>156</v>
      </c>
    </row>
    <row r="183" spans="2:65" s="12" customFormat="1" ht="10.199999999999999">
      <c r="B183" s="145"/>
      <c r="D183" s="146" t="s">
        <v>167</v>
      </c>
      <c r="E183" s="147" t="s">
        <v>19</v>
      </c>
      <c r="F183" s="148" t="s">
        <v>2704</v>
      </c>
      <c r="H183" s="147" t="s">
        <v>19</v>
      </c>
      <c r="I183" s="149"/>
      <c r="L183" s="145"/>
      <c r="M183" s="150"/>
      <c r="T183" s="151"/>
      <c r="AT183" s="147" t="s">
        <v>167</v>
      </c>
      <c r="AU183" s="147" t="s">
        <v>83</v>
      </c>
      <c r="AV183" s="12" t="s">
        <v>81</v>
      </c>
      <c r="AW183" s="12" t="s">
        <v>35</v>
      </c>
      <c r="AX183" s="12" t="s">
        <v>73</v>
      </c>
      <c r="AY183" s="147" t="s">
        <v>156</v>
      </c>
    </row>
    <row r="184" spans="2:65" s="13" customFormat="1" ht="10.199999999999999">
      <c r="B184" s="152"/>
      <c r="D184" s="146" t="s">
        <v>167</v>
      </c>
      <c r="E184" s="153" t="s">
        <v>19</v>
      </c>
      <c r="F184" s="154" t="s">
        <v>2768</v>
      </c>
      <c r="H184" s="155">
        <v>1300</v>
      </c>
      <c r="I184" s="156"/>
      <c r="L184" s="152"/>
      <c r="M184" s="157"/>
      <c r="T184" s="158"/>
      <c r="AT184" s="153" t="s">
        <v>167</v>
      </c>
      <c r="AU184" s="153" t="s">
        <v>83</v>
      </c>
      <c r="AV184" s="13" t="s">
        <v>83</v>
      </c>
      <c r="AW184" s="13" t="s">
        <v>35</v>
      </c>
      <c r="AX184" s="13" t="s">
        <v>73</v>
      </c>
      <c r="AY184" s="153" t="s">
        <v>156</v>
      </c>
    </row>
    <row r="185" spans="2:65" s="14" customFormat="1" ht="10.199999999999999">
      <c r="B185" s="159"/>
      <c r="D185" s="146" t="s">
        <v>167</v>
      </c>
      <c r="E185" s="160" t="s">
        <v>19</v>
      </c>
      <c r="F185" s="161" t="s">
        <v>174</v>
      </c>
      <c r="H185" s="162">
        <v>1300</v>
      </c>
      <c r="I185" s="163"/>
      <c r="L185" s="159"/>
      <c r="M185" s="164"/>
      <c r="T185" s="165"/>
      <c r="AT185" s="160" t="s">
        <v>167</v>
      </c>
      <c r="AU185" s="160" t="s">
        <v>83</v>
      </c>
      <c r="AV185" s="14" t="s">
        <v>163</v>
      </c>
      <c r="AW185" s="14" t="s">
        <v>35</v>
      </c>
      <c r="AX185" s="14" t="s">
        <v>81</v>
      </c>
      <c r="AY185" s="160" t="s">
        <v>156</v>
      </c>
    </row>
    <row r="186" spans="2:65" s="1" customFormat="1" ht="16.5" customHeight="1">
      <c r="B186" s="33"/>
      <c r="C186" s="166" t="s">
        <v>360</v>
      </c>
      <c r="D186" s="166" t="s">
        <v>291</v>
      </c>
      <c r="E186" s="167" t="s">
        <v>2769</v>
      </c>
      <c r="F186" s="168" t="s">
        <v>2770</v>
      </c>
      <c r="G186" s="169" t="s">
        <v>422</v>
      </c>
      <c r="H186" s="170">
        <v>1495</v>
      </c>
      <c r="I186" s="171"/>
      <c r="J186" s="172">
        <f>ROUND(I186*H186,2)</f>
        <v>0</v>
      </c>
      <c r="K186" s="168" t="s">
        <v>162</v>
      </c>
      <c r="L186" s="173"/>
      <c r="M186" s="174" t="s">
        <v>19</v>
      </c>
      <c r="N186" s="175" t="s">
        <v>44</v>
      </c>
      <c r="P186" s="137">
        <f>O186*H186</f>
        <v>0</v>
      </c>
      <c r="Q186" s="137">
        <v>1.2E-4</v>
      </c>
      <c r="R186" s="137">
        <f>Q186*H186</f>
        <v>0.1794</v>
      </c>
      <c r="S186" s="137">
        <v>0</v>
      </c>
      <c r="T186" s="138">
        <f>S186*H186</f>
        <v>0</v>
      </c>
      <c r="AR186" s="139" t="s">
        <v>379</v>
      </c>
      <c r="AT186" s="139" t="s">
        <v>291</v>
      </c>
      <c r="AU186" s="139" t="s">
        <v>83</v>
      </c>
      <c r="AY186" s="18" t="s">
        <v>156</v>
      </c>
      <c r="BE186" s="140">
        <f>IF(N186="základní",J186,0)</f>
        <v>0</v>
      </c>
      <c r="BF186" s="140">
        <f>IF(N186="snížená",J186,0)</f>
        <v>0</v>
      </c>
      <c r="BG186" s="140">
        <f>IF(N186="zákl. přenesená",J186,0)</f>
        <v>0</v>
      </c>
      <c r="BH186" s="140">
        <f>IF(N186="sníž. přenesená",J186,0)</f>
        <v>0</v>
      </c>
      <c r="BI186" s="140">
        <f>IF(N186="nulová",J186,0)</f>
        <v>0</v>
      </c>
      <c r="BJ186" s="18" t="s">
        <v>81</v>
      </c>
      <c r="BK186" s="140">
        <f>ROUND(I186*H186,2)</f>
        <v>0</v>
      </c>
      <c r="BL186" s="18" t="s">
        <v>278</v>
      </c>
      <c r="BM186" s="139" t="s">
        <v>2771</v>
      </c>
    </row>
    <row r="187" spans="2:65" s="13" customFormat="1" ht="10.199999999999999">
      <c r="B187" s="152"/>
      <c r="D187" s="146" t="s">
        <v>167</v>
      </c>
      <c r="E187" s="153" t="s">
        <v>19</v>
      </c>
      <c r="F187" s="154" t="s">
        <v>2772</v>
      </c>
      <c r="H187" s="155">
        <v>1495</v>
      </c>
      <c r="I187" s="156"/>
      <c r="L187" s="152"/>
      <c r="M187" s="157"/>
      <c r="T187" s="158"/>
      <c r="AT187" s="153" t="s">
        <v>167</v>
      </c>
      <c r="AU187" s="153" t="s">
        <v>83</v>
      </c>
      <c r="AV187" s="13" t="s">
        <v>83</v>
      </c>
      <c r="AW187" s="13" t="s">
        <v>35</v>
      </c>
      <c r="AX187" s="13" t="s">
        <v>81</v>
      </c>
      <c r="AY187" s="153" t="s">
        <v>156</v>
      </c>
    </row>
    <row r="188" spans="2:65" s="1" customFormat="1" ht="24.15" customHeight="1">
      <c r="B188" s="33"/>
      <c r="C188" s="128" t="s">
        <v>365</v>
      </c>
      <c r="D188" s="128" t="s">
        <v>158</v>
      </c>
      <c r="E188" s="129" t="s">
        <v>2773</v>
      </c>
      <c r="F188" s="130" t="s">
        <v>2774</v>
      </c>
      <c r="G188" s="131" t="s">
        <v>818</v>
      </c>
      <c r="H188" s="132">
        <v>1</v>
      </c>
      <c r="I188" s="133"/>
      <c r="J188" s="134">
        <f>ROUND(I188*H188,2)</f>
        <v>0</v>
      </c>
      <c r="K188" s="130" t="s">
        <v>162</v>
      </c>
      <c r="L188" s="33"/>
      <c r="M188" s="135" t="s">
        <v>19</v>
      </c>
      <c r="N188" s="136" t="s">
        <v>44</v>
      </c>
      <c r="P188" s="137">
        <f>O188*H188</f>
        <v>0</v>
      </c>
      <c r="Q188" s="137">
        <v>0.1</v>
      </c>
      <c r="R188" s="137">
        <f>Q188*H188</f>
        <v>0.1</v>
      </c>
      <c r="S188" s="137">
        <v>0</v>
      </c>
      <c r="T188" s="138">
        <f>S188*H188</f>
        <v>0</v>
      </c>
      <c r="AR188" s="139" t="s">
        <v>278</v>
      </c>
      <c r="AT188" s="139" t="s">
        <v>158</v>
      </c>
      <c r="AU188" s="139" t="s">
        <v>83</v>
      </c>
      <c r="AY188" s="18" t="s">
        <v>156</v>
      </c>
      <c r="BE188" s="140">
        <f>IF(N188="základní",J188,0)</f>
        <v>0</v>
      </c>
      <c r="BF188" s="140">
        <f>IF(N188="snížená",J188,0)</f>
        <v>0</v>
      </c>
      <c r="BG188" s="140">
        <f>IF(N188="zákl. přenesená",J188,0)</f>
        <v>0</v>
      </c>
      <c r="BH188" s="140">
        <f>IF(N188="sníž. přenesená",J188,0)</f>
        <v>0</v>
      </c>
      <c r="BI188" s="140">
        <f>IF(N188="nulová",J188,0)</f>
        <v>0</v>
      </c>
      <c r="BJ188" s="18" t="s">
        <v>81</v>
      </c>
      <c r="BK188" s="140">
        <f>ROUND(I188*H188,2)</f>
        <v>0</v>
      </c>
      <c r="BL188" s="18" t="s">
        <v>278</v>
      </c>
      <c r="BM188" s="139" t="s">
        <v>2775</v>
      </c>
    </row>
    <row r="189" spans="2:65" s="1" customFormat="1" ht="10.199999999999999">
      <c r="B189" s="33"/>
      <c r="D189" s="141" t="s">
        <v>165</v>
      </c>
      <c r="F189" s="142" t="s">
        <v>2776</v>
      </c>
      <c r="I189" s="143"/>
      <c r="L189" s="33"/>
      <c r="M189" s="144"/>
      <c r="T189" s="54"/>
      <c r="AT189" s="18" t="s">
        <v>165</v>
      </c>
      <c r="AU189" s="18" t="s">
        <v>83</v>
      </c>
    </row>
    <row r="190" spans="2:65" s="12" customFormat="1" ht="10.199999999999999">
      <c r="B190" s="145"/>
      <c r="D190" s="146" t="s">
        <v>167</v>
      </c>
      <c r="E190" s="147" t="s">
        <v>19</v>
      </c>
      <c r="F190" s="148" t="s">
        <v>2777</v>
      </c>
      <c r="H190" s="147" t="s">
        <v>19</v>
      </c>
      <c r="I190" s="149"/>
      <c r="L190" s="145"/>
      <c r="M190" s="150"/>
      <c r="T190" s="151"/>
      <c r="AT190" s="147" t="s">
        <v>167</v>
      </c>
      <c r="AU190" s="147" t="s">
        <v>83</v>
      </c>
      <c r="AV190" s="12" t="s">
        <v>81</v>
      </c>
      <c r="AW190" s="12" t="s">
        <v>35</v>
      </c>
      <c r="AX190" s="12" t="s">
        <v>73</v>
      </c>
      <c r="AY190" s="147" t="s">
        <v>156</v>
      </c>
    </row>
    <row r="191" spans="2:65" s="13" customFormat="1" ht="10.199999999999999">
      <c r="B191" s="152"/>
      <c r="D191" s="146" t="s">
        <v>167</v>
      </c>
      <c r="E191" s="153" t="s">
        <v>19</v>
      </c>
      <c r="F191" s="154" t="s">
        <v>81</v>
      </c>
      <c r="H191" s="155">
        <v>1</v>
      </c>
      <c r="I191" s="156"/>
      <c r="L191" s="152"/>
      <c r="M191" s="157"/>
      <c r="T191" s="158"/>
      <c r="AT191" s="153" t="s">
        <v>167</v>
      </c>
      <c r="AU191" s="153" t="s">
        <v>83</v>
      </c>
      <c r="AV191" s="13" t="s">
        <v>83</v>
      </c>
      <c r="AW191" s="13" t="s">
        <v>35</v>
      </c>
      <c r="AX191" s="13" t="s">
        <v>73</v>
      </c>
      <c r="AY191" s="153" t="s">
        <v>156</v>
      </c>
    </row>
    <row r="192" spans="2:65" s="14" customFormat="1" ht="10.199999999999999">
      <c r="B192" s="159"/>
      <c r="D192" s="146" t="s">
        <v>167</v>
      </c>
      <c r="E192" s="160" t="s">
        <v>19</v>
      </c>
      <c r="F192" s="161" t="s">
        <v>174</v>
      </c>
      <c r="H192" s="162">
        <v>1</v>
      </c>
      <c r="I192" s="163"/>
      <c r="L192" s="159"/>
      <c r="M192" s="164"/>
      <c r="T192" s="165"/>
      <c r="AT192" s="160" t="s">
        <v>167</v>
      </c>
      <c r="AU192" s="160" t="s">
        <v>83</v>
      </c>
      <c r="AV192" s="14" t="s">
        <v>163</v>
      </c>
      <c r="AW192" s="14" t="s">
        <v>35</v>
      </c>
      <c r="AX192" s="14" t="s">
        <v>81</v>
      </c>
      <c r="AY192" s="160" t="s">
        <v>156</v>
      </c>
    </row>
    <row r="193" spans="2:65" s="1" customFormat="1" ht="24.15" customHeight="1">
      <c r="B193" s="33"/>
      <c r="C193" s="128" t="s">
        <v>370</v>
      </c>
      <c r="D193" s="128" t="s">
        <v>158</v>
      </c>
      <c r="E193" s="129" t="s">
        <v>2778</v>
      </c>
      <c r="F193" s="130" t="s">
        <v>2779</v>
      </c>
      <c r="G193" s="131" t="s">
        <v>818</v>
      </c>
      <c r="H193" s="132">
        <v>1</v>
      </c>
      <c r="I193" s="133"/>
      <c r="J193" s="134">
        <f>ROUND(I193*H193,2)</f>
        <v>0</v>
      </c>
      <c r="K193" s="130" t="s">
        <v>19</v>
      </c>
      <c r="L193" s="33"/>
      <c r="M193" s="135" t="s">
        <v>19</v>
      </c>
      <c r="N193" s="136" t="s">
        <v>44</v>
      </c>
      <c r="P193" s="137">
        <f>O193*H193</f>
        <v>0</v>
      </c>
      <c r="Q193" s="137">
        <v>0.1</v>
      </c>
      <c r="R193" s="137">
        <f>Q193*H193</f>
        <v>0.1</v>
      </c>
      <c r="S193" s="137">
        <v>0</v>
      </c>
      <c r="T193" s="138">
        <f>S193*H193</f>
        <v>0</v>
      </c>
      <c r="AR193" s="139" t="s">
        <v>278</v>
      </c>
      <c r="AT193" s="139" t="s">
        <v>158</v>
      </c>
      <c r="AU193" s="139" t="s">
        <v>83</v>
      </c>
      <c r="AY193" s="18" t="s">
        <v>156</v>
      </c>
      <c r="BE193" s="140">
        <f>IF(N193="základní",J193,0)</f>
        <v>0</v>
      </c>
      <c r="BF193" s="140">
        <f>IF(N193="snížená",J193,0)</f>
        <v>0</v>
      </c>
      <c r="BG193" s="140">
        <f>IF(N193="zákl. přenesená",J193,0)</f>
        <v>0</v>
      </c>
      <c r="BH193" s="140">
        <f>IF(N193="sníž. přenesená",J193,0)</f>
        <v>0</v>
      </c>
      <c r="BI193" s="140">
        <f>IF(N193="nulová",J193,0)</f>
        <v>0</v>
      </c>
      <c r="BJ193" s="18" t="s">
        <v>81</v>
      </c>
      <c r="BK193" s="140">
        <f>ROUND(I193*H193,2)</f>
        <v>0</v>
      </c>
      <c r="BL193" s="18" t="s">
        <v>278</v>
      </c>
      <c r="BM193" s="139" t="s">
        <v>2780</v>
      </c>
    </row>
    <row r="194" spans="2:65" s="12" customFormat="1" ht="10.199999999999999">
      <c r="B194" s="145"/>
      <c r="D194" s="146" t="s">
        <v>167</v>
      </c>
      <c r="E194" s="147" t="s">
        <v>19</v>
      </c>
      <c r="F194" s="148" t="s">
        <v>2781</v>
      </c>
      <c r="H194" s="147" t="s">
        <v>19</v>
      </c>
      <c r="I194" s="149"/>
      <c r="L194" s="145"/>
      <c r="M194" s="150"/>
      <c r="T194" s="151"/>
      <c r="AT194" s="147" t="s">
        <v>167</v>
      </c>
      <c r="AU194" s="147" t="s">
        <v>83</v>
      </c>
      <c r="AV194" s="12" t="s">
        <v>81</v>
      </c>
      <c r="AW194" s="12" t="s">
        <v>35</v>
      </c>
      <c r="AX194" s="12" t="s">
        <v>73</v>
      </c>
      <c r="AY194" s="147" t="s">
        <v>156</v>
      </c>
    </row>
    <row r="195" spans="2:65" s="13" customFormat="1" ht="10.199999999999999">
      <c r="B195" s="152"/>
      <c r="D195" s="146" t="s">
        <v>167</v>
      </c>
      <c r="E195" s="153" t="s">
        <v>19</v>
      </c>
      <c r="F195" s="154" t="s">
        <v>81</v>
      </c>
      <c r="H195" s="155">
        <v>1</v>
      </c>
      <c r="I195" s="156"/>
      <c r="L195" s="152"/>
      <c r="M195" s="157"/>
      <c r="T195" s="158"/>
      <c r="AT195" s="153" t="s">
        <v>167</v>
      </c>
      <c r="AU195" s="153" t="s">
        <v>83</v>
      </c>
      <c r="AV195" s="13" t="s">
        <v>83</v>
      </c>
      <c r="AW195" s="13" t="s">
        <v>35</v>
      </c>
      <c r="AX195" s="13" t="s">
        <v>73</v>
      </c>
      <c r="AY195" s="153" t="s">
        <v>156</v>
      </c>
    </row>
    <row r="196" spans="2:65" s="14" customFormat="1" ht="10.199999999999999">
      <c r="B196" s="159"/>
      <c r="D196" s="146" t="s">
        <v>167</v>
      </c>
      <c r="E196" s="160" t="s">
        <v>19</v>
      </c>
      <c r="F196" s="161" t="s">
        <v>174</v>
      </c>
      <c r="H196" s="162">
        <v>1</v>
      </c>
      <c r="I196" s="163"/>
      <c r="L196" s="159"/>
      <c r="M196" s="164"/>
      <c r="T196" s="165"/>
      <c r="AT196" s="160" t="s">
        <v>167</v>
      </c>
      <c r="AU196" s="160" t="s">
        <v>83</v>
      </c>
      <c r="AV196" s="14" t="s">
        <v>163</v>
      </c>
      <c r="AW196" s="14" t="s">
        <v>35</v>
      </c>
      <c r="AX196" s="14" t="s">
        <v>81</v>
      </c>
      <c r="AY196" s="160" t="s">
        <v>156</v>
      </c>
    </row>
    <row r="197" spans="2:65" s="1" customFormat="1" ht="24.15" customHeight="1">
      <c r="B197" s="33"/>
      <c r="C197" s="128" t="s">
        <v>375</v>
      </c>
      <c r="D197" s="128" t="s">
        <v>158</v>
      </c>
      <c r="E197" s="129" t="s">
        <v>2782</v>
      </c>
      <c r="F197" s="130" t="s">
        <v>2783</v>
      </c>
      <c r="G197" s="131" t="s">
        <v>818</v>
      </c>
      <c r="H197" s="132">
        <v>1</v>
      </c>
      <c r="I197" s="133"/>
      <c r="J197" s="134">
        <f>ROUND(I197*H197,2)</f>
        <v>0</v>
      </c>
      <c r="K197" s="130" t="s">
        <v>19</v>
      </c>
      <c r="L197" s="33"/>
      <c r="M197" s="135" t="s">
        <v>19</v>
      </c>
      <c r="N197" s="136" t="s">
        <v>44</v>
      </c>
      <c r="P197" s="137">
        <f>O197*H197</f>
        <v>0</v>
      </c>
      <c r="Q197" s="137">
        <v>0</v>
      </c>
      <c r="R197" s="137">
        <f>Q197*H197</f>
        <v>0</v>
      </c>
      <c r="S197" s="137">
        <v>0</v>
      </c>
      <c r="T197" s="138">
        <f>S197*H197</f>
        <v>0</v>
      </c>
      <c r="AR197" s="139" t="s">
        <v>278</v>
      </c>
      <c r="AT197" s="139" t="s">
        <v>158</v>
      </c>
      <c r="AU197" s="139" t="s">
        <v>83</v>
      </c>
      <c r="AY197" s="18" t="s">
        <v>156</v>
      </c>
      <c r="BE197" s="140">
        <f>IF(N197="základní",J197,0)</f>
        <v>0</v>
      </c>
      <c r="BF197" s="140">
        <f>IF(N197="snížená",J197,0)</f>
        <v>0</v>
      </c>
      <c r="BG197" s="140">
        <f>IF(N197="zákl. přenesená",J197,0)</f>
        <v>0</v>
      </c>
      <c r="BH197" s="140">
        <f>IF(N197="sníž. přenesená",J197,0)</f>
        <v>0</v>
      </c>
      <c r="BI197" s="140">
        <f>IF(N197="nulová",J197,0)</f>
        <v>0</v>
      </c>
      <c r="BJ197" s="18" t="s">
        <v>81</v>
      </c>
      <c r="BK197" s="140">
        <f>ROUND(I197*H197,2)</f>
        <v>0</v>
      </c>
      <c r="BL197" s="18" t="s">
        <v>278</v>
      </c>
      <c r="BM197" s="139" t="s">
        <v>2784</v>
      </c>
    </row>
    <row r="198" spans="2:65" s="12" customFormat="1" ht="10.199999999999999">
      <c r="B198" s="145"/>
      <c r="D198" s="146" t="s">
        <v>167</v>
      </c>
      <c r="E198" s="147" t="s">
        <v>19</v>
      </c>
      <c r="F198" s="148" t="s">
        <v>2785</v>
      </c>
      <c r="H198" s="147" t="s">
        <v>19</v>
      </c>
      <c r="I198" s="149"/>
      <c r="L198" s="145"/>
      <c r="M198" s="150"/>
      <c r="T198" s="151"/>
      <c r="AT198" s="147" t="s">
        <v>167</v>
      </c>
      <c r="AU198" s="147" t="s">
        <v>83</v>
      </c>
      <c r="AV198" s="12" t="s">
        <v>81</v>
      </c>
      <c r="AW198" s="12" t="s">
        <v>35</v>
      </c>
      <c r="AX198" s="12" t="s">
        <v>73</v>
      </c>
      <c r="AY198" s="147" t="s">
        <v>156</v>
      </c>
    </row>
    <row r="199" spans="2:65" s="13" customFormat="1" ht="10.199999999999999">
      <c r="B199" s="152"/>
      <c r="D199" s="146" t="s">
        <v>167</v>
      </c>
      <c r="E199" s="153" t="s">
        <v>19</v>
      </c>
      <c r="F199" s="154" t="s">
        <v>81</v>
      </c>
      <c r="H199" s="155">
        <v>1</v>
      </c>
      <c r="I199" s="156"/>
      <c r="L199" s="152"/>
      <c r="M199" s="157"/>
      <c r="T199" s="158"/>
      <c r="AT199" s="153" t="s">
        <v>167</v>
      </c>
      <c r="AU199" s="153" t="s">
        <v>83</v>
      </c>
      <c r="AV199" s="13" t="s">
        <v>83</v>
      </c>
      <c r="AW199" s="13" t="s">
        <v>35</v>
      </c>
      <c r="AX199" s="13" t="s">
        <v>73</v>
      </c>
      <c r="AY199" s="153" t="s">
        <v>156</v>
      </c>
    </row>
    <row r="200" spans="2:65" s="14" customFormat="1" ht="10.199999999999999">
      <c r="B200" s="159"/>
      <c r="D200" s="146" t="s">
        <v>167</v>
      </c>
      <c r="E200" s="160" t="s">
        <v>19</v>
      </c>
      <c r="F200" s="161" t="s">
        <v>174</v>
      </c>
      <c r="H200" s="162">
        <v>1</v>
      </c>
      <c r="I200" s="163"/>
      <c r="L200" s="159"/>
      <c r="M200" s="164"/>
      <c r="T200" s="165"/>
      <c r="AT200" s="160" t="s">
        <v>167</v>
      </c>
      <c r="AU200" s="160" t="s">
        <v>83</v>
      </c>
      <c r="AV200" s="14" t="s">
        <v>163</v>
      </c>
      <c r="AW200" s="14" t="s">
        <v>35</v>
      </c>
      <c r="AX200" s="14" t="s">
        <v>81</v>
      </c>
      <c r="AY200" s="160" t="s">
        <v>156</v>
      </c>
    </row>
    <row r="201" spans="2:65" s="1" customFormat="1" ht="24.15" customHeight="1">
      <c r="B201" s="33"/>
      <c r="C201" s="128" t="s">
        <v>379</v>
      </c>
      <c r="D201" s="128" t="s">
        <v>158</v>
      </c>
      <c r="E201" s="129" t="s">
        <v>2786</v>
      </c>
      <c r="F201" s="130" t="s">
        <v>2787</v>
      </c>
      <c r="G201" s="131" t="s">
        <v>818</v>
      </c>
      <c r="H201" s="132">
        <v>1</v>
      </c>
      <c r="I201" s="133"/>
      <c r="J201" s="134">
        <f>ROUND(I201*H201,2)</f>
        <v>0</v>
      </c>
      <c r="K201" s="130" t="s">
        <v>19</v>
      </c>
      <c r="L201" s="33"/>
      <c r="M201" s="135" t="s">
        <v>19</v>
      </c>
      <c r="N201" s="136" t="s">
        <v>44</v>
      </c>
      <c r="P201" s="137">
        <f>O201*H201</f>
        <v>0</v>
      </c>
      <c r="Q201" s="137">
        <v>0</v>
      </c>
      <c r="R201" s="137">
        <f>Q201*H201</f>
        <v>0</v>
      </c>
      <c r="S201" s="137">
        <v>0</v>
      </c>
      <c r="T201" s="138">
        <f>S201*H201</f>
        <v>0</v>
      </c>
      <c r="AR201" s="139" t="s">
        <v>278</v>
      </c>
      <c r="AT201" s="139" t="s">
        <v>158</v>
      </c>
      <c r="AU201" s="139" t="s">
        <v>83</v>
      </c>
      <c r="AY201" s="18" t="s">
        <v>156</v>
      </c>
      <c r="BE201" s="140">
        <f>IF(N201="základní",J201,0)</f>
        <v>0</v>
      </c>
      <c r="BF201" s="140">
        <f>IF(N201="snížená",J201,0)</f>
        <v>0</v>
      </c>
      <c r="BG201" s="140">
        <f>IF(N201="zákl. přenesená",J201,0)</f>
        <v>0</v>
      </c>
      <c r="BH201" s="140">
        <f>IF(N201="sníž. přenesená",J201,0)</f>
        <v>0</v>
      </c>
      <c r="BI201" s="140">
        <f>IF(N201="nulová",J201,0)</f>
        <v>0</v>
      </c>
      <c r="BJ201" s="18" t="s">
        <v>81</v>
      </c>
      <c r="BK201" s="140">
        <f>ROUND(I201*H201,2)</f>
        <v>0</v>
      </c>
      <c r="BL201" s="18" t="s">
        <v>278</v>
      </c>
      <c r="BM201" s="139" t="s">
        <v>2788</v>
      </c>
    </row>
    <row r="202" spans="2:65" s="12" customFormat="1" ht="10.199999999999999">
      <c r="B202" s="145"/>
      <c r="D202" s="146" t="s">
        <v>167</v>
      </c>
      <c r="E202" s="147" t="s">
        <v>19</v>
      </c>
      <c r="F202" s="148" t="s">
        <v>2789</v>
      </c>
      <c r="H202" s="147" t="s">
        <v>19</v>
      </c>
      <c r="I202" s="149"/>
      <c r="L202" s="145"/>
      <c r="M202" s="150"/>
      <c r="T202" s="151"/>
      <c r="AT202" s="147" t="s">
        <v>167</v>
      </c>
      <c r="AU202" s="147" t="s">
        <v>83</v>
      </c>
      <c r="AV202" s="12" t="s">
        <v>81</v>
      </c>
      <c r="AW202" s="12" t="s">
        <v>35</v>
      </c>
      <c r="AX202" s="12" t="s">
        <v>73</v>
      </c>
      <c r="AY202" s="147" t="s">
        <v>156</v>
      </c>
    </row>
    <row r="203" spans="2:65" s="13" customFormat="1" ht="10.199999999999999">
      <c r="B203" s="152"/>
      <c r="D203" s="146" t="s">
        <v>167</v>
      </c>
      <c r="E203" s="153" t="s">
        <v>19</v>
      </c>
      <c r="F203" s="154" t="s">
        <v>81</v>
      </c>
      <c r="H203" s="155">
        <v>1</v>
      </c>
      <c r="I203" s="156"/>
      <c r="L203" s="152"/>
      <c r="M203" s="157"/>
      <c r="T203" s="158"/>
      <c r="AT203" s="153" t="s">
        <v>167</v>
      </c>
      <c r="AU203" s="153" t="s">
        <v>83</v>
      </c>
      <c r="AV203" s="13" t="s">
        <v>83</v>
      </c>
      <c r="AW203" s="13" t="s">
        <v>35</v>
      </c>
      <c r="AX203" s="13" t="s">
        <v>73</v>
      </c>
      <c r="AY203" s="153" t="s">
        <v>156</v>
      </c>
    </row>
    <row r="204" spans="2:65" s="14" customFormat="1" ht="10.199999999999999">
      <c r="B204" s="159"/>
      <c r="D204" s="146" t="s">
        <v>167</v>
      </c>
      <c r="E204" s="160" t="s">
        <v>19</v>
      </c>
      <c r="F204" s="161" t="s">
        <v>174</v>
      </c>
      <c r="H204" s="162">
        <v>1</v>
      </c>
      <c r="I204" s="163"/>
      <c r="L204" s="159"/>
      <c r="M204" s="164"/>
      <c r="T204" s="165"/>
      <c r="AT204" s="160" t="s">
        <v>167</v>
      </c>
      <c r="AU204" s="160" t="s">
        <v>83</v>
      </c>
      <c r="AV204" s="14" t="s">
        <v>163</v>
      </c>
      <c r="AW204" s="14" t="s">
        <v>35</v>
      </c>
      <c r="AX204" s="14" t="s">
        <v>81</v>
      </c>
      <c r="AY204" s="160" t="s">
        <v>156</v>
      </c>
    </row>
    <row r="205" spans="2:65" s="1" customFormat="1" ht="24.15" customHeight="1">
      <c r="B205" s="33"/>
      <c r="C205" s="128" t="s">
        <v>385</v>
      </c>
      <c r="D205" s="128" t="s">
        <v>158</v>
      </c>
      <c r="E205" s="129" t="s">
        <v>2790</v>
      </c>
      <c r="F205" s="130" t="s">
        <v>2791</v>
      </c>
      <c r="G205" s="131" t="s">
        <v>235</v>
      </c>
      <c r="H205" s="132">
        <v>11</v>
      </c>
      <c r="I205" s="133"/>
      <c r="J205" s="134">
        <f>ROUND(I205*H205,2)</f>
        <v>0</v>
      </c>
      <c r="K205" s="130" t="s">
        <v>162</v>
      </c>
      <c r="L205" s="33"/>
      <c r="M205" s="135" t="s">
        <v>19</v>
      </c>
      <c r="N205" s="136" t="s">
        <v>44</v>
      </c>
      <c r="P205" s="137">
        <f>O205*H205</f>
        <v>0</v>
      </c>
      <c r="Q205" s="137">
        <v>0</v>
      </c>
      <c r="R205" s="137">
        <f>Q205*H205</f>
        <v>0</v>
      </c>
      <c r="S205" s="137">
        <v>0</v>
      </c>
      <c r="T205" s="138">
        <f>S205*H205</f>
        <v>0</v>
      </c>
      <c r="AR205" s="139" t="s">
        <v>278</v>
      </c>
      <c r="AT205" s="139" t="s">
        <v>158</v>
      </c>
      <c r="AU205" s="139" t="s">
        <v>83</v>
      </c>
      <c r="AY205" s="18" t="s">
        <v>156</v>
      </c>
      <c r="BE205" s="140">
        <f>IF(N205="základní",J205,0)</f>
        <v>0</v>
      </c>
      <c r="BF205" s="140">
        <f>IF(N205="snížená",J205,0)</f>
        <v>0</v>
      </c>
      <c r="BG205" s="140">
        <f>IF(N205="zákl. přenesená",J205,0)</f>
        <v>0</v>
      </c>
      <c r="BH205" s="140">
        <f>IF(N205="sníž. přenesená",J205,0)</f>
        <v>0</v>
      </c>
      <c r="BI205" s="140">
        <f>IF(N205="nulová",J205,0)</f>
        <v>0</v>
      </c>
      <c r="BJ205" s="18" t="s">
        <v>81</v>
      </c>
      <c r="BK205" s="140">
        <f>ROUND(I205*H205,2)</f>
        <v>0</v>
      </c>
      <c r="BL205" s="18" t="s">
        <v>278</v>
      </c>
      <c r="BM205" s="139" t="s">
        <v>2792</v>
      </c>
    </row>
    <row r="206" spans="2:65" s="1" customFormat="1" ht="10.199999999999999">
      <c r="B206" s="33"/>
      <c r="D206" s="141" t="s">
        <v>165</v>
      </c>
      <c r="F206" s="142" t="s">
        <v>2793</v>
      </c>
      <c r="I206" s="143"/>
      <c r="L206" s="33"/>
      <c r="M206" s="144"/>
      <c r="T206" s="54"/>
      <c r="AT206" s="18" t="s">
        <v>165</v>
      </c>
      <c r="AU206" s="18" t="s">
        <v>83</v>
      </c>
    </row>
    <row r="207" spans="2:65" s="12" customFormat="1" ht="10.199999999999999">
      <c r="B207" s="145"/>
      <c r="D207" s="146" t="s">
        <v>167</v>
      </c>
      <c r="E207" s="147" t="s">
        <v>19</v>
      </c>
      <c r="F207" s="148" t="s">
        <v>2703</v>
      </c>
      <c r="H207" s="147" t="s">
        <v>19</v>
      </c>
      <c r="I207" s="149"/>
      <c r="L207" s="145"/>
      <c r="M207" s="150"/>
      <c r="T207" s="151"/>
      <c r="AT207" s="147" t="s">
        <v>167</v>
      </c>
      <c r="AU207" s="147" t="s">
        <v>83</v>
      </c>
      <c r="AV207" s="12" t="s">
        <v>81</v>
      </c>
      <c r="AW207" s="12" t="s">
        <v>35</v>
      </c>
      <c r="AX207" s="12" t="s">
        <v>73</v>
      </c>
      <c r="AY207" s="147" t="s">
        <v>156</v>
      </c>
    </row>
    <row r="208" spans="2:65" s="12" customFormat="1" ht="10.199999999999999">
      <c r="B208" s="145"/>
      <c r="D208" s="146" t="s">
        <v>167</v>
      </c>
      <c r="E208" s="147" t="s">
        <v>19</v>
      </c>
      <c r="F208" s="148" t="s">
        <v>2794</v>
      </c>
      <c r="H208" s="147" t="s">
        <v>19</v>
      </c>
      <c r="I208" s="149"/>
      <c r="L208" s="145"/>
      <c r="M208" s="150"/>
      <c r="T208" s="151"/>
      <c r="AT208" s="147" t="s">
        <v>167</v>
      </c>
      <c r="AU208" s="147" t="s">
        <v>83</v>
      </c>
      <c r="AV208" s="12" t="s">
        <v>81</v>
      </c>
      <c r="AW208" s="12" t="s">
        <v>35</v>
      </c>
      <c r="AX208" s="12" t="s">
        <v>73</v>
      </c>
      <c r="AY208" s="147" t="s">
        <v>156</v>
      </c>
    </row>
    <row r="209" spans="2:65" s="13" customFormat="1" ht="10.199999999999999">
      <c r="B209" s="152"/>
      <c r="D209" s="146" t="s">
        <v>167</v>
      </c>
      <c r="E209" s="153" t="s">
        <v>19</v>
      </c>
      <c r="F209" s="154" t="s">
        <v>2795</v>
      </c>
      <c r="H209" s="155">
        <v>1</v>
      </c>
      <c r="I209" s="156"/>
      <c r="L209" s="152"/>
      <c r="M209" s="157"/>
      <c r="T209" s="158"/>
      <c r="AT209" s="153" t="s">
        <v>167</v>
      </c>
      <c r="AU209" s="153" t="s">
        <v>83</v>
      </c>
      <c r="AV209" s="13" t="s">
        <v>83</v>
      </c>
      <c r="AW209" s="13" t="s">
        <v>35</v>
      </c>
      <c r="AX209" s="13" t="s">
        <v>73</v>
      </c>
      <c r="AY209" s="153" t="s">
        <v>156</v>
      </c>
    </row>
    <row r="210" spans="2:65" s="13" customFormat="1" ht="10.199999999999999">
      <c r="B210" s="152"/>
      <c r="D210" s="146" t="s">
        <v>167</v>
      </c>
      <c r="E210" s="153" t="s">
        <v>19</v>
      </c>
      <c r="F210" s="154" t="s">
        <v>2796</v>
      </c>
      <c r="H210" s="155">
        <v>1</v>
      </c>
      <c r="I210" s="156"/>
      <c r="L210" s="152"/>
      <c r="M210" s="157"/>
      <c r="T210" s="158"/>
      <c r="AT210" s="153" t="s">
        <v>167</v>
      </c>
      <c r="AU210" s="153" t="s">
        <v>83</v>
      </c>
      <c r="AV210" s="13" t="s">
        <v>83</v>
      </c>
      <c r="AW210" s="13" t="s">
        <v>35</v>
      </c>
      <c r="AX210" s="13" t="s">
        <v>73</v>
      </c>
      <c r="AY210" s="153" t="s">
        <v>156</v>
      </c>
    </row>
    <row r="211" spans="2:65" s="13" customFormat="1" ht="10.199999999999999">
      <c r="B211" s="152"/>
      <c r="D211" s="146" t="s">
        <v>167</v>
      </c>
      <c r="E211" s="153" t="s">
        <v>19</v>
      </c>
      <c r="F211" s="154" t="s">
        <v>2797</v>
      </c>
      <c r="H211" s="155">
        <v>2</v>
      </c>
      <c r="I211" s="156"/>
      <c r="L211" s="152"/>
      <c r="M211" s="157"/>
      <c r="T211" s="158"/>
      <c r="AT211" s="153" t="s">
        <v>167</v>
      </c>
      <c r="AU211" s="153" t="s">
        <v>83</v>
      </c>
      <c r="AV211" s="13" t="s">
        <v>83</v>
      </c>
      <c r="AW211" s="13" t="s">
        <v>35</v>
      </c>
      <c r="AX211" s="13" t="s">
        <v>73</v>
      </c>
      <c r="AY211" s="153" t="s">
        <v>156</v>
      </c>
    </row>
    <row r="212" spans="2:65" s="13" customFormat="1" ht="10.199999999999999">
      <c r="B212" s="152"/>
      <c r="D212" s="146" t="s">
        <v>167</v>
      </c>
      <c r="E212" s="153" t="s">
        <v>19</v>
      </c>
      <c r="F212" s="154" t="s">
        <v>2798</v>
      </c>
      <c r="H212" s="155">
        <v>3</v>
      </c>
      <c r="I212" s="156"/>
      <c r="L212" s="152"/>
      <c r="M212" s="157"/>
      <c r="T212" s="158"/>
      <c r="AT212" s="153" t="s">
        <v>167</v>
      </c>
      <c r="AU212" s="153" t="s">
        <v>83</v>
      </c>
      <c r="AV212" s="13" t="s">
        <v>83</v>
      </c>
      <c r="AW212" s="13" t="s">
        <v>35</v>
      </c>
      <c r="AX212" s="13" t="s">
        <v>73</v>
      </c>
      <c r="AY212" s="153" t="s">
        <v>156</v>
      </c>
    </row>
    <row r="213" spans="2:65" s="13" customFormat="1" ht="10.199999999999999">
      <c r="B213" s="152"/>
      <c r="D213" s="146" t="s">
        <v>167</v>
      </c>
      <c r="E213" s="153" t="s">
        <v>19</v>
      </c>
      <c r="F213" s="154" t="s">
        <v>2799</v>
      </c>
      <c r="H213" s="155">
        <v>3</v>
      </c>
      <c r="I213" s="156"/>
      <c r="L213" s="152"/>
      <c r="M213" s="157"/>
      <c r="T213" s="158"/>
      <c r="AT213" s="153" t="s">
        <v>167</v>
      </c>
      <c r="AU213" s="153" t="s">
        <v>83</v>
      </c>
      <c r="AV213" s="13" t="s">
        <v>83</v>
      </c>
      <c r="AW213" s="13" t="s">
        <v>35</v>
      </c>
      <c r="AX213" s="13" t="s">
        <v>73</v>
      </c>
      <c r="AY213" s="153" t="s">
        <v>156</v>
      </c>
    </row>
    <row r="214" spans="2:65" s="13" customFormat="1" ht="10.199999999999999">
      <c r="B214" s="152"/>
      <c r="D214" s="146" t="s">
        <v>167</v>
      </c>
      <c r="E214" s="153" t="s">
        <v>19</v>
      </c>
      <c r="F214" s="154" t="s">
        <v>2800</v>
      </c>
      <c r="H214" s="155">
        <v>1</v>
      </c>
      <c r="I214" s="156"/>
      <c r="L214" s="152"/>
      <c r="M214" s="157"/>
      <c r="T214" s="158"/>
      <c r="AT214" s="153" t="s">
        <v>167</v>
      </c>
      <c r="AU214" s="153" t="s">
        <v>83</v>
      </c>
      <c r="AV214" s="13" t="s">
        <v>83</v>
      </c>
      <c r="AW214" s="13" t="s">
        <v>35</v>
      </c>
      <c r="AX214" s="13" t="s">
        <v>73</v>
      </c>
      <c r="AY214" s="153" t="s">
        <v>156</v>
      </c>
    </row>
    <row r="215" spans="2:65" s="12" customFormat="1" ht="10.199999999999999">
      <c r="B215" s="145"/>
      <c r="D215" s="146" t="s">
        <v>167</v>
      </c>
      <c r="E215" s="147" t="s">
        <v>19</v>
      </c>
      <c r="F215" s="148" t="s">
        <v>2801</v>
      </c>
      <c r="H215" s="147" t="s">
        <v>19</v>
      </c>
      <c r="I215" s="149"/>
      <c r="L215" s="145"/>
      <c r="M215" s="150"/>
      <c r="T215" s="151"/>
      <c r="AT215" s="147" t="s">
        <v>167</v>
      </c>
      <c r="AU215" s="147" t="s">
        <v>83</v>
      </c>
      <c r="AV215" s="12" t="s">
        <v>81</v>
      </c>
      <c r="AW215" s="12" t="s">
        <v>35</v>
      </c>
      <c r="AX215" s="12" t="s">
        <v>73</v>
      </c>
      <c r="AY215" s="147" t="s">
        <v>156</v>
      </c>
    </row>
    <row r="216" spans="2:65" s="14" customFormat="1" ht="10.199999999999999">
      <c r="B216" s="159"/>
      <c r="D216" s="146" t="s">
        <v>167</v>
      </c>
      <c r="E216" s="160" t="s">
        <v>19</v>
      </c>
      <c r="F216" s="161" t="s">
        <v>174</v>
      </c>
      <c r="H216" s="162">
        <v>11</v>
      </c>
      <c r="I216" s="163"/>
      <c r="L216" s="159"/>
      <c r="M216" s="164"/>
      <c r="T216" s="165"/>
      <c r="AT216" s="160" t="s">
        <v>167</v>
      </c>
      <c r="AU216" s="160" t="s">
        <v>83</v>
      </c>
      <c r="AV216" s="14" t="s">
        <v>163</v>
      </c>
      <c r="AW216" s="14" t="s">
        <v>35</v>
      </c>
      <c r="AX216" s="14" t="s">
        <v>81</v>
      </c>
      <c r="AY216" s="160" t="s">
        <v>156</v>
      </c>
    </row>
    <row r="217" spans="2:65" s="1" customFormat="1" ht="16.5" customHeight="1">
      <c r="B217" s="33"/>
      <c r="C217" s="166" t="s">
        <v>391</v>
      </c>
      <c r="D217" s="166" t="s">
        <v>291</v>
      </c>
      <c r="E217" s="167" t="s">
        <v>2802</v>
      </c>
      <c r="F217" s="168" t="s">
        <v>2803</v>
      </c>
      <c r="G217" s="169" t="s">
        <v>235</v>
      </c>
      <c r="H217" s="170">
        <v>11</v>
      </c>
      <c r="I217" s="171"/>
      <c r="J217" s="172">
        <f>ROUND(I217*H217,2)</f>
        <v>0</v>
      </c>
      <c r="K217" s="168" t="s">
        <v>162</v>
      </c>
      <c r="L217" s="173"/>
      <c r="M217" s="174" t="s">
        <v>19</v>
      </c>
      <c r="N217" s="175" t="s">
        <v>44</v>
      </c>
      <c r="P217" s="137">
        <f>O217*H217</f>
        <v>0</v>
      </c>
      <c r="Q217" s="137">
        <v>4.0000000000000003E-5</v>
      </c>
      <c r="R217" s="137">
        <f>Q217*H217</f>
        <v>4.4000000000000002E-4</v>
      </c>
      <c r="S217" s="137">
        <v>0</v>
      </c>
      <c r="T217" s="138">
        <f>S217*H217</f>
        <v>0</v>
      </c>
      <c r="AR217" s="139" t="s">
        <v>379</v>
      </c>
      <c r="AT217" s="139" t="s">
        <v>291</v>
      </c>
      <c r="AU217" s="139" t="s">
        <v>83</v>
      </c>
      <c r="AY217" s="18" t="s">
        <v>156</v>
      </c>
      <c r="BE217" s="140">
        <f>IF(N217="základní",J217,0)</f>
        <v>0</v>
      </c>
      <c r="BF217" s="140">
        <f>IF(N217="snížená",J217,0)</f>
        <v>0</v>
      </c>
      <c r="BG217" s="140">
        <f>IF(N217="zákl. přenesená",J217,0)</f>
        <v>0</v>
      </c>
      <c r="BH217" s="140">
        <f>IF(N217="sníž. přenesená",J217,0)</f>
        <v>0</v>
      </c>
      <c r="BI217" s="140">
        <f>IF(N217="nulová",J217,0)</f>
        <v>0</v>
      </c>
      <c r="BJ217" s="18" t="s">
        <v>81</v>
      </c>
      <c r="BK217" s="140">
        <f>ROUND(I217*H217,2)</f>
        <v>0</v>
      </c>
      <c r="BL217" s="18" t="s">
        <v>278</v>
      </c>
      <c r="BM217" s="139" t="s">
        <v>2804</v>
      </c>
    </row>
    <row r="218" spans="2:65" s="1" customFormat="1" ht="16.5" customHeight="1">
      <c r="B218" s="33"/>
      <c r="C218" s="166" t="s">
        <v>397</v>
      </c>
      <c r="D218" s="166" t="s">
        <v>291</v>
      </c>
      <c r="E218" s="167" t="s">
        <v>2805</v>
      </c>
      <c r="F218" s="168" t="s">
        <v>2806</v>
      </c>
      <c r="G218" s="169" t="s">
        <v>235</v>
      </c>
      <c r="H218" s="170">
        <v>11</v>
      </c>
      <c r="I218" s="171"/>
      <c r="J218" s="172">
        <f>ROUND(I218*H218,2)</f>
        <v>0</v>
      </c>
      <c r="K218" s="168" t="s">
        <v>162</v>
      </c>
      <c r="L218" s="173"/>
      <c r="M218" s="174" t="s">
        <v>19</v>
      </c>
      <c r="N218" s="175" t="s">
        <v>44</v>
      </c>
      <c r="P218" s="137">
        <f>O218*H218</f>
        <v>0</v>
      </c>
      <c r="Q218" s="137">
        <v>3.0000000000000001E-5</v>
      </c>
      <c r="R218" s="137">
        <f>Q218*H218</f>
        <v>3.3E-4</v>
      </c>
      <c r="S218" s="137">
        <v>0</v>
      </c>
      <c r="T218" s="138">
        <f>S218*H218</f>
        <v>0</v>
      </c>
      <c r="AR218" s="139" t="s">
        <v>379</v>
      </c>
      <c r="AT218" s="139" t="s">
        <v>291</v>
      </c>
      <c r="AU218" s="139" t="s">
        <v>83</v>
      </c>
      <c r="AY218" s="18" t="s">
        <v>156</v>
      </c>
      <c r="BE218" s="140">
        <f>IF(N218="základní",J218,0)</f>
        <v>0</v>
      </c>
      <c r="BF218" s="140">
        <f>IF(N218="snížená",J218,0)</f>
        <v>0</v>
      </c>
      <c r="BG218" s="140">
        <f>IF(N218="zákl. přenesená",J218,0)</f>
        <v>0</v>
      </c>
      <c r="BH218" s="140">
        <f>IF(N218="sníž. přenesená",J218,0)</f>
        <v>0</v>
      </c>
      <c r="BI218" s="140">
        <f>IF(N218="nulová",J218,0)</f>
        <v>0</v>
      </c>
      <c r="BJ218" s="18" t="s">
        <v>81</v>
      </c>
      <c r="BK218" s="140">
        <f>ROUND(I218*H218,2)</f>
        <v>0</v>
      </c>
      <c r="BL218" s="18" t="s">
        <v>278</v>
      </c>
      <c r="BM218" s="139" t="s">
        <v>2807</v>
      </c>
    </row>
    <row r="219" spans="2:65" s="1" customFormat="1" ht="16.5" customHeight="1">
      <c r="B219" s="33"/>
      <c r="C219" s="166" t="s">
        <v>407</v>
      </c>
      <c r="D219" s="166" t="s">
        <v>291</v>
      </c>
      <c r="E219" s="167" t="s">
        <v>2808</v>
      </c>
      <c r="F219" s="168" t="s">
        <v>2809</v>
      </c>
      <c r="G219" s="169" t="s">
        <v>235</v>
      </c>
      <c r="H219" s="170">
        <v>11</v>
      </c>
      <c r="I219" s="171"/>
      <c r="J219" s="172">
        <f>ROUND(I219*H219,2)</f>
        <v>0</v>
      </c>
      <c r="K219" s="168" t="s">
        <v>162</v>
      </c>
      <c r="L219" s="173"/>
      <c r="M219" s="174" t="s">
        <v>19</v>
      </c>
      <c r="N219" s="175" t="s">
        <v>44</v>
      </c>
      <c r="P219" s="137">
        <f>O219*H219</f>
        <v>0</v>
      </c>
      <c r="Q219" s="137">
        <v>1.0000000000000001E-5</v>
      </c>
      <c r="R219" s="137">
        <f>Q219*H219</f>
        <v>1.1E-4</v>
      </c>
      <c r="S219" s="137">
        <v>0</v>
      </c>
      <c r="T219" s="138">
        <f>S219*H219</f>
        <v>0</v>
      </c>
      <c r="AR219" s="139" t="s">
        <v>379</v>
      </c>
      <c r="AT219" s="139" t="s">
        <v>291</v>
      </c>
      <c r="AU219" s="139" t="s">
        <v>83</v>
      </c>
      <c r="AY219" s="18" t="s">
        <v>156</v>
      </c>
      <c r="BE219" s="140">
        <f>IF(N219="základní",J219,0)</f>
        <v>0</v>
      </c>
      <c r="BF219" s="140">
        <f>IF(N219="snížená",J219,0)</f>
        <v>0</v>
      </c>
      <c r="BG219" s="140">
        <f>IF(N219="zákl. přenesená",J219,0)</f>
        <v>0</v>
      </c>
      <c r="BH219" s="140">
        <f>IF(N219="sníž. přenesená",J219,0)</f>
        <v>0</v>
      </c>
      <c r="BI219" s="140">
        <f>IF(N219="nulová",J219,0)</f>
        <v>0</v>
      </c>
      <c r="BJ219" s="18" t="s">
        <v>81</v>
      </c>
      <c r="BK219" s="140">
        <f>ROUND(I219*H219,2)</f>
        <v>0</v>
      </c>
      <c r="BL219" s="18" t="s">
        <v>278</v>
      </c>
      <c r="BM219" s="139" t="s">
        <v>2810</v>
      </c>
    </row>
    <row r="220" spans="2:65" s="1" customFormat="1" ht="24.15" customHeight="1">
      <c r="B220" s="33"/>
      <c r="C220" s="128" t="s">
        <v>409</v>
      </c>
      <c r="D220" s="128" t="s">
        <v>158</v>
      </c>
      <c r="E220" s="129" t="s">
        <v>2811</v>
      </c>
      <c r="F220" s="130" t="s">
        <v>2812</v>
      </c>
      <c r="G220" s="131" t="s">
        <v>235</v>
      </c>
      <c r="H220" s="132">
        <v>9</v>
      </c>
      <c r="I220" s="133"/>
      <c r="J220" s="134">
        <f>ROUND(I220*H220,2)</f>
        <v>0</v>
      </c>
      <c r="K220" s="130" t="s">
        <v>162</v>
      </c>
      <c r="L220" s="33"/>
      <c r="M220" s="135" t="s">
        <v>19</v>
      </c>
      <c r="N220" s="136" t="s">
        <v>44</v>
      </c>
      <c r="P220" s="137">
        <f>O220*H220</f>
        <v>0</v>
      </c>
      <c r="Q220" s="137">
        <v>0</v>
      </c>
      <c r="R220" s="137">
        <f>Q220*H220</f>
        <v>0</v>
      </c>
      <c r="S220" s="137">
        <v>0</v>
      </c>
      <c r="T220" s="138">
        <f>S220*H220</f>
        <v>0</v>
      </c>
      <c r="AR220" s="139" t="s">
        <v>278</v>
      </c>
      <c r="AT220" s="139" t="s">
        <v>158</v>
      </c>
      <c r="AU220" s="139" t="s">
        <v>83</v>
      </c>
      <c r="AY220" s="18" t="s">
        <v>156</v>
      </c>
      <c r="BE220" s="140">
        <f>IF(N220="základní",J220,0)</f>
        <v>0</v>
      </c>
      <c r="BF220" s="140">
        <f>IF(N220="snížená",J220,0)</f>
        <v>0</v>
      </c>
      <c r="BG220" s="140">
        <f>IF(N220="zákl. přenesená",J220,0)</f>
        <v>0</v>
      </c>
      <c r="BH220" s="140">
        <f>IF(N220="sníž. přenesená",J220,0)</f>
        <v>0</v>
      </c>
      <c r="BI220" s="140">
        <f>IF(N220="nulová",J220,0)</f>
        <v>0</v>
      </c>
      <c r="BJ220" s="18" t="s">
        <v>81</v>
      </c>
      <c r="BK220" s="140">
        <f>ROUND(I220*H220,2)</f>
        <v>0</v>
      </c>
      <c r="BL220" s="18" t="s">
        <v>278</v>
      </c>
      <c r="BM220" s="139" t="s">
        <v>2813</v>
      </c>
    </row>
    <row r="221" spans="2:65" s="1" customFormat="1" ht="10.199999999999999">
      <c r="B221" s="33"/>
      <c r="D221" s="141" t="s">
        <v>165</v>
      </c>
      <c r="F221" s="142" t="s">
        <v>2814</v>
      </c>
      <c r="I221" s="143"/>
      <c r="L221" s="33"/>
      <c r="M221" s="144"/>
      <c r="T221" s="54"/>
      <c r="AT221" s="18" t="s">
        <v>165</v>
      </c>
      <c r="AU221" s="18" t="s">
        <v>83</v>
      </c>
    </row>
    <row r="222" spans="2:65" s="12" customFormat="1" ht="10.199999999999999">
      <c r="B222" s="145"/>
      <c r="D222" s="146" t="s">
        <v>167</v>
      </c>
      <c r="E222" s="147" t="s">
        <v>19</v>
      </c>
      <c r="F222" s="148" t="s">
        <v>2703</v>
      </c>
      <c r="H222" s="147" t="s">
        <v>19</v>
      </c>
      <c r="I222" s="149"/>
      <c r="L222" s="145"/>
      <c r="M222" s="150"/>
      <c r="T222" s="151"/>
      <c r="AT222" s="147" t="s">
        <v>167</v>
      </c>
      <c r="AU222" s="147" t="s">
        <v>83</v>
      </c>
      <c r="AV222" s="12" t="s">
        <v>81</v>
      </c>
      <c r="AW222" s="12" t="s">
        <v>35</v>
      </c>
      <c r="AX222" s="12" t="s">
        <v>73</v>
      </c>
      <c r="AY222" s="147" t="s">
        <v>156</v>
      </c>
    </row>
    <row r="223" spans="2:65" s="12" customFormat="1" ht="10.199999999999999">
      <c r="B223" s="145"/>
      <c r="D223" s="146" t="s">
        <v>167</v>
      </c>
      <c r="E223" s="147" t="s">
        <v>19</v>
      </c>
      <c r="F223" s="148" t="s">
        <v>2794</v>
      </c>
      <c r="H223" s="147" t="s">
        <v>19</v>
      </c>
      <c r="I223" s="149"/>
      <c r="L223" s="145"/>
      <c r="M223" s="150"/>
      <c r="T223" s="151"/>
      <c r="AT223" s="147" t="s">
        <v>167</v>
      </c>
      <c r="AU223" s="147" t="s">
        <v>83</v>
      </c>
      <c r="AV223" s="12" t="s">
        <v>81</v>
      </c>
      <c r="AW223" s="12" t="s">
        <v>35</v>
      </c>
      <c r="AX223" s="12" t="s">
        <v>73</v>
      </c>
      <c r="AY223" s="147" t="s">
        <v>156</v>
      </c>
    </row>
    <row r="224" spans="2:65" s="12" customFormat="1" ht="10.199999999999999">
      <c r="B224" s="145"/>
      <c r="D224" s="146" t="s">
        <v>167</v>
      </c>
      <c r="E224" s="147" t="s">
        <v>19</v>
      </c>
      <c r="F224" s="148" t="s">
        <v>2815</v>
      </c>
      <c r="H224" s="147" t="s">
        <v>19</v>
      </c>
      <c r="I224" s="149"/>
      <c r="L224" s="145"/>
      <c r="M224" s="150"/>
      <c r="T224" s="151"/>
      <c r="AT224" s="147" t="s">
        <v>167</v>
      </c>
      <c r="AU224" s="147" t="s">
        <v>83</v>
      </c>
      <c r="AV224" s="12" t="s">
        <v>81</v>
      </c>
      <c r="AW224" s="12" t="s">
        <v>35</v>
      </c>
      <c r="AX224" s="12" t="s">
        <v>73</v>
      </c>
      <c r="AY224" s="147" t="s">
        <v>156</v>
      </c>
    </row>
    <row r="225" spans="2:65" s="12" customFormat="1" ht="10.199999999999999">
      <c r="B225" s="145"/>
      <c r="D225" s="146" t="s">
        <v>167</v>
      </c>
      <c r="E225" s="147" t="s">
        <v>19</v>
      </c>
      <c r="F225" s="148" t="s">
        <v>2816</v>
      </c>
      <c r="H225" s="147" t="s">
        <v>19</v>
      </c>
      <c r="I225" s="149"/>
      <c r="L225" s="145"/>
      <c r="M225" s="150"/>
      <c r="T225" s="151"/>
      <c r="AT225" s="147" t="s">
        <v>167</v>
      </c>
      <c r="AU225" s="147" t="s">
        <v>83</v>
      </c>
      <c r="AV225" s="12" t="s">
        <v>81</v>
      </c>
      <c r="AW225" s="12" t="s">
        <v>35</v>
      </c>
      <c r="AX225" s="12" t="s">
        <v>73</v>
      </c>
      <c r="AY225" s="147" t="s">
        <v>156</v>
      </c>
    </row>
    <row r="226" spans="2:65" s="13" customFormat="1" ht="10.199999999999999">
      <c r="B226" s="152"/>
      <c r="D226" s="146" t="s">
        <v>167</v>
      </c>
      <c r="E226" s="153" t="s">
        <v>19</v>
      </c>
      <c r="F226" s="154" t="s">
        <v>2817</v>
      </c>
      <c r="H226" s="155">
        <v>2</v>
      </c>
      <c r="I226" s="156"/>
      <c r="L226" s="152"/>
      <c r="M226" s="157"/>
      <c r="T226" s="158"/>
      <c r="AT226" s="153" t="s">
        <v>167</v>
      </c>
      <c r="AU226" s="153" t="s">
        <v>83</v>
      </c>
      <c r="AV226" s="13" t="s">
        <v>83</v>
      </c>
      <c r="AW226" s="13" t="s">
        <v>35</v>
      </c>
      <c r="AX226" s="13" t="s">
        <v>73</v>
      </c>
      <c r="AY226" s="153" t="s">
        <v>156</v>
      </c>
    </row>
    <row r="227" spans="2:65" s="13" customFormat="1" ht="10.199999999999999">
      <c r="B227" s="152"/>
      <c r="D227" s="146" t="s">
        <v>167</v>
      </c>
      <c r="E227" s="153" t="s">
        <v>19</v>
      </c>
      <c r="F227" s="154" t="s">
        <v>2797</v>
      </c>
      <c r="H227" s="155">
        <v>2</v>
      </c>
      <c r="I227" s="156"/>
      <c r="L227" s="152"/>
      <c r="M227" s="157"/>
      <c r="T227" s="158"/>
      <c r="AT227" s="153" t="s">
        <v>167</v>
      </c>
      <c r="AU227" s="153" t="s">
        <v>83</v>
      </c>
      <c r="AV227" s="13" t="s">
        <v>83</v>
      </c>
      <c r="AW227" s="13" t="s">
        <v>35</v>
      </c>
      <c r="AX227" s="13" t="s">
        <v>73</v>
      </c>
      <c r="AY227" s="153" t="s">
        <v>156</v>
      </c>
    </row>
    <row r="228" spans="2:65" s="13" customFormat="1" ht="10.199999999999999">
      <c r="B228" s="152"/>
      <c r="D228" s="146" t="s">
        <v>167</v>
      </c>
      <c r="E228" s="153" t="s">
        <v>19</v>
      </c>
      <c r="F228" s="154" t="s">
        <v>2818</v>
      </c>
      <c r="H228" s="155">
        <v>2</v>
      </c>
      <c r="I228" s="156"/>
      <c r="L228" s="152"/>
      <c r="M228" s="157"/>
      <c r="T228" s="158"/>
      <c r="AT228" s="153" t="s">
        <v>167</v>
      </c>
      <c r="AU228" s="153" t="s">
        <v>83</v>
      </c>
      <c r="AV228" s="13" t="s">
        <v>83</v>
      </c>
      <c r="AW228" s="13" t="s">
        <v>35</v>
      </c>
      <c r="AX228" s="13" t="s">
        <v>73</v>
      </c>
      <c r="AY228" s="153" t="s">
        <v>156</v>
      </c>
    </row>
    <row r="229" spans="2:65" s="13" customFormat="1" ht="10.199999999999999">
      <c r="B229" s="152"/>
      <c r="D229" s="146" t="s">
        <v>167</v>
      </c>
      <c r="E229" s="153" t="s">
        <v>19</v>
      </c>
      <c r="F229" s="154" t="s">
        <v>2819</v>
      </c>
      <c r="H229" s="155">
        <v>2</v>
      </c>
      <c r="I229" s="156"/>
      <c r="L229" s="152"/>
      <c r="M229" s="157"/>
      <c r="T229" s="158"/>
      <c r="AT229" s="153" t="s">
        <v>167</v>
      </c>
      <c r="AU229" s="153" t="s">
        <v>83</v>
      </c>
      <c r="AV229" s="13" t="s">
        <v>83</v>
      </c>
      <c r="AW229" s="13" t="s">
        <v>35</v>
      </c>
      <c r="AX229" s="13" t="s">
        <v>73</v>
      </c>
      <c r="AY229" s="153" t="s">
        <v>156</v>
      </c>
    </row>
    <row r="230" spans="2:65" s="13" customFormat="1" ht="10.199999999999999">
      <c r="B230" s="152"/>
      <c r="D230" s="146" t="s">
        <v>167</v>
      </c>
      <c r="E230" s="153" t="s">
        <v>19</v>
      </c>
      <c r="F230" s="154" t="s">
        <v>2800</v>
      </c>
      <c r="H230" s="155">
        <v>1</v>
      </c>
      <c r="I230" s="156"/>
      <c r="L230" s="152"/>
      <c r="M230" s="157"/>
      <c r="T230" s="158"/>
      <c r="AT230" s="153" t="s">
        <v>167</v>
      </c>
      <c r="AU230" s="153" t="s">
        <v>83</v>
      </c>
      <c r="AV230" s="13" t="s">
        <v>83</v>
      </c>
      <c r="AW230" s="13" t="s">
        <v>35</v>
      </c>
      <c r="AX230" s="13" t="s">
        <v>73</v>
      </c>
      <c r="AY230" s="153" t="s">
        <v>156</v>
      </c>
    </row>
    <row r="231" spans="2:65" s="12" customFormat="1" ht="10.199999999999999">
      <c r="B231" s="145"/>
      <c r="D231" s="146" t="s">
        <v>167</v>
      </c>
      <c r="E231" s="147" t="s">
        <v>19</v>
      </c>
      <c r="F231" s="148" t="s">
        <v>2801</v>
      </c>
      <c r="H231" s="147" t="s">
        <v>19</v>
      </c>
      <c r="I231" s="149"/>
      <c r="L231" s="145"/>
      <c r="M231" s="150"/>
      <c r="T231" s="151"/>
      <c r="AT231" s="147" t="s">
        <v>167</v>
      </c>
      <c r="AU231" s="147" t="s">
        <v>83</v>
      </c>
      <c r="AV231" s="12" t="s">
        <v>81</v>
      </c>
      <c r="AW231" s="12" t="s">
        <v>35</v>
      </c>
      <c r="AX231" s="12" t="s">
        <v>73</v>
      </c>
      <c r="AY231" s="147" t="s">
        <v>156</v>
      </c>
    </row>
    <row r="232" spans="2:65" s="14" customFormat="1" ht="10.199999999999999">
      <c r="B232" s="159"/>
      <c r="D232" s="146" t="s">
        <v>167</v>
      </c>
      <c r="E232" s="160" t="s">
        <v>19</v>
      </c>
      <c r="F232" s="161" t="s">
        <v>174</v>
      </c>
      <c r="H232" s="162">
        <v>9</v>
      </c>
      <c r="I232" s="163"/>
      <c r="L232" s="159"/>
      <c r="M232" s="164"/>
      <c r="T232" s="165"/>
      <c r="AT232" s="160" t="s">
        <v>167</v>
      </c>
      <c r="AU232" s="160" t="s">
        <v>83</v>
      </c>
      <c r="AV232" s="14" t="s">
        <v>163</v>
      </c>
      <c r="AW232" s="14" t="s">
        <v>35</v>
      </c>
      <c r="AX232" s="14" t="s">
        <v>81</v>
      </c>
      <c r="AY232" s="160" t="s">
        <v>156</v>
      </c>
    </row>
    <row r="233" spans="2:65" s="1" customFormat="1" ht="16.5" customHeight="1">
      <c r="B233" s="33"/>
      <c r="C233" s="166" t="s">
        <v>419</v>
      </c>
      <c r="D233" s="166" t="s">
        <v>291</v>
      </c>
      <c r="E233" s="167" t="s">
        <v>2820</v>
      </c>
      <c r="F233" s="168" t="s">
        <v>2821</v>
      </c>
      <c r="G233" s="169" t="s">
        <v>235</v>
      </c>
      <c r="H233" s="170">
        <v>9</v>
      </c>
      <c r="I233" s="171"/>
      <c r="J233" s="172">
        <f>ROUND(I233*H233,2)</f>
        <v>0</v>
      </c>
      <c r="K233" s="168" t="s">
        <v>162</v>
      </c>
      <c r="L233" s="173"/>
      <c r="M233" s="174" t="s">
        <v>19</v>
      </c>
      <c r="N233" s="175" t="s">
        <v>44</v>
      </c>
      <c r="P233" s="137">
        <f>O233*H233</f>
        <v>0</v>
      </c>
      <c r="Q233" s="137">
        <v>4.0000000000000003E-5</v>
      </c>
      <c r="R233" s="137">
        <f>Q233*H233</f>
        <v>3.6000000000000002E-4</v>
      </c>
      <c r="S233" s="137">
        <v>0</v>
      </c>
      <c r="T233" s="138">
        <f>S233*H233</f>
        <v>0</v>
      </c>
      <c r="AR233" s="139" t="s">
        <v>379</v>
      </c>
      <c r="AT233" s="139" t="s">
        <v>291</v>
      </c>
      <c r="AU233" s="139" t="s">
        <v>83</v>
      </c>
      <c r="AY233" s="18" t="s">
        <v>156</v>
      </c>
      <c r="BE233" s="140">
        <f>IF(N233="základní",J233,0)</f>
        <v>0</v>
      </c>
      <c r="BF233" s="140">
        <f>IF(N233="snížená",J233,0)</f>
        <v>0</v>
      </c>
      <c r="BG233" s="140">
        <f>IF(N233="zákl. přenesená",J233,0)</f>
        <v>0</v>
      </c>
      <c r="BH233" s="140">
        <f>IF(N233="sníž. přenesená",J233,0)</f>
        <v>0</v>
      </c>
      <c r="BI233" s="140">
        <f>IF(N233="nulová",J233,0)</f>
        <v>0</v>
      </c>
      <c r="BJ233" s="18" t="s">
        <v>81</v>
      </c>
      <c r="BK233" s="140">
        <f>ROUND(I233*H233,2)</f>
        <v>0</v>
      </c>
      <c r="BL233" s="18" t="s">
        <v>278</v>
      </c>
      <c r="BM233" s="139" t="s">
        <v>2822</v>
      </c>
    </row>
    <row r="234" spans="2:65" s="1" customFormat="1" ht="16.5" customHeight="1">
      <c r="B234" s="33"/>
      <c r="C234" s="166" t="s">
        <v>425</v>
      </c>
      <c r="D234" s="166" t="s">
        <v>291</v>
      </c>
      <c r="E234" s="167" t="s">
        <v>2823</v>
      </c>
      <c r="F234" s="168" t="s">
        <v>2824</v>
      </c>
      <c r="G234" s="169" t="s">
        <v>235</v>
      </c>
      <c r="H234" s="170">
        <v>9</v>
      </c>
      <c r="I234" s="171"/>
      <c r="J234" s="172">
        <f>ROUND(I234*H234,2)</f>
        <v>0</v>
      </c>
      <c r="K234" s="168" t="s">
        <v>162</v>
      </c>
      <c r="L234" s="173"/>
      <c r="M234" s="174" t="s">
        <v>19</v>
      </c>
      <c r="N234" s="175" t="s">
        <v>44</v>
      </c>
      <c r="P234" s="137">
        <f>O234*H234</f>
        <v>0</v>
      </c>
      <c r="Q234" s="137">
        <v>0</v>
      </c>
      <c r="R234" s="137">
        <f>Q234*H234</f>
        <v>0</v>
      </c>
      <c r="S234" s="137">
        <v>0</v>
      </c>
      <c r="T234" s="138">
        <f>S234*H234</f>
        <v>0</v>
      </c>
      <c r="AR234" s="139" t="s">
        <v>379</v>
      </c>
      <c r="AT234" s="139" t="s">
        <v>291</v>
      </c>
      <c r="AU234" s="139" t="s">
        <v>83</v>
      </c>
      <c r="AY234" s="18" t="s">
        <v>156</v>
      </c>
      <c r="BE234" s="140">
        <f>IF(N234="základní",J234,0)</f>
        <v>0</v>
      </c>
      <c r="BF234" s="140">
        <f>IF(N234="snížená",J234,0)</f>
        <v>0</v>
      </c>
      <c r="BG234" s="140">
        <f>IF(N234="zákl. přenesená",J234,0)</f>
        <v>0</v>
      </c>
      <c r="BH234" s="140">
        <f>IF(N234="sníž. přenesená",J234,0)</f>
        <v>0</v>
      </c>
      <c r="BI234" s="140">
        <f>IF(N234="nulová",J234,0)</f>
        <v>0</v>
      </c>
      <c r="BJ234" s="18" t="s">
        <v>81</v>
      </c>
      <c r="BK234" s="140">
        <f>ROUND(I234*H234,2)</f>
        <v>0</v>
      </c>
      <c r="BL234" s="18" t="s">
        <v>278</v>
      </c>
      <c r="BM234" s="139" t="s">
        <v>2825</v>
      </c>
    </row>
    <row r="235" spans="2:65" s="1" customFormat="1" ht="16.5" customHeight="1">
      <c r="B235" s="33"/>
      <c r="C235" s="166" t="s">
        <v>430</v>
      </c>
      <c r="D235" s="166" t="s">
        <v>291</v>
      </c>
      <c r="E235" s="167" t="s">
        <v>2826</v>
      </c>
      <c r="F235" s="168" t="s">
        <v>2827</v>
      </c>
      <c r="G235" s="169" t="s">
        <v>235</v>
      </c>
      <c r="H235" s="170">
        <v>9</v>
      </c>
      <c r="I235" s="171"/>
      <c r="J235" s="172">
        <f>ROUND(I235*H235,2)</f>
        <v>0</v>
      </c>
      <c r="K235" s="168" t="s">
        <v>162</v>
      </c>
      <c r="L235" s="173"/>
      <c r="M235" s="174" t="s">
        <v>19</v>
      </c>
      <c r="N235" s="175" t="s">
        <v>44</v>
      </c>
      <c r="P235" s="137">
        <f>O235*H235</f>
        <v>0</v>
      </c>
      <c r="Q235" s="137">
        <v>3.0000000000000001E-5</v>
      </c>
      <c r="R235" s="137">
        <f>Q235*H235</f>
        <v>2.7E-4</v>
      </c>
      <c r="S235" s="137">
        <v>0</v>
      </c>
      <c r="T235" s="138">
        <f>S235*H235</f>
        <v>0</v>
      </c>
      <c r="AR235" s="139" t="s">
        <v>379</v>
      </c>
      <c r="AT235" s="139" t="s">
        <v>291</v>
      </c>
      <c r="AU235" s="139" t="s">
        <v>83</v>
      </c>
      <c r="AY235" s="18" t="s">
        <v>156</v>
      </c>
      <c r="BE235" s="140">
        <f>IF(N235="základní",J235,0)</f>
        <v>0</v>
      </c>
      <c r="BF235" s="140">
        <f>IF(N235="snížená",J235,0)</f>
        <v>0</v>
      </c>
      <c r="BG235" s="140">
        <f>IF(N235="zákl. přenesená",J235,0)</f>
        <v>0</v>
      </c>
      <c r="BH235" s="140">
        <f>IF(N235="sníž. přenesená",J235,0)</f>
        <v>0</v>
      </c>
      <c r="BI235" s="140">
        <f>IF(N235="nulová",J235,0)</f>
        <v>0</v>
      </c>
      <c r="BJ235" s="18" t="s">
        <v>81</v>
      </c>
      <c r="BK235" s="140">
        <f>ROUND(I235*H235,2)</f>
        <v>0</v>
      </c>
      <c r="BL235" s="18" t="s">
        <v>278</v>
      </c>
      <c r="BM235" s="139" t="s">
        <v>2828</v>
      </c>
    </row>
    <row r="236" spans="2:65" s="1" customFormat="1" ht="16.5" customHeight="1">
      <c r="B236" s="33"/>
      <c r="C236" s="166" t="s">
        <v>435</v>
      </c>
      <c r="D236" s="166" t="s">
        <v>291</v>
      </c>
      <c r="E236" s="167" t="s">
        <v>2808</v>
      </c>
      <c r="F236" s="168" t="s">
        <v>2809</v>
      </c>
      <c r="G236" s="169" t="s">
        <v>235</v>
      </c>
      <c r="H236" s="170">
        <v>9</v>
      </c>
      <c r="I236" s="171"/>
      <c r="J236" s="172">
        <f>ROUND(I236*H236,2)</f>
        <v>0</v>
      </c>
      <c r="K236" s="168" t="s">
        <v>162</v>
      </c>
      <c r="L236" s="173"/>
      <c r="M236" s="174" t="s">
        <v>19</v>
      </c>
      <c r="N236" s="175" t="s">
        <v>44</v>
      </c>
      <c r="P236" s="137">
        <f>O236*H236</f>
        <v>0</v>
      </c>
      <c r="Q236" s="137">
        <v>1.0000000000000001E-5</v>
      </c>
      <c r="R236" s="137">
        <f>Q236*H236</f>
        <v>9.0000000000000006E-5</v>
      </c>
      <c r="S236" s="137">
        <v>0</v>
      </c>
      <c r="T236" s="138">
        <f>S236*H236</f>
        <v>0</v>
      </c>
      <c r="AR236" s="139" t="s">
        <v>379</v>
      </c>
      <c r="AT236" s="139" t="s">
        <v>291</v>
      </c>
      <c r="AU236" s="139" t="s">
        <v>83</v>
      </c>
      <c r="AY236" s="18" t="s">
        <v>156</v>
      </c>
      <c r="BE236" s="140">
        <f>IF(N236="základní",J236,0)</f>
        <v>0</v>
      </c>
      <c r="BF236" s="140">
        <f>IF(N236="snížená",J236,0)</f>
        <v>0</v>
      </c>
      <c r="BG236" s="140">
        <f>IF(N236="zákl. přenesená",J236,0)</f>
        <v>0</v>
      </c>
      <c r="BH236" s="140">
        <f>IF(N236="sníž. přenesená",J236,0)</f>
        <v>0</v>
      </c>
      <c r="BI236" s="140">
        <f>IF(N236="nulová",J236,0)</f>
        <v>0</v>
      </c>
      <c r="BJ236" s="18" t="s">
        <v>81</v>
      </c>
      <c r="BK236" s="140">
        <f>ROUND(I236*H236,2)</f>
        <v>0</v>
      </c>
      <c r="BL236" s="18" t="s">
        <v>278</v>
      </c>
      <c r="BM236" s="139" t="s">
        <v>2829</v>
      </c>
    </row>
    <row r="237" spans="2:65" s="1" customFormat="1" ht="24.15" customHeight="1">
      <c r="B237" s="33"/>
      <c r="C237" s="128" t="s">
        <v>441</v>
      </c>
      <c r="D237" s="128" t="s">
        <v>158</v>
      </c>
      <c r="E237" s="129" t="s">
        <v>2830</v>
      </c>
      <c r="F237" s="130" t="s">
        <v>2831</v>
      </c>
      <c r="G237" s="131" t="s">
        <v>235</v>
      </c>
      <c r="H237" s="132">
        <v>10</v>
      </c>
      <c r="I237" s="133"/>
      <c r="J237" s="134">
        <f>ROUND(I237*H237,2)</f>
        <v>0</v>
      </c>
      <c r="K237" s="130" t="s">
        <v>162</v>
      </c>
      <c r="L237" s="33"/>
      <c r="M237" s="135" t="s">
        <v>19</v>
      </c>
      <c r="N237" s="136" t="s">
        <v>44</v>
      </c>
      <c r="P237" s="137">
        <f>O237*H237</f>
        <v>0</v>
      </c>
      <c r="Q237" s="137">
        <v>0</v>
      </c>
      <c r="R237" s="137">
        <f>Q237*H237</f>
        <v>0</v>
      </c>
      <c r="S237" s="137">
        <v>0</v>
      </c>
      <c r="T237" s="138">
        <f>S237*H237</f>
        <v>0</v>
      </c>
      <c r="AR237" s="139" t="s">
        <v>278</v>
      </c>
      <c r="AT237" s="139" t="s">
        <v>158</v>
      </c>
      <c r="AU237" s="139" t="s">
        <v>83</v>
      </c>
      <c r="AY237" s="18" t="s">
        <v>156</v>
      </c>
      <c r="BE237" s="140">
        <f>IF(N237="základní",J237,0)</f>
        <v>0</v>
      </c>
      <c r="BF237" s="140">
        <f>IF(N237="snížená",J237,0)</f>
        <v>0</v>
      </c>
      <c r="BG237" s="140">
        <f>IF(N237="zákl. přenesená",J237,0)</f>
        <v>0</v>
      </c>
      <c r="BH237" s="140">
        <f>IF(N237="sníž. přenesená",J237,0)</f>
        <v>0</v>
      </c>
      <c r="BI237" s="140">
        <f>IF(N237="nulová",J237,0)</f>
        <v>0</v>
      </c>
      <c r="BJ237" s="18" t="s">
        <v>81</v>
      </c>
      <c r="BK237" s="140">
        <f>ROUND(I237*H237,2)</f>
        <v>0</v>
      </c>
      <c r="BL237" s="18" t="s">
        <v>278</v>
      </c>
      <c r="BM237" s="139" t="s">
        <v>2832</v>
      </c>
    </row>
    <row r="238" spans="2:65" s="1" customFormat="1" ht="10.199999999999999">
      <c r="B238" s="33"/>
      <c r="D238" s="141" t="s">
        <v>165</v>
      </c>
      <c r="F238" s="142" t="s">
        <v>2833</v>
      </c>
      <c r="I238" s="143"/>
      <c r="L238" s="33"/>
      <c r="M238" s="144"/>
      <c r="T238" s="54"/>
      <c r="AT238" s="18" t="s">
        <v>165</v>
      </c>
      <c r="AU238" s="18" t="s">
        <v>83</v>
      </c>
    </row>
    <row r="239" spans="2:65" s="12" customFormat="1" ht="10.199999999999999">
      <c r="B239" s="145"/>
      <c r="D239" s="146" t="s">
        <v>167</v>
      </c>
      <c r="E239" s="147" t="s">
        <v>19</v>
      </c>
      <c r="F239" s="148" t="s">
        <v>2703</v>
      </c>
      <c r="H239" s="147" t="s">
        <v>19</v>
      </c>
      <c r="I239" s="149"/>
      <c r="L239" s="145"/>
      <c r="M239" s="150"/>
      <c r="T239" s="151"/>
      <c r="AT239" s="147" t="s">
        <v>167</v>
      </c>
      <c r="AU239" s="147" t="s">
        <v>83</v>
      </c>
      <c r="AV239" s="12" t="s">
        <v>81</v>
      </c>
      <c r="AW239" s="12" t="s">
        <v>35</v>
      </c>
      <c r="AX239" s="12" t="s">
        <v>73</v>
      </c>
      <c r="AY239" s="147" t="s">
        <v>156</v>
      </c>
    </row>
    <row r="240" spans="2:65" s="12" customFormat="1" ht="10.199999999999999">
      <c r="B240" s="145"/>
      <c r="D240" s="146" t="s">
        <v>167</v>
      </c>
      <c r="E240" s="147" t="s">
        <v>19</v>
      </c>
      <c r="F240" s="148" t="s">
        <v>2794</v>
      </c>
      <c r="H240" s="147" t="s">
        <v>19</v>
      </c>
      <c r="I240" s="149"/>
      <c r="L240" s="145"/>
      <c r="M240" s="150"/>
      <c r="T240" s="151"/>
      <c r="AT240" s="147" t="s">
        <v>167</v>
      </c>
      <c r="AU240" s="147" t="s">
        <v>83</v>
      </c>
      <c r="AV240" s="12" t="s">
        <v>81</v>
      </c>
      <c r="AW240" s="12" t="s">
        <v>35</v>
      </c>
      <c r="AX240" s="12" t="s">
        <v>73</v>
      </c>
      <c r="AY240" s="147" t="s">
        <v>156</v>
      </c>
    </row>
    <row r="241" spans="2:65" s="12" customFormat="1" ht="10.199999999999999">
      <c r="B241" s="145"/>
      <c r="D241" s="146" t="s">
        <v>167</v>
      </c>
      <c r="E241" s="147" t="s">
        <v>19</v>
      </c>
      <c r="F241" s="148" t="s">
        <v>2816</v>
      </c>
      <c r="H241" s="147" t="s">
        <v>19</v>
      </c>
      <c r="I241" s="149"/>
      <c r="L241" s="145"/>
      <c r="M241" s="150"/>
      <c r="T241" s="151"/>
      <c r="AT241" s="147" t="s">
        <v>167</v>
      </c>
      <c r="AU241" s="147" t="s">
        <v>83</v>
      </c>
      <c r="AV241" s="12" t="s">
        <v>81</v>
      </c>
      <c r="AW241" s="12" t="s">
        <v>35</v>
      </c>
      <c r="AX241" s="12" t="s">
        <v>73</v>
      </c>
      <c r="AY241" s="147" t="s">
        <v>156</v>
      </c>
    </row>
    <row r="242" spans="2:65" s="12" customFormat="1" ht="10.199999999999999">
      <c r="B242" s="145"/>
      <c r="D242" s="146" t="s">
        <v>167</v>
      </c>
      <c r="E242" s="147" t="s">
        <v>19</v>
      </c>
      <c r="F242" s="148" t="s">
        <v>2834</v>
      </c>
      <c r="H242" s="147" t="s">
        <v>19</v>
      </c>
      <c r="I242" s="149"/>
      <c r="L242" s="145"/>
      <c r="M242" s="150"/>
      <c r="T242" s="151"/>
      <c r="AT242" s="147" t="s">
        <v>167</v>
      </c>
      <c r="AU242" s="147" t="s">
        <v>83</v>
      </c>
      <c r="AV242" s="12" t="s">
        <v>81</v>
      </c>
      <c r="AW242" s="12" t="s">
        <v>35</v>
      </c>
      <c r="AX242" s="12" t="s">
        <v>73</v>
      </c>
      <c r="AY242" s="147" t="s">
        <v>156</v>
      </c>
    </row>
    <row r="243" spans="2:65" s="13" customFormat="1" ht="10.199999999999999">
      <c r="B243" s="152"/>
      <c r="D243" s="146" t="s">
        <v>167</v>
      </c>
      <c r="E243" s="153" t="s">
        <v>19</v>
      </c>
      <c r="F243" s="154" t="s">
        <v>2835</v>
      </c>
      <c r="H243" s="155">
        <v>3</v>
      </c>
      <c r="I243" s="156"/>
      <c r="L243" s="152"/>
      <c r="M243" s="157"/>
      <c r="T243" s="158"/>
      <c r="AT243" s="153" t="s">
        <v>167</v>
      </c>
      <c r="AU243" s="153" t="s">
        <v>83</v>
      </c>
      <c r="AV243" s="13" t="s">
        <v>83</v>
      </c>
      <c r="AW243" s="13" t="s">
        <v>35</v>
      </c>
      <c r="AX243" s="13" t="s">
        <v>73</v>
      </c>
      <c r="AY243" s="153" t="s">
        <v>156</v>
      </c>
    </row>
    <row r="244" spans="2:65" s="13" customFormat="1" ht="10.199999999999999">
      <c r="B244" s="152"/>
      <c r="D244" s="146" t="s">
        <v>167</v>
      </c>
      <c r="E244" s="153" t="s">
        <v>19</v>
      </c>
      <c r="F244" s="154" t="s">
        <v>2798</v>
      </c>
      <c r="H244" s="155">
        <v>3</v>
      </c>
      <c r="I244" s="156"/>
      <c r="L244" s="152"/>
      <c r="M244" s="157"/>
      <c r="T244" s="158"/>
      <c r="AT244" s="153" t="s">
        <v>167</v>
      </c>
      <c r="AU244" s="153" t="s">
        <v>83</v>
      </c>
      <c r="AV244" s="13" t="s">
        <v>83</v>
      </c>
      <c r="AW244" s="13" t="s">
        <v>35</v>
      </c>
      <c r="AX244" s="13" t="s">
        <v>73</v>
      </c>
      <c r="AY244" s="153" t="s">
        <v>156</v>
      </c>
    </row>
    <row r="245" spans="2:65" s="13" customFormat="1" ht="10.199999999999999">
      <c r="B245" s="152"/>
      <c r="D245" s="146" t="s">
        <v>167</v>
      </c>
      <c r="E245" s="153" t="s">
        <v>19</v>
      </c>
      <c r="F245" s="154" t="s">
        <v>2819</v>
      </c>
      <c r="H245" s="155">
        <v>2</v>
      </c>
      <c r="I245" s="156"/>
      <c r="L245" s="152"/>
      <c r="M245" s="157"/>
      <c r="T245" s="158"/>
      <c r="AT245" s="153" t="s">
        <v>167</v>
      </c>
      <c r="AU245" s="153" t="s">
        <v>83</v>
      </c>
      <c r="AV245" s="13" t="s">
        <v>83</v>
      </c>
      <c r="AW245" s="13" t="s">
        <v>35</v>
      </c>
      <c r="AX245" s="13" t="s">
        <v>73</v>
      </c>
      <c r="AY245" s="153" t="s">
        <v>156</v>
      </c>
    </row>
    <row r="246" spans="2:65" s="13" customFormat="1" ht="10.199999999999999">
      <c r="B246" s="152"/>
      <c r="D246" s="146" t="s">
        <v>167</v>
      </c>
      <c r="E246" s="153" t="s">
        <v>19</v>
      </c>
      <c r="F246" s="154" t="s">
        <v>2836</v>
      </c>
      <c r="H246" s="155">
        <v>2</v>
      </c>
      <c r="I246" s="156"/>
      <c r="L246" s="152"/>
      <c r="M246" s="157"/>
      <c r="T246" s="158"/>
      <c r="AT246" s="153" t="s">
        <v>167</v>
      </c>
      <c r="AU246" s="153" t="s">
        <v>83</v>
      </c>
      <c r="AV246" s="13" t="s">
        <v>83</v>
      </c>
      <c r="AW246" s="13" t="s">
        <v>35</v>
      </c>
      <c r="AX246" s="13" t="s">
        <v>73</v>
      </c>
      <c r="AY246" s="153" t="s">
        <v>156</v>
      </c>
    </row>
    <row r="247" spans="2:65" s="12" customFormat="1" ht="10.199999999999999">
      <c r="B247" s="145"/>
      <c r="D247" s="146" t="s">
        <v>167</v>
      </c>
      <c r="E247" s="147" t="s">
        <v>19</v>
      </c>
      <c r="F247" s="148" t="s">
        <v>2801</v>
      </c>
      <c r="H247" s="147" t="s">
        <v>19</v>
      </c>
      <c r="I247" s="149"/>
      <c r="L247" s="145"/>
      <c r="M247" s="150"/>
      <c r="T247" s="151"/>
      <c r="AT247" s="147" t="s">
        <v>167</v>
      </c>
      <c r="AU247" s="147" t="s">
        <v>83</v>
      </c>
      <c r="AV247" s="12" t="s">
        <v>81</v>
      </c>
      <c r="AW247" s="12" t="s">
        <v>35</v>
      </c>
      <c r="AX247" s="12" t="s">
        <v>73</v>
      </c>
      <c r="AY247" s="147" t="s">
        <v>156</v>
      </c>
    </row>
    <row r="248" spans="2:65" s="14" customFormat="1" ht="10.199999999999999">
      <c r="B248" s="159"/>
      <c r="D248" s="146" t="s">
        <v>167</v>
      </c>
      <c r="E248" s="160" t="s">
        <v>19</v>
      </c>
      <c r="F248" s="161" t="s">
        <v>174</v>
      </c>
      <c r="H248" s="162">
        <v>10</v>
      </c>
      <c r="I248" s="163"/>
      <c r="L248" s="159"/>
      <c r="M248" s="164"/>
      <c r="T248" s="165"/>
      <c r="AT248" s="160" t="s">
        <v>167</v>
      </c>
      <c r="AU248" s="160" t="s">
        <v>83</v>
      </c>
      <c r="AV248" s="14" t="s">
        <v>163</v>
      </c>
      <c r="AW248" s="14" t="s">
        <v>35</v>
      </c>
      <c r="AX248" s="14" t="s">
        <v>81</v>
      </c>
      <c r="AY248" s="160" t="s">
        <v>156</v>
      </c>
    </row>
    <row r="249" spans="2:65" s="1" customFormat="1" ht="16.5" customHeight="1">
      <c r="B249" s="33"/>
      <c r="C249" s="166" t="s">
        <v>446</v>
      </c>
      <c r="D249" s="166" t="s">
        <v>291</v>
      </c>
      <c r="E249" s="167" t="s">
        <v>2837</v>
      </c>
      <c r="F249" s="168" t="s">
        <v>2838</v>
      </c>
      <c r="G249" s="169" t="s">
        <v>235</v>
      </c>
      <c r="H249" s="170">
        <v>10</v>
      </c>
      <c r="I249" s="171"/>
      <c r="J249" s="172">
        <f>ROUND(I249*H249,2)</f>
        <v>0</v>
      </c>
      <c r="K249" s="168" t="s">
        <v>162</v>
      </c>
      <c r="L249" s="173"/>
      <c r="M249" s="174" t="s">
        <v>19</v>
      </c>
      <c r="N249" s="175" t="s">
        <v>44</v>
      </c>
      <c r="P249" s="137">
        <f>O249*H249</f>
        <v>0</v>
      </c>
      <c r="Q249" s="137">
        <v>4.0000000000000003E-5</v>
      </c>
      <c r="R249" s="137">
        <f>Q249*H249</f>
        <v>4.0000000000000002E-4</v>
      </c>
      <c r="S249" s="137">
        <v>0</v>
      </c>
      <c r="T249" s="138">
        <f>S249*H249</f>
        <v>0</v>
      </c>
      <c r="AR249" s="139" t="s">
        <v>379</v>
      </c>
      <c r="AT249" s="139" t="s">
        <v>291</v>
      </c>
      <c r="AU249" s="139" t="s">
        <v>83</v>
      </c>
      <c r="AY249" s="18" t="s">
        <v>156</v>
      </c>
      <c r="BE249" s="140">
        <f>IF(N249="základní",J249,0)</f>
        <v>0</v>
      </c>
      <c r="BF249" s="140">
        <f>IF(N249="snížená",J249,0)</f>
        <v>0</v>
      </c>
      <c r="BG249" s="140">
        <f>IF(N249="zákl. přenesená",J249,0)</f>
        <v>0</v>
      </c>
      <c r="BH249" s="140">
        <f>IF(N249="sníž. přenesená",J249,0)</f>
        <v>0</v>
      </c>
      <c r="BI249" s="140">
        <f>IF(N249="nulová",J249,0)</f>
        <v>0</v>
      </c>
      <c r="BJ249" s="18" t="s">
        <v>81</v>
      </c>
      <c r="BK249" s="140">
        <f>ROUND(I249*H249,2)</f>
        <v>0</v>
      </c>
      <c r="BL249" s="18" t="s">
        <v>278</v>
      </c>
      <c r="BM249" s="139" t="s">
        <v>2839</v>
      </c>
    </row>
    <row r="250" spans="2:65" s="1" customFormat="1" ht="16.5" customHeight="1">
      <c r="B250" s="33"/>
      <c r="C250" s="166" t="s">
        <v>451</v>
      </c>
      <c r="D250" s="166" t="s">
        <v>291</v>
      </c>
      <c r="E250" s="167" t="s">
        <v>2840</v>
      </c>
      <c r="F250" s="168" t="s">
        <v>2841</v>
      </c>
      <c r="G250" s="169" t="s">
        <v>235</v>
      </c>
      <c r="H250" s="170">
        <v>10</v>
      </c>
      <c r="I250" s="171"/>
      <c r="J250" s="172">
        <f>ROUND(I250*H250,2)</f>
        <v>0</v>
      </c>
      <c r="K250" s="168" t="s">
        <v>162</v>
      </c>
      <c r="L250" s="173"/>
      <c r="M250" s="174" t="s">
        <v>19</v>
      </c>
      <c r="N250" s="175" t="s">
        <v>44</v>
      </c>
      <c r="P250" s="137">
        <f>O250*H250</f>
        <v>0</v>
      </c>
      <c r="Q250" s="137">
        <v>3.0000000000000001E-5</v>
      </c>
      <c r="R250" s="137">
        <f>Q250*H250</f>
        <v>3.0000000000000003E-4</v>
      </c>
      <c r="S250" s="137">
        <v>0</v>
      </c>
      <c r="T250" s="138">
        <f>S250*H250</f>
        <v>0</v>
      </c>
      <c r="AR250" s="139" t="s">
        <v>379</v>
      </c>
      <c r="AT250" s="139" t="s">
        <v>291</v>
      </c>
      <c r="AU250" s="139" t="s">
        <v>83</v>
      </c>
      <c r="AY250" s="18" t="s">
        <v>156</v>
      </c>
      <c r="BE250" s="140">
        <f>IF(N250="základní",J250,0)</f>
        <v>0</v>
      </c>
      <c r="BF250" s="140">
        <f>IF(N250="snížená",J250,0)</f>
        <v>0</v>
      </c>
      <c r="BG250" s="140">
        <f>IF(N250="zákl. přenesená",J250,0)</f>
        <v>0</v>
      </c>
      <c r="BH250" s="140">
        <f>IF(N250="sníž. přenesená",J250,0)</f>
        <v>0</v>
      </c>
      <c r="BI250" s="140">
        <f>IF(N250="nulová",J250,0)</f>
        <v>0</v>
      </c>
      <c r="BJ250" s="18" t="s">
        <v>81</v>
      </c>
      <c r="BK250" s="140">
        <f>ROUND(I250*H250,2)</f>
        <v>0</v>
      </c>
      <c r="BL250" s="18" t="s">
        <v>278</v>
      </c>
      <c r="BM250" s="139" t="s">
        <v>2842</v>
      </c>
    </row>
    <row r="251" spans="2:65" s="1" customFormat="1" ht="16.5" customHeight="1">
      <c r="B251" s="33"/>
      <c r="C251" s="166" t="s">
        <v>456</v>
      </c>
      <c r="D251" s="166" t="s">
        <v>291</v>
      </c>
      <c r="E251" s="167" t="s">
        <v>2808</v>
      </c>
      <c r="F251" s="168" t="s">
        <v>2809</v>
      </c>
      <c r="G251" s="169" t="s">
        <v>235</v>
      </c>
      <c r="H251" s="170">
        <v>10</v>
      </c>
      <c r="I251" s="171"/>
      <c r="J251" s="172">
        <f>ROUND(I251*H251,2)</f>
        <v>0</v>
      </c>
      <c r="K251" s="168" t="s">
        <v>162</v>
      </c>
      <c r="L251" s="173"/>
      <c r="M251" s="174" t="s">
        <v>19</v>
      </c>
      <c r="N251" s="175" t="s">
        <v>44</v>
      </c>
      <c r="P251" s="137">
        <f>O251*H251</f>
        <v>0</v>
      </c>
      <c r="Q251" s="137">
        <v>1.0000000000000001E-5</v>
      </c>
      <c r="R251" s="137">
        <f>Q251*H251</f>
        <v>1E-4</v>
      </c>
      <c r="S251" s="137">
        <v>0</v>
      </c>
      <c r="T251" s="138">
        <f>S251*H251</f>
        <v>0</v>
      </c>
      <c r="AR251" s="139" t="s">
        <v>379</v>
      </c>
      <c r="AT251" s="139" t="s">
        <v>291</v>
      </c>
      <c r="AU251" s="139" t="s">
        <v>83</v>
      </c>
      <c r="AY251" s="18" t="s">
        <v>156</v>
      </c>
      <c r="BE251" s="140">
        <f>IF(N251="základní",J251,0)</f>
        <v>0</v>
      </c>
      <c r="BF251" s="140">
        <f>IF(N251="snížená",J251,0)</f>
        <v>0</v>
      </c>
      <c r="BG251" s="140">
        <f>IF(N251="zákl. přenesená",J251,0)</f>
        <v>0</v>
      </c>
      <c r="BH251" s="140">
        <f>IF(N251="sníž. přenesená",J251,0)</f>
        <v>0</v>
      </c>
      <c r="BI251" s="140">
        <f>IF(N251="nulová",J251,0)</f>
        <v>0</v>
      </c>
      <c r="BJ251" s="18" t="s">
        <v>81</v>
      </c>
      <c r="BK251" s="140">
        <f>ROUND(I251*H251,2)</f>
        <v>0</v>
      </c>
      <c r="BL251" s="18" t="s">
        <v>278</v>
      </c>
      <c r="BM251" s="139" t="s">
        <v>2843</v>
      </c>
    </row>
    <row r="252" spans="2:65" s="1" customFormat="1" ht="24.15" customHeight="1">
      <c r="B252" s="33"/>
      <c r="C252" s="128" t="s">
        <v>461</v>
      </c>
      <c r="D252" s="128" t="s">
        <v>158</v>
      </c>
      <c r="E252" s="129" t="s">
        <v>2844</v>
      </c>
      <c r="F252" s="130" t="s">
        <v>2845</v>
      </c>
      <c r="G252" s="131" t="s">
        <v>235</v>
      </c>
      <c r="H252" s="132">
        <v>6</v>
      </c>
      <c r="I252" s="133"/>
      <c r="J252" s="134">
        <f>ROUND(I252*H252,2)</f>
        <v>0</v>
      </c>
      <c r="K252" s="130" t="s">
        <v>162</v>
      </c>
      <c r="L252" s="33"/>
      <c r="M252" s="135" t="s">
        <v>19</v>
      </c>
      <c r="N252" s="136" t="s">
        <v>44</v>
      </c>
      <c r="P252" s="137">
        <f>O252*H252</f>
        <v>0</v>
      </c>
      <c r="Q252" s="137">
        <v>0</v>
      </c>
      <c r="R252" s="137">
        <f>Q252*H252</f>
        <v>0</v>
      </c>
      <c r="S252" s="137">
        <v>0</v>
      </c>
      <c r="T252" s="138">
        <f>S252*H252</f>
        <v>0</v>
      </c>
      <c r="AR252" s="139" t="s">
        <v>278</v>
      </c>
      <c r="AT252" s="139" t="s">
        <v>158</v>
      </c>
      <c r="AU252" s="139" t="s">
        <v>83</v>
      </c>
      <c r="AY252" s="18" t="s">
        <v>156</v>
      </c>
      <c r="BE252" s="140">
        <f>IF(N252="základní",J252,0)</f>
        <v>0</v>
      </c>
      <c r="BF252" s="140">
        <f>IF(N252="snížená",J252,0)</f>
        <v>0</v>
      </c>
      <c r="BG252" s="140">
        <f>IF(N252="zákl. přenesená",J252,0)</f>
        <v>0</v>
      </c>
      <c r="BH252" s="140">
        <f>IF(N252="sníž. přenesená",J252,0)</f>
        <v>0</v>
      </c>
      <c r="BI252" s="140">
        <f>IF(N252="nulová",J252,0)</f>
        <v>0</v>
      </c>
      <c r="BJ252" s="18" t="s">
        <v>81</v>
      </c>
      <c r="BK252" s="140">
        <f>ROUND(I252*H252,2)</f>
        <v>0</v>
      </c>
      <c r="BL252" s="18" t="s">
        <v>278</v>
      </c>
      <c r="BM252" s="139" t="s">
        <v>2846</v>
      </c>
    </row>
    <row r="253" spans="2:65" s="1" customFormat="1" ht="10.199999999999999">
      <c r="B253" s="33"/>
      <c r="D253" s="141" t="s">
        <v>165</v>
      </c>
      <c r="F253" s="142" t="s">
        <v>2847</v>
      </c>
      <c r="I253" s="143"/>
      <c r="L253" s="33"/>
      <c r="M253" s="144"/>
      <c r="T253" s="54"/>
      <c r="AT253" s="18" t="s">
        <v>165</v>
      </c>
      <c r="AU253" s="18" t="s">
        <v>83</v>
      </c>
    </row>
    <row r="254" spans="2:65" s="12" customFormat="1" ht="10.199999999999999">
      <c r="B254" s="145"/>
      <c r="D254" s="146" t="s">
        <v>167</v>
      </c>
      <c r="E254" s="147" t="s">
        <v>19</v>
      </c>
      <c r="F254" s="148" t="s">
        <v>2703</v>
      </c>
      <c r="H254" s="147" t="s">
        <v>19</v>
      </c>
      <c r="I254" s="149"/>
      <c r="L254" s="145"/>
      <c r="M254" s="150"/>
      <c r="T254" s="151"/>
      <c r="AT254" s="147" t="s">
        <v>167</v>
      </c>
      <c r="AU254" s="147" t="s">
        <v>83</v>
      </c>
      <c r="AV254" s="12" t="s">
        <v>81</v>
      </c>
      <c r="AW254" s="12" t="s">
        <v>35</v>
      </c>
      <c r="AX254" s="12" t="s">
        <v>73</v>
      </c>
      <c r="AY254" s="147" t="s">
        <v>156</v>
      </c>
    </row>
    <row r="255" spans="2:65" s="12" customFormat="1" ht="10.199999999999999">
      <c r="B255" s="145"/>
      <c r="D255" s="146" t="s">
        <v>167</v>
      </c>
      <c r="E255" s="147" t="s">
        <v>19</v>
      </c>
      <c r="F255" s="148" t="s">
        <v>2794</v>
      </c>
      <c r="H255" s="147" t="s">
        <v>19</v>
      </c>
      <c r="I255" s="149"/>
      <c r="L255" s="145"/>
      <c r="M255" s="150"/>
      <c r="T255" s="151"/>
      <c r="AT255" s="147" t="s">
        <v>167</v>
      </c>
      <c r="AU255" s="147" t="s">
        <v>83</v>
      </c>
      <c r="AV255" s="12" t="s">
        <v>81</v>
      </c>
      <c r="AW255" s="12" t="s">
        <v>35</v>
      </c>
      <c r="AX255" s="12" t="s">
        <v>73</v>
      </c>
      <c r="AY255" s="147" t="s">
        <v>156</v>
      </c>
    </row>
    <row r="256" spans="2:65" s="13" customFormat="1" ht="10.199999999999999">
      <c r="B256" s="152"/>
      <c r="D256" s="146" t="s">
        <v>167</v>
      </c>
      <c r="E256" s="153" t="s">
        <v>19</v>
      </c>
      <c r="F256" s="154" t="s">
        <v>2848</v>
      </c>
      <c r="H256" s="155">
        <v>3</v>
      </c>
      <c r="I256" s="156"/>
      <c r="L256" s="152"/>
      <c r="M256" s="157"/>
      <c r="T256" s="158"/>
      <c r="AT256" s="153" t="s">
        <v>167</v>
      </c>
      <c r="AU256" s="153" t="s">
        <v>83</v>
      </c>
      <c r="AV256" s="13" t="s">
        <v>83</v>
      </c>
      <c r="AW256" s="13" t="s">
        <v>35</v>
      </c>
      <c r="AX256" s="13" t="s">
        <v>73</v>
      </c>
      <c r="AY256" s="153" t="s">
        <v>156</v>
      </c>
    </row>
    <row r="257" spans="2:65" s="13" customFormat="1" ht="10.199999999999999">
      <c r="B257" s="152"/>
      <c r="D257" s="146" t="s">
        <v>167</v>
      </c>
      <c r="E257" s="153" t="s">
        <v>19</v>
      </c>
      <c r="F257" s="154" t="s">
        <v>2796</v>
      </c>
      <c r="H257" s="155">
        <v>1</v>
      </c>
      <c r="I257" s="156"/>
      <c r="L257" s="152"/>
      <c r="M257" s="157"/>
      <c r="T257" s="158"/>
      <c r="AT257" s="153" t="s">
        <v>167</v>
      </c>
      <c r="AU257" s="153" t="s">
        <v>83</v>
      </c>
      <c r="AV257" s="13" t="s">
        <v>83</v>
      </c>
      <c r="AW257" s="13" t="s">
        <v>35</v>
      </c>
      <c r="AX257" s="13" t="s">
        <v>73</v>
      </c>
      <c r="AY257" s="153" t="s">
        <v>156</v>
      </c>
    </row>
    <row r="258" spans="2:65" s="12" customFormat="1" ht="10.199999999999999">
      <c r="B258" s="145"/>
      <c r="D258" s="146" t="s">
        <v>167</v>
      </c>
      <c r="E258" s="147" t="s">
        <v>19</v>
      </c>
      <c r="F258" s="148" t="s">
        <v>2849</v>
      </c>
      <c r="H258" s="147" t="s">
        <v>19</v>
      </c>
      <c r="I258" s="149"/>
      <c r="L258" s="145"/>
      <c r="M258" s="150"/>
      <c r="T258" s="151"/>
      <c r="AT258" s="147" t="s">
        <v>167</v>
      </c>
      <c r="AU258" s="147" t="s">
        <v>83</v>
      </c>
      <c r="AV258" s="12" t="s">
        <v>81</v>
      </c>
      <c r="AW258" s="12" t="s">
        <v>35</v>
      </c>
      <c r="AX258" s="12" t="s">
        <v>73</v>
      </c>
      <c r="AY258" s="147" t="s">
        <v>156</v>
      </c>
    </row>
    <row r="259" spans="2:65" s="12" customFormat="1" ht="10.199999999999999">
      <c r="B259" s="145"/>
      <c r="D259" s="146" t="s">
        <v>167</v>
      </c>
      <c r="E259" s="147" t="s">
        <v>19</v>
      </c>
      <c r="F259" s="148" t="s">
        <v>2850</v>
      </c>
      <c r="H259" s="147" t="s">
        <v>19</v>
      </c>
      <c r="I259" s="149"/>
      <c r="L259" s="145"/>
      <c r="M259" s="150"/>
      <c r="T259" s="151"/>
      <c r="AT259" s="147" t="s">
        <v>167</v>
      </c>
      <c r="AU259" s="147" t="s">
        <v>83</v>
      </c>
      <c r="AV259" s="12" t="s">
        <v>81</v>
      </c>
      <c r="AW259" s="12" t="s">
        <v>35</v>
      </c>
      <c r="AX259" s="12" t="s">
        <v>73</v>
      </c>
      <c r="AY259" s="147" t="s">
        <v>156</v>
      </c>
    </row>
    <row r="260" spans="2:65" s="12" customFormat="1" ht="10.199999999999999">
      <c r="B260" s="145"/>
      <c r="D260" s="146" t="s">
        <v>167</v>
      </c>
      <c r="E260" s="147" t="s">
        <v>19</v>
      </c>
      <c r="F260" s="148" t="s">
        <v>2851</v>
      </c>
      <c r="H260" s="147" t="s">
        <v>19</v>
      </c>
      <c r="I260" s="149"/>
      <c r="L260" s="145"/>
      <c r="M260" s="150"/>
      <c r="T260" s="151"/>
      <c r="AT260" s="147" t="s">
        <v>167</v>
      </c>
      <c r="AU260" s="147" t="s">
        <v>83</v>
      </c>
      <c r="AV260" s="12" t="s">
        <v>81</v>
      </c>
      <c r="AW260" s="12" t="s">
        <v>35</v>
      </c>
      <c r="AX260" s="12" t="s">
        <v>73</v>
      </c>
      <c r="AY260" s="147" t="s">
        <v>156</v>
      </c>
    </row>
    <row r="261" spans="2:65" s="13" customFormat="1" ht="10.199999999999999">
      <c r="B261" s="152"/>
      <c r="D261" s="146" t="s">
        <v>167</v>
      </c>
      <c r="E261" s="153" t="s">
        <v>19</v>
      </c>
      <c r="F261" s="154" t="s">
        <v>2836</v>
      </c>
      <c r="H261" s="155">
        <v>2</v>
      </c>
      <c r="I261" s="156"/>
      <c r="L261" s="152"/>
      <c r="M261" s="157"/>
      <c r="T261" s="158"/>
      <c r="AT261" s="153" t="s">
        <v>167</v>
      </c>
      <c r="AU261" s="153" t="s">
        <v>83</v>
      </c>
      <c r="AV261" s="13" t="s">
        <v>83</v>
      </c>
      <c r="AW261" s="13" t="s">
        <v>35</v>
      </c>
      <c r="AX261" s="13" t="s">
        <v>73</v>
      </c>
      <c r="AY261" s="153" t="s">
        <v>156</v>
      </c>
    </row>
    <row r="262" spans="2:65" s="12" customFormat="1" ht="10.199999999999999">
      <c r="B262" s="145"/>
      <c r="D262" s="146" t="s">
        <v>167</v>
      </c>
      <c r="E262" s="147" t="s">
        <v>19</v>
      </c>
      <c r="F262" s="148" t="s">
        <v>2801</v>
      </c>
      <c r="H262" s="147" t="s">
        <v>19</v>
      </c>
      <c r="I262" s="149"/>
      <c r="L262" s="145"/>
      <c r="M262" s="150"/>
      <c r="T262" s="151"/>
      <c r="AT262" s="147" t="s">
        <v>167</v>
      </c>
      <c r="AU262" s="147" t="s">
        <v>83</v>
      </c>
      <c r="AV262" s="12" t="s">
        <v>81</v>
      </c>
      <c r="AW262" s="12" t="s">
        <v>35</v>
      </c>
      <c r="AX262" s="12" t="s">
        <v>73</v>
      </c>
      <c r="AY262" s="147" t="s">
        <v>156</v>
      </c>
    </row>
    <row r="263" spans="2:65" s="14" customFormat="1" ht="10.199999999999999">
      <c r="B263" s="159"/>
      <c r="D263" s="146" t="s">
        <v>167</v>
      </c>
      <c r="E263" s="160" t="s">
        <v>19</v>
      </c>
      <c r="F263" s="161" t="s">
        <v>174</v>
      </c>
      <c r="H263" s="162">
        <v>6</v>
      </c>
      <c r="I263" s="163"/>
      <c r="L263" s="159"/>
      <c r="M263" s="164"/>
      <c r="T263" s="165"/>
      <c r="AT263" s="160" t="s">
        <v>167</v>
      </c>
      <c r="AU263" s="160" t="s">
        <v>83</v>
      </c>
      <c r="AV263" s="14" t="s">
        <v>163</v>
      </c>
      <c r="AW263" s="14" t="s">
        <v>35</v>
      </c>
      <c r="AX263" s="14" t="s">
        <v>81</v>
      </c>
      <c r="AY263" s="160" t="s">
        <v>156</v>
      </c>
    </row>
    <row r="264" spans="2:65" s="1" customFormat="1" ht="16.5" customHeight="1">
      <c r="B264" s="33"/>
      <c r="C264" s="166" t="s">
        <v>466</v>
      </c>
      <c r="D264" s="166" t="s">
        <v>291</v>
      </c>
      <c r="E264" s="167" t="s">
        <v>2852</v>
      </c>
      <c r="F264" s="168" t="s">
        <v>2853</v>
      </c>
      <c r="G264" s="169" t="s">
        <v>235</v>
      </c>
      <c r="H264" s="170">
        <v>6</v>
      </c>
      <c r="I264" s="171"/>
      <c r="J264" s="172">
        <f>ROUND(I264*H264,2)</f>
        <v>0</v>
      </c>
      <c r="K264" s="168" t="s">
        <v>162</v>
      </c>
      <c r="L264" s="173"/>
      <c r="M264" s="174" t="s">
        <v>19</v>
      </c>
      <c r="N264" s="175" t="s">
        <v>44</v>
      </c>
      <c r="P264" s="137">
        <f>O264*H264</f>
        <v>0</v>
      </c>
      <c r="Q264" s="137">
        <v>4.0000000000000003E-5</v>
      </c>
      <c r="R264" s="137">
        <f>Q264*H264</f>
        <v>2.4000000000000003E-4</v>
      </c>
      <c r="S264" s="137">
        <v>0</v>
      </c>
      <c r="T264" s="138">
        <f>S264*H264</f>
        <v>0</v>
      </c>
      <c r="AR264" s="139" t="s">
        <v>379</v>
      </c>
      <c r="AT264" s="139" t="s">
        <v>291</v>
      </c>
      <c r="AU264" s="139" t="s">
        <v>83</v>
      </c>
      <c r="AY264" s="18" t="s">
        <v>156</v>
      </c>
      <c r="BE264" s="140">
        <f>IF(N264="základní",J264,0)</f>
        <v>0</v>
      </c>
      <c r="BF264" s="140">
        <f>IF(N264="snížená",J264,0)</f>
        <v>0</v>
      </c>
      <c r="BG264" s="140">
        <f>IF(N264="zákl. přenesená",J264,0)</f>
        <v>0</v>
      </c>
      <c r="BH264" s="140">
        <f>IF(N264="sníž. přenesená",J264,0)</f>
        <v>0</v>
      </c>
      <c r="BI264" s="140">
        <f>IF(N264="nulová",J264,0)</f>
        <v>0</v>
      </c>
      <c r="BJ264" s="18" t="s">
        <v>81</v>
      </c>
      <c r="BK264" s="140">
        <f>ROUND(I264*H264,2)</f>
        <v>0</v>
      </c>
      <c r="BL264" s="18" t="s">
        <v>278</v>
      </c>
      <c r="BM264" s="139" t="s">
        <v>2854</v>
      </c>
    </row>
    <row r="265" spans="2:65" s="1" customFormat="1" ht="16.5" customHeight="1">
      <c r="B265" s="33"/>
      <c r="C265" s="166" t="s">
        <v>471</v>
      </c>
      <c r="D265" s="166" t="s">
        <v>291</v>
      </c>
      <c r="E265" s="167" t="s">
        <v>2805</v>
      </c>
      <c r="F265" s="168" t="s">
        <v>2806</v>
      </c>
      <c r="G265" s="169" t="s">
        <v>235</v>
      </c>
      <c r="H265" s="170">
        <v>6</v>
      </c>
      <c r="I265" s="171"/>
      <c r="J265" s="172">
        <f>ROUND(I265*H265,2)</f>
        <v>0</v>
      </c>
      <c r="K265" s="168" t="s">
        <v>162</v>
      </c>
      <c r="L265" s="173"/>
      <c r="M265" s="174" t="s">
        <v>19</v>
      </c>
      <c r="N265" s="175" t="s">
        <v>44</v>
      </c>
      <c r="P265" s="137">
        <f>O265*H265</f>
        <v>0</v>
      </c>
      <c r="Q265" s="137">
        <v>3.0000000000000001E-5</v>
      </c>
      <c r="R265" s="137">
        <f>Q265*H265</f>
        <v>1.8000000000000001E-4</v>
      </c>
      <c r="S265" s="137">
        <v>0</v>
      </c>
      <c r="T265" s="138">
        <f>S265*H265</f>
        <v>0</v>
      </c>
      <c r="AR265" s="139" t="s">
        <v>379</v>
      </c>
      <c r="AT265" s="139" t="s">
        <v>291</v>
      </c>
      <c r="AU265" s="139" t="s">
        <v>83</v>
      </c>
      <c r="AY265" s="18" t="s">
        <v>156</v>
      </c>
      <c r="BE265" s="140">
        <f>IF(N265="základní",J265,0)</f>
        <v>0</v>
      </c>
      <c r="BF265" s="140">
        <f>IF(N265="snížená",J265,0)</f>
        <v>0</v>
      </c>
      <c r="BG265" s="140">
        <f>IF(N265="zákl. přenesená",J265,0)</f>
        <v>0</v>
      </c>
      <c r="BH265" s="140">
        <f>IF(N265="sníž. přenesená",J265,0)</f>
        <v>0</v>
      </c>
      <c r="BI265" s="140">
        <f>IF(N265="nulová",J265,0)</f>
        <v>0</v>
      </c>
      <c r="BJ265" s="18" t="s">
        <v>81</v>
      </c>
      <c r="BK265" s="140">
        <f>ROUND(I265*H265,2)</f>
        <v>0</v>
      </c>
      <c r="BL265" s="18" t="s">
        <v>278</v>
      </c>
      <c r="BM265" s="139" t="s">
        <v>2855</v>
      </c>
    </row>
    <row r="266" spans="2:65" s="1" customFormat="1" ht="16.5" customHeight="1">
      <c r="B266" s="33"/>
      <c r="C266" s="166" t="s">
        <v>475</v>
      </c>
      <c r="D266" s="166" t="s">
        <v>291</v>
      </c>
      <c r="E266" s="167" t="s">
        <v>2808</v>
      </c>
      <c r="F266" s="168" t="s">
        <v>2809</v>
      </c>
      <c r="G266" s="169" t="s">
        <v>235</v>
      </c>
      <c r="H266" s="170">
        <v>6</v>
      </c>
      <c r="I266" s="171"/>
      <c r="J266" s="172">
        <f>ROUND(I266*H266,2)</f>
        <v>0</v>
      </c>
      <c r="K266" s="168" t="s">
        <v>162</v>
      </c>
      <c r="L266" s="173"/>
      <c r="M266" s="174" t="s">
        <v>19</v>
      </c>
      <c r="N266" s="175" t="s">
        <v>44</v>
      </c>
      <c r="P266" s="137">
        <f>O266*H266</f>
        <v>0</v>
      </c>
      <c r="Q266" s="137">
        <v>1.0000000000000001E-5</v>
      </c>
      <c r="R266" s="137">
        <f>Q266*H266</f>
        <v>6.0000000000000008E-5</v>
      </c>
      <c r="S266" s="137">
        <v>0</v>
      </c>
      <c r="T266" s="138">
        <f>S266*H266</f>
        <v>0</v>
      </c>
      <c r="AR266" s="139" t="s">
        <v>379</v>
      </c>
      <c r="AT266" s="139" t="s">
        <v>291</v>
      </c>
      <c r="AU266" s="139" t="s">
        <v>83</v>
      </c>
      <c r="AY266" s="18" t="s">
        <v>156</v>
      </c>
      <c r="BE266" s="140">
        <f>IF(N266="základní",J266,0)</f>
        <v>0</v>
      </c>
      <c r="BF266" s="140">
        <f>IF(N266="snížená",J266,0)</f>
        <v>0</v>
      </c>
      <c r="BG266" s="140">
        <f>IF(N266="zákl. přenesená",J266,0)</f>
        <v>0</v>
      </c>
      <c r="BH266" s="140">
        <f>IF(N266="sníž. přenesená",J266,0)</f>
        <v>0</v>
      </c>
      <c r="BI266" s="140">
        <f>IF(N266="nulová",J266,0)</f>
        <v>0</v>
      </c>
      <c r="BJ266" s="18" t="s">
        <v>81</v>
      </c>
      <c r="BK266" s="140">
        <f>ROUND(I266*H266,2)</f>
        <v>0</v>
      </c>
      <c r="BL266" s="18" t="s">
        <v>278</v>
      </c>
      <c r="BM266" s="139" t="s">
        <v>2856</v>
      </c>
    </row>
    <row r="267" spans="2:65" s="1" customFormat="1" ht="24.15" customHeight="1">
      <c r="B267" s="33"/>
      <c r="C267" s="128" t="s">
        <v>480</v>
      </c>
      <c r="D267" s="128" t="s">
        <v>158</v>
      </c>
      <c r="E267" s="129" t="s">
        <v>2857</v>
      </c>
      <c r="F267" s="130" t="s">
        <v>2858</v>
      </c>
      <c r="G267" s="131" t="s">
        <v>235</v>
      </c>
      <c r="H267" s="132">
        <v>3</v>
      </c>
      <c r="I267" s="133"/>
      <c r="J267" s="134">
        <f>ROUND(I267*H267,2)</f>
        <v>0</v>
      </c>
      <c r="K267" s="130" t="s">
        <v>162</v>
      </c>
      <c r="L267" s="33"/>
      <c r="M267" s="135" t="s">
        <v>19</v>
      </c>
      <c r="N267" s="136" t="s">
        <v>44</v>
      </c>
      <c r="P267" s="137">
        <f>O267*H267</f>
        <v>0</v>
      </c>
      <c r="Q267" s="137">
        <v>0</v>
      </c>
      <c r="R267" s="137">
        <f>Q267*H267</f>
        <v>0</v>
      </c>
      <c r="S267" s="137">
        <v>0</v>
      </c>
      <c r="T267" s="138">
        <f>S267*H267</f>
        <v>0</v>
      </c>
      <c r="AR267" s="139" t="s">
        <v>278</v>
      </c>
      <c r="AT267" s="139" t="s">
        <v>158</v>
      </c>
      <c r="AU267" s="139" t="s">
        <v>83</v>
      </c>
      <c r="AY267" s="18" t="s">
        <v>156</v>
      </c>
      <c r="BE267" s="140">
        <f>IF(N267="základní",J267,0)</f>
        <v>0</v>
      </c>
      <c r="BF267" s="140">
        <f>IF(N267="snížená",J267,0)</f>
        <v>0</v>
      </c>
      <c r="BG267" s="140">
        <f>IF(N267="zákl. přenesená",J267,0)</f>
        <v>0</v>
      </c>
      <c r="BH267" s="140">
        <f>IF(N267="sníž. přenesená",J267,0)</f>
        <v>0</v>
      </c>
      <c r="BI267" s="140">
        <f>IF(N267="nulová",J267,0)</f>
        <v>0</v>
      </c>
      <c r="BJ267" s="18" t="s">
        <v>81</v>
      </c>
      <c r="BK267" s="140">
        <f>ROUND(I267*H267,2)</f>
        <v>0</v>
      </c>
      <c r="BL267" s="18" t="s">
        <v>278</v>
      </c>
      <c r="BM267" s="139" t="s">
        <v>2859</v>
      </c>
    </row>
    <row r="268" spans="2:65" s="1" customFormat="1" ht="10.199999999999999">
      <c r="B268" s="33"/>
      <c r="D268" s="141" t="s">
        <v>165</v>
      </c>
      <c r="F268" s="142" t="s">
        <v>2860</v>
      </c>
      <c r="I268" s="143"/>
      <c r="L268" s="33"/>
      <c r="M268" s="144"/>
      <c r="T268" s="54"/>
      <c r="AT268" s="18" t="s">
        <v>165</v>
      </c>
      <c r="AU268" s="18" t="s">
        <v>83</v>
      </c>
    </row>
    <row r="269" spans="2:65" s="12" customFormat="1" ht="10.199999999999999">
      <c r="B269" s="145"/>
      <c r="D269" s="146" t="s">
        <v>167</v>
      </c>
      <c r="E269" s="147" t="s">
        <v>19</v>
      </c>
      <c r="F269" s="148" t="s">
        <v>2703</v>
      </c>
      <c r="H269" s="147" t="s">
        <v>19</v>
      </c>
      <c r="I269" s="149"/>
      <c r="L269" s="145"/>
      <c r="M269" s="150"/>
      <c r="T269" s="151"/>
      <c r="AT269" s="147" t="s">
        <v>167</v>
      </c>
      <c r="AU269" s="147" t="s">
        <v>83</v>
      </c>
      <c r="AV269" s="12" t="s">
        <v>81</v>
      </c>
      <c r="AW269" s="12" t="s">
        <v>35</v>
      </c>
      <c r="AX269" s="12" t="s">
        <v>73</v>
      </c>
      <c r="AY269" s="147" t="s">
        <v>156</v>
      </c>
    </row>
    <row r="270" spans="2:65" s="12" customFormat="1" ht="10.199999999999999">
      <c r="B270" s="145"/>
      <c r="D270" s="146" t="s">
        <v>167</v>
      </c>
      <c r="E270" s="147" t="s">
        <v>19</v>
      </c>
      <c r="F270" s="148" t="s">
        <v>2794</v>
      </c>
      <c r="H270" s="147" t="s">
        <v>19</v>
      </c>
      <c r="I270" s="149"/>
      <c r="L270" s="145"/>
      <c r="M270" s="150"/>
      <c r="T270" s="151"/>
      <c r="AT270" s="147" t="s">
        <v>167</v>
      </c>
      <c r="AU270" s="147" t="s">
        <v>83</v>
      </c>
      <c r="AV270" s="12" t="s">
        <v>81</v>
      </c>
      <c r="AW270" s="12" t="s">
        <v>35</v>
      </c>
      <c r="AX270" s="12" t="s">
        <v>73</v>
      </c>
      <c r="AY270" s="147" t="s">
        <v>156</v>
      </c>
    </row>
    <row r="271" spans="2:65" s="12" customFormat="1" ht="10.199999999999999">
      <c r="B271" s="145"/>
      <c r="D271" s="146" t="s">
        <v>167</v>
      </c>
      <c r="E271" s="147" t="s">
        <v>19</v>
      </c>
      <c r="F271" s="148" t="s">
        <v>2816</v>
      </c>
      <c r="H271" s="147" t="s">
        <v>19</v>
      </c>
      <c r="I271" s="149"/>
      <c r="L271" s="145"/>
      <c r="M271" s="150"/>
      <c r="T271" s="151"/>
      <c r="AT271" s="147" t="s">
        <v>167</v>
      </c>
      <c r="AU271" s="147" t="s">
        <v>83</v>
      </c>
      <c r="AV271" s="12" t="s">
        <v>81</v>
      </c>
      <c r="AW271" s="12" t="s">
        <v>35</v>
      </c>
      <c r="AX271" s="12" t="s">
        <v>73</v>
      </c>
      <c r="AY271" s="147" t="s">
        <v>156</v>
      </c>
    </row>
    <row r="272" spans="2:65" s="13" customFormat="1" ht="10.199999999999999">
      <c r="B272" s="152"/>
      <c r="D272" s="146" t="s">
        <v>167</v>
      </c>
      <c r="E272" s="153" t="s">
        <v>19</v>
      </c>
      <c r="F272" s="154" t="s">
        <v>2861</v>
      </c>
      <c r="H272" s="155">
        <v>3</v>
      </c>
      <c r="I272" s="156"/>
      <c r="L272" s="152"/>
      <c r="M272" s="157"/>
      <c r="T272" s="158"/>
      <c r="AT272" s="153" t="s">
        <v>167</v>
      </c>
      <c r="AU272" s="153" t="s">
        <v>83</v>
      </c>
      <c r="AV272" s="13" t="s">
        <v>83</v>
      </c>
      <c r="AW272" s="13" t="s">
        <v>35</v>
      </c>
      <c r="AX272" s="13" t="s">
        <v>73</v>
      </c>
      <c r="AY272" s="153" t="s">
        <v>156</v>
      </c>
    </row>
    <row r="273" spans="2:65" s="12" customFormat="1" ht="10.199999999999999">
      <c r="B273" s="145"/>
      <c r="D273" s="146" t="s">
        <v>167</v>
      </c>
      <c r="E273" s="147" t="s">
        <v>19</v>
      </c>
      <c r="F273" s="148" t="s">
        <v>2849</v>
      </c>
      <c r="H273" s="147" t="s">
        <v>19</v>
      </c>
      <c r="I273" s="149"/>
      <c r="L273" s="145"/>
      <c r="M273" s="150"/>
      <c r="T273" s="151"/>
      <c r="AT273" s="147" t="s">
        <v>167</v>
      </c>
      <c r="AU273" s="147" t="s">
        <v>83</v>
      </c>
      <c r="AV273" s="12" t="s">
        <v>81</v>
      </c>
      <c r="AW273" s="12" t="s">
        <v>35</v>
      </c>
      <c r="AX273" s="12" t="s">
        <v>73</v>
      </c>
      <c r="AY273" s="147" t="s">
        <v>156</v>
      </c>
    </row>
    <row r="274" spans="2:65" s="12" customFormat="1" ht="10.199999999999999">
      <c r="B274" s="145"/>
      <c r="D274" s="146" t="s">
        <v>167</v>
      </c>
      <c r="E274" s="147" t="s">
        <v>19</v>
      </c>
      <c r="F274" s="148" t="s">
        <v>2850</v>
      </c>
      <c r="H274" s="147" t="s">
        <v>19</v>
      </c>
      <c r="I274" s="149"/>
      <c r="L274" s="145"/>
      <c r="M274" s="150"/>
      <c r="T274" s="151"/>
      <c r="AT274" s="147" t="s">
        <v>167</v>
      </c>
      <c r="AU274" s="147" t="s">
        <v>83</v>
      </c>
      <c r="AV274" s="12" t="s">
        <v>81</v>
      </c>
      <c r="AW274" s="12" t="s">
        <v>35</v>
      </c>
      <c r="AX274" s="12" t="s">
        <v>73</v>
      </c>
      <c r="AY274" s="147" t="s">
        <v>156</v>
      </c>
    </row>
    <row r="275" spans="2:65" s="12" customFormat="1" ht="10.199999999999999">
      <c r="B275" s="145"/>
      <c r="D275" s="146" t="s">
        <v>167</v>
      </c>
      <c r="E275" s="147" t="s">
        <v>19</v>
      </c>
      <c r="F275" s="148" t="s">
        <v>2851</v>
      </c>
      <c r="H275" s="147" t="s">
        <v>19</v>
      </c>
      <c r="I275" s="149"/>
      <c r="L275" s="145"/>
      <c r="M275" s="150"/>
      <c r="T275" s="151"/>
      <c r="AT275" s="147" t="s">
        <v>167</v>
      </c>
      <c r="AU275" s="147" t="s">
        <v>83</v>
      </c>
      <c r="AV275" s="12" t="s">
        <v>81</v>
      </c>
      <c r="AW275" s="12" t="s">
        <v>35</v>
      </c>
      <c r="AX275" s="12" t="s">
        <v>73</v>
      </c>
      <c r="AY275" s="147" t="s">
        <v>156</v>
      </c>
    </row>
    <row r="276" spans="2:65" s="12" customFormat="1" ht="10.199999999999999">
      <c r="B276" s="145"/>
      <c r="D276" s="146" t="s">
        <v>167</v>
      </c>
      <c r="E276" s="147" t="s">
        <v>19</v>
      </c>
      <c r="F276" s="148" t="s">
        <v>2862</v>
      </c>
      <c r="H276" s="147" t="s">
        <v>19</v>
      </c>
      <c r="I276" s="149"/>
      <c r="L276" s="145"/>
      <c r="M276" s="150"/>
      <c r="T276" s="151"/>
      <c r="AT276" s="147" t="s">
        <v>167</v>
      </c>
      <c r="AU276" s="147" t="s">
        <v>83</v>
      </c>
      <c r="AV276" s="12" t="s">
        <v>81</v>
      </c>
      <c r="AW276" s="12" t="s">
        <v>35</v>
      </c>
      <c r="AX276" s="12" t="s">
        <v>73</v>
      </c>
      <c r="AY276" s="147" t="s">
        <v>156</v>
      </c>
    </row>
    <row r="277" spans="2:65" s="12" customFormat="1" ht="10.199999999999999">
      <c r="B277" s="145"/>
      <c r="D277" s="146" t="s">
        <v>167</v>
      </c>
      <c r="E277" s="147" t="s">
        <v>19</v>
      </c>
      <c r="F277" s="148" t="s">
        <v>2801</v>
      </c>
      <c r="H277" s="147" t="s">
        <v>19</v>
      </c>
      <c r="I277" s="149"/>
      <c r="L277" s="145"/>
      <c r="M277" s="150"/>
      <c r="T277" s="151"/>
      <c r="AT277" s="147" t="s">
        <v>167</v>
      </c>
      <c r="AU277" s="147" t="s">
        <v>83</v>
      </c>
      <c r="AV277" s="12" t="s">
        <v>81</v>
      </c>
      <c r="AW277" s="12" t="s">
        <v>35</v>
      </c>
      <c r="AX277" s="12" t="s">
        <v>73</v>
      </c>
      <c r="AY277" s="147" t="s">
        <v>156</v>
      </c>
    </row>
    <row r="278" spans="2:65" s="14" customFormat="1" ht="10.199999999999999">
      <c r="B278" s="159"/>
      <c r="D278" s="146" t="s">
        <v>167</v>
      </c>
      <c r="E278" s="160" t="s">
        <v>19</v>
      </c>
      <c r="F278" s="161" t="s">
        <v>174</v>
      </c>
      <c r="H278" s="162">
        <v>3</v>
      </c>
      <c r="I278" s="163"/>
      <c r="L278" s="159"/>
      <c r="M278" s="164"/>
      <c r="T278" s="165"/>
      <c r="AT278" s="160" t="s">
        <v>167</v>
      </c>
      <c r="AU278" s="160" t="s">
        <v>83</v>
      </c>
      <c r="AV278" s="14" t="s">
        <v>163</v>
      </c>
      <c r="AW278" s="14" t="s">
        <v>35</v>
      </c>
      <c r="AX278" s="14" t="s">
        <v>81</v>
      </c>
      <c r="AY278" s="160" t="s">
        <v>156</v>
      </c>
    </row>
    <row r="279" spans="2:65" s="1" customFormat="1" ht="16.5" customHeight="1">
      <c r="B279" s="33"/>
      <c r="C279" s="166" t="s">
        <v>484</v>
      </c>
      <c r="D279" s="166" t="s">
        <v>291</v>
      </c>
      <c r="E279" s="167" t="s">
        <v>2863</v>
      </c>
      <c r="F279" s="168" t="s">
        <v>2864</v>
      </c>
      <c r="G279" s="169" t="s">
        <v>235</v>
      </c>
      <c r="H279" s="170">
        <v>3</v>
      </c>
      <c r="I279" s="171"/>
      <c r="J279" s="172">
        <f>ROUND(I279*H279,2)</f>
        <v>0</v>
      </c>
      <c r="K279" s="168" t="s">
        <v>162</v>
      </c>
      <c r="L279" s="173"/>
      <c r="M279" s="174" t="s">
        <v>19</v>
      </c>
      <c r="N279" s="175" t="s">
        <v>44</v>
      </c>
      <c r="P279" s="137">
        <f>O279*H279</f>
        <v>0</v>
      </c>
      <c r="Q279" s="137">
        <v>8.0000000000000007E-5</v>
      </c>
      <c r="R279" s="137">
        <f>Q279*H279</f>
        <v>2.4000000000000003E-4</v>
      </c>
      <c r="S279" s="137">
        <v>0</v>
      </c>
      <c r="T279" s="138">
        <f>S279*H279</f>
        <v>0</v>
      </c>
      <c r="AR279" s="139" t="s">
        <v>379</v>
      </c>
      <c r="AT279" s="139" t="s">
        <v>291</v>
      </c>
      <c r="AU279" s="139" t="s">
        <v>83</v>
      </c>
      <c r="AY279" s="18" t="s">
        <v>156</v>
      </c>
      <c r="BE279" s="140">
        <f>IF(N279="základní",J279,0)</f>
        <v>0</v>
      </c>
      <c r="BF279" s="140">
        <f>IF(N279="snížená",J279,0)</f>
        <v>0</v>
      </c>
      <c r="BG279" s="140">
        <f>IF(N279="zákl. přenesená",J279,0)</f>
        <v>0</v>
      </c>
      <c r="BH279" s="140">
        <f>IF(N279="sníž. přenesená",J279,0)</f>
        <v>0</v>
      </c>
      <c r="BI279" s="140">
        <f>IF(N279="nulová",J279,0)</f>
        <v>0</v>
      </c>
      <c r="BJ279" s="18" t="s">
        <v>81</v>
      </c>
      <c r="BK279" s="140">
        <f>ROUND(I279*H279,2)</f>
        <v>0</v>
      </c>
      <c r="BL279" s="18" t="s">
        <v>278</v>
      </c>
      <c r="BM279" s="139" t="s">
        <v>2865</v>
      </c>
    </row>
    <row r="280" spans="2:65" s="1" customFormat="1" ht="16.5" customHeight="1">
      <c r="B280" s="33"/>
      <c r="C280" s="166" t="s">
        <v>493</v>
      </c>
      <c r="D280" s="166" t="s">
        <v>291</v>
      </c>
      <c r="E280" s="167" t="s">
        <v>2866</v>
      </c>
      <c r="F280" s="168" t="s">
        <v>2867</v>
      </c>
      <c r="G280" s="169" t="s">
        <v>235</v>
      </c>
      <c r="H280" s="170">
        <v>3</v>
      </c>
      <c r="I280" s="171"/>
      <c r="J280" s="172">
        <f>ROUND(I280*H280,2)</f>
        <v>0</v>
      </c>
      <c r="K280" s="168" t="s">
        <v>162</v>
      </c>
      <c r="L280" s="173"/>
      <c r="M280" s="174" t="s">
        <v>19</v>
      </c>
      <c r="N280" s="175" t="s">
        <v>44</v>
      </c>
      <c r="P280" s="137">
        <f>O280*H280</f>
        <v>0</v>
      </c>
      <c r="Q280" s="137">
        <v>2.0000000000000002E-5</v>
      </c>
      <c r="R280" s="137">
        <f>Q280*H280</f>
        <v>6.0000000000000008E-5</v>
      </c>
      <c r="S280" s="137">
        <v>0</v>
      </c>
      <c r="T280" s="138">
        <f>S280*H280</f>
        <v>0</v>
      </c>
      <c r="AR280" s="139" t="s">
        <v>379</v>
      </c>
      <c r="AT280" s="139" t="s">
        <v>291</v>
      </c>
      <c r="AU280" s="139" t="s">
        <v>83</v>
      </c>
      <c r="AY280" s="18" t="s">
        <v>156</v>
      </c>
      <c r="BE280" s="140">
        <f>IF(N280="základní",J280,0)</f>
        <v>0</v>
      </c>
      <c r="BF280" s="140">
        <f>IF(N280="snížená",J280,0)</f>
        <v>0</v>
      </c>
      <c r="BG280" s="140">
        <f>IF(N280="zákl. přenesená",J280,0)</f>
        <v>0</v>
      </c>
      <c r="BH280" s="140">
        <f>IF(N280="sníž. přenesená",J280,0)</f>
        <v>0</v>
      </c>
      <c r="BI280" s="140">
        <f>IF(N280="nulová",J280,0)</f>
        <v>0</v>
      </c>
      <c r="BJ280" s="18" t="s">
        <v>81</v>
      </c>
      <c r="BK280" s="140">
        <f>ROUND(I280*H280,2)</f>
        <v>0</v>
      </c>
      <c r="BL280" s="18" t="s">
        <v>278</v>
      </c>
      <c r="BM280" s="139" t="s">
        <v>2868</v>
      </c>
    </row>
    <row r="281" spans="2:65" s="1" customFormat="1" ht="16.5" customHeight="1">
      <c r="B281" s="33"/>
      <c r="C281" s="128" t="s">
        <v>499</v>
      </c>
      <c r="D281" s="128" t="s">
        <v>158</v>
      </c>
      <c r="E281" s="129" t="s">
        <v>2869</v>
      </c>
      <c r="F281" s="130" t="s">
        <v>2870</v>
      </c>
      <c r="G281" s="131" t="s">
        <v>235</v>
      </c>
      <c r="H281" s="132">
        <v>1</v>
      </c>
      <c r="I281" s="133"/>
      <c r="J281" s="134">
        <f>ROUND(I281*H281,2)</f>
        <v>0</v>
      </c>
      <c r="K281" s="130" t="s">
        <v>162</v>
      </c>
      <c r="L281" s="33"/>
      <c r="M281" s="135" t="s">
        <v>19</v>
      </c>
      <c r="N281" s="136" t="s">
        <v>44</v>
      </c>
      <c r="P281" s="137">
        <f>O281*H281</f>
        <v>0</v>
      </c>
      <c r="Q281" s="137">
        <v>0</v>
      </c>
      <c r="R281" s="137">
        <f>Q281*H281</f>
        <v>0</v>
      </c>
      <c r="S281" s="137">
        <v>0</v>
      </c>
      <c r="T281" s="138">
        <f>S281*H281</f>
        <v>0</v>
      </c>
      <c r="AR281" s="139" t="s">
        <v>278</v>
      </c>
      <c r="AT281" s="139" t="s">
        <v>158</v>
      </c>
      <c r="AU281" s="139" t="s">
        <v>83</v>
      </c>
      <c r="AY281" s="18" t="s">
        <v>156</v>
      </c>
      <c r="BE281" s="140">
        <f>IF(N281="základní",J281,0)</f>
        <v>0</v>
      </c>
      <c r="BF281" s="140">
        <f>IF(N281="snížená",J281,0)</f>
        <v>0</v>
      </c>
      <c r="BG281" s="140">
        <f>IF(N281="zákl. přenesená",J281,0)</f>
        <v>0</v>
      </c>
      <c r="BH281" s="140">
        <f>IF(N281="sníž. přenesená",J281,0)</f>
        <v>0</v>
      </c>
      <c r="BI281" s="140">
        <f>IF(N281="nulová",J281,0)</f>
        <v>0</v>
      </c>
      <c r="BJ281" s="18" t="s">
        <v>81</v>
      </c>
      <c r="BK281" s="140">
        <f>ROUND(I281*H281,2)</f>
        <v>0</v>
      </c>
      <c r="BL281" s="18" t="s">
        <v>278</v>
      </c>
      <c r="BM281" s="139" t="s">
        <v>2871</v>
      </c>
    </row>
    <row r="282" spans="2:65" s="1" customFormat="1" ht="10.199999999999999">
      <c r="B282" s="33"/>
      <c r="D282" s="141" t="s">
        <v>165</v>
      </c>
      <c r="F282" s="142" t="s">
        <v>2872</v>
      </c>
      <c r="I282" s="143"/>
      <c r="L282" s="33"/>
      <c r="M282" s="144"/>
      <c r="T282" s="54"/>
      <c r="AT282" s="18" t="s">
        <v>165</v>
      </c>
      <c r="AU282" s="18" t="s">
        <v>83</v>
      </c>
    </row>
    <row r="283" spans="2:65" s="12" customFormat="1" ht="10.199999999999999">
      <c r="B283" s="145"/>
      <c r="D283" s="146" t="s">
        <v>167</v>
      </c>
      <c r="E283" s="147" t="s">
        <v>19</v>
      </c>
      <c r="F283" s="148" t="s">
        <v>2703</v>
      </c>
      <c r="H283" s="147" t="s">
        <v>19</v>
      </c>
      <c r="I283" s="149"/>
      <c r="L283" s="145"/>
      <c r="M283" s="150"/>
      <c r="T283" s="151"/>
      <c r="AT283" s="147" t="s">
        <v>167</v>
      </c>
      <c r="AU283" s="147" t="s">
        <v>83</v>
      </c>
      <c r="AV283" s="12" t="s">
        <v>81</v>
      </c>
      <c r="AW283" s="12" t="s">
        <v>35</v>
      </c>
      <c r="AX283" s="12" t="s">
        <v>73</v>
      </c>
      <c r="AY283" s="147" t="s">
        <v>156</v>
      </c>
    </row>
    <row r="284" spans="2:65" s="12" customFormat="1" ht="10.199999999999999">
      <c r="B284" s="145"/>
      <c r="D284" s="146" t="s">
        <v>167</v>
      </c>
      <c r="E284" s="147" t="s">
        <v>19</v>
      </c>
      <c r="F284" s="148" t="s">
        <v>2873</v>
      </c>
      <c r="H284" s="147" t="s">
        <v>19</v>
      </c>
      <c r="I284" s="149"/>
      <c r="L284" s="145"/>
      <c r="M284" s="150"/>
      <c r="T284" s="151"/>
      <c r="AT284" s="147" t="s">
        <v>167</v>
      </c>
      <c r="AU284" s="147" t="s">
        <v>83</v>
      </c>
      <c r="AV284" s="12" t="s">
        <v>81</v>
      </c>
      <c r="AW284" s="12" t="s">
        <v>35</v>
      </c>
      <c r="AX284" s="12" t="s">
        <v>73</v>
      </c>
      <c r="AY284" s="147" t="s">
        <v>156</v>
      </c>
    </row>
    <row r="285" spans="2:65" s="13" customFormat="1" ht="10.199999999999999">
      <c r="B285" s="152"/>
      <c r="D285" s="146" t="s">
        <v>167</v>
      </c>
      <c r="E285" s="153" t="s">
        <v>19</v>
      </c>
      <c r="F285" s="154" t="s">
        <v>2796</v>
      </c>
      <c r="H285" s="155">
        <v>1</v>
      </c>
      <c r="I285" s="156"/>
      <c r="L285" s="152"/>
      <c r="M285" s="157"/>
      <c r="T285" s="158"/>
      <c r="AT285" s="153" t="s">
        <v>167</v>
      </c>
      <c r="AU285" s="153" t="s">
        <v>83</v>
      </c>
      <c r="AV285" s="13" t="s">
        <v>83</v>
      </c>
      <c r="AW285" s="13" t="s">
        <v>35</v>
      </c>
      <c r="AX285" s="13" t="s">
        <v>73</v>
      </c>
      <c r="AY285" s="153" t="s">
        <v>156</v>
      </c>
    </row>
    <row r="286" spans="2:65" s="14" customFormat="1" ht="10.199999999999999">
      <c r="B286" s="159"/>
      <c r="D286" s="146" t="s">
        <v>167</v>
      </c>
      <c r="E286" s="160" t="s">
        <v>19</v>
      </c>
      <c r="F286" s="161" t="s">
        <v>174</v>
      </c>
      <c r="H286" s="162">
        <v>1</v>
      </c>
      <c r="I286" s="163"/>
      <c r="L286" s="159"/>
      <c r="M286" s="164"/>
      <c r="T286" s="165"/>
      <c r="AT286" s="160" t="s">
        <v>167</v>
      </c>
      <c r="AU286" s="160" t="s">
        <v>83</v>
      </c>
      <c r="AV286" s="14" t="s">
        <v>163</v>
      </c>
      <c r="AW286" s="14" t="s">
        <v>35</v>
      </c>
      <c r="AX286" s="14" t="s">
        <v>81</v>
      </c>
      <c r="AY286" s="160" t="s">
        <v>156</v>
      </c>
    </row>
    <row r="287" spans="2:65" s="1" customFormat="1" ht="16.5" customHeight="1">
      <c r="B287" s="33"/>
      <c r="C287" s="166" t="s">
        <v>506</v>
      </c>
      <c r="D287" s="166" t="s">
        <v>291</v>
      </c>
      <c r="E287" s="167" t="s">
        <v>2874</v>
      </c>
      <c r="F287" s="168" t="s">
        <v>2875</v>
      </c>
      <c r="G287" s="169" t="s">
        <v>235</v>
      </c>
      <c r="H287" s="170">
        <v>1</v>
      </c>
      <c r="I287" s="171"/>
      <c r="J287" s="172">
        <f>ROUND(I287*H287,2)</f>
        <v>0</v>
      </c>
      <c r="K287" s="168" t="s">
        <v>162</v>
      </c>
      <c r="L287" s="173"/>
      <c r="M287" s="174" t="s">
        <v>19</v>
      </c>
      <c r="N287" s="175" t="s">
        <v>44</v>
      </c>
      <c r="P287" s="137">
        <f>O287*H287</f>
        <v>0</v>
      </c>
      <c r="Q287" s="137">
        <v>1.2E-4</v>
      </c>
      <c r="R287" s="137">
        <f>Q287*H287</f>
        <v>1.2E-4</v>
      </c>
      <c r="S287" s="137">
        <v>0</v>
      </c>
      <c r="T287" s="138">
        <f>S287*H287</f>
        <v>0</v>
      </c>
      <c r="AR287" s="139" t="s">
        <v>379</v>
      </c>
      <c r="AT287" s="139" t="s">
        <v>291</v>
      </c>
      <c r="AU287" s="139" t="s">
        <v>83</v>
      </c>
      <c r="AY287" s="18" t="s">
        <v>156</v>
      </c>
      <c r="BE287" s="140">
        <f>IF(N287="základní",J287,0)</f>
        <v>0</v>
      </c>
      <c r="BF287" s="140">
        <f>IF(N287="snížená",J287,0)</f>
        <v>0</v>
      </c>
      <c r="BG287" s="140">
        <f>IF(N287="zákl. přenesená",J287,0)</f>
        <v>0</v>
      </c>
      <c r="BH287" s="140">
        <f>IF(N287="sníž. přenesená",J287,0)</f>
        <v>0</v>
      </c>
      <c r="BI287" s="140">
        <f>IF(N287="nulová",J287,0)</f>
        <v>0</v>
      </c>
      <c r="BJ287" s="18" t="s">
        <v>81</v>
      </c>
      <c r="BK287" s="140">
        <f>ROUND(I287*H287,2)</f>
        <v>0</v>
      </c>
      <c r="BL287" s="18" t="s">
        <v>278</v>
      </c>
      <c r="BM287" s="139" t="s">
        <v>2876</v>
      </c>
    </row>
    <row r="288" spans="2:65" s="1" customFormat="1" ht="21.75" customHeight="1">
      <c r="B288" s="33"/>
      <c r="C288" s="128" t="s">
        <v>513</v>
      </c>
      <c r="D288" s="128" t="s">
        <v>158</v>
      </c>
      <c r="E288" s="129" t="s">
        <v>2877</v>
      </c>
      <c r="F288" s="130" t="s">
        <v>2878</v>
      </c>
      <c r="G288" s="131" t="s">
        <v>235</v>
      </c>
      <c r="H288" s="132">
        <v>6</v>
      </c>
      <c r="I288" s="133"/>
      <c r="J288" s="134">
        <f>ROUND(I288*H288,2)</f>
        <v>0</v>
      </c>
      <c r="K288" s="130" t="s">
        <v>162</v>
      </c>
      <c r="L288" s="33"/>
      <c r="M288" s="135" t="s">
        <v>19</v>
      </c>
      <c r="N288" s="136" t="s">
        <v>44</v>
      </c>
      <c r="P288" s="137">
        <f>O288*H288</f>
        <v>0</v>
      </c>
      <c r="Q288" s="137">
        <v>0</v>
      </c>
      <c r="R288" s="137">
        <f>Q288*H288</f>
        <v>0</v>
      </c>
      <c r="S288" s="137">
        <v>0</v>
      </c>
      <c r="T288" s="138">
        <f>S288*H288</f>
        <v>0</v>
      </c>
      <c r="AR288" s="139" t="s">
        <v>278</v>
      </c>
      <c r="AT288" s="139" t="s">
        <v>158</v>
      </c>
      <c r="AU288" s="139" t="s">
        <v>83</v>
      </c>
      <c r="AY288" s="18" t="s">
        <v>156</v>
      </c>
      <c r="BE288" s="140">
        <f>IF(N288="základní",J288,0)</f>
        <v>0</v>
      </c>
      <c r="BF288" s="140">
        <f>IF(N288="snížená",J288,0)</f>
        <v>0</v>
      </c>
      <c r="BG288" s="140">
        <f>IF(N288="zákl. přenesená",J288,0)</f>
        <v>0</v>
      </c>
      <c r="BH288" s="140">
        <f>IF(N288="sníž. přenesená",J288,0)</f>
        <v>0</v>
      </c>
      <c r="BI288" s="140">
        <f>IF(N288="nulová",J288,0)</f>
        <v>0</v>
      </c>
      <c r="BJ288" s="18" t="s">
        <v>81</v>
      </c>
      <c r="BK288" s="140">
        <f>ROUND(I288*H288,2)</f>
        <v>0</v>
      </c>
      <c r="BL288" s="18" t="s">
        <v>278</v>
      </c>
      <c r="BM288" s="139" t="s">
        <v>2879</v>
      </c>
    </row>
    <row r="289" spans="2:65" s="1" customFormat="1" ht="10.199999999999999">
      <c r="B289" s="33"/>
      <c r="D289" s="141" t="s">
        <v>165</v>
      </c>
      <c r="F289" s="142" t="s">
        <v>2880</v>
      </c>
      <c r="I289" s="143"/>
      <c r="L289" s="33"/>
      <c r="M289" s="144"/>
      <c r="T289" s="54"/>
      <c r="AT289" s="18" t="s">
        <v>165</v>
      </c>
      <c r="AU289" s="18" t="s">
        <v>83</v>
      </c>
    </row>
    <row r="290" spans="2:65" s="12" customFormat="1" ht="10.199999999999999">
      <c r="B290" s="145"/>
      <c r="D290" s="146" t="s">
        <v>167</v>
      </c>
      <c r="E290" s="147" t="s">
        <v>19</v>
      </c>
      <c r="F290" s="148" t="s">
        <v>2703</v>
      </c>
      <c r="H290" s="147" t="s">
        <v>19</v>
      </c>
      <c r="I290" s="149"/>
      <c r="L290" s="145"/>
      <c r="M290" s="150"/>
      <c r="T290" s="151"/>
      <c r="AT290" s="147" t="s">
        <v>167</v>
      </c>
      <c r="AU290" s="147" t="s">
        <v>83</v>
      </c>
      <c r="AV290" s="12" t="s">
        <v>81</v>
      </c>
      <c r="AW290" s="12" t="s">
        <v>35</v>
      </c>
      <c r="AX290" s="12" t="s">
        <v>73</v>
      </c>
      <c r="AY290" s="147" t="s">
        <v>156</v>
      </c>
    </row>
    <row r="291" spans="2:65" s="12" customFormat="1" ht="10.199999999999999">
      <c r="B291" s="145"/>
      <c r="D291" s="146" t="s">
        <v>167</v>
      </c>
      <c r="E291" s="147" t="s">
        <v>19</v>
      </c>
      <c r="F291" s="148" t="s">
        <v>2794</v>
      </c>
      <c r="H291" s="147" t="s">
        <v>19</v>
      </c>
      <c r="I291" s="149"/>
      <c r="L291" s="145"/>
      <c r="M291" s="150"/>
      <c r="T291" s="151"/>
      <c r="AT291" s="147" t="s">
        <v>167</v>
      </c>
      <c r="AU291" s="147" t="s">
        <v>83</v>
      </c>
      <c r="AV291" s="12" t="s">
        <v>81</v>
      </c>
      <c r="AW291" s="12" t="s">
        <v>35</v>
      </c>
      <c r="AX291" s="12" t="s">
        <v>73</v>
      </c>
      <c r="AY291" s="147" t="s">
        <v>156</v>
      </c>
    </row>
    <row r="292" spans="2:65" s="12" customFormat="1" ht="10.199999999999999">
      <c r="B292" s="145"/>
      <c r="D292" s="146" t="s">
        <v>167</v>
      </c>
      <c r="E292" s="147" t="s">
        <v>19</v>
      </c>
      <c r="F292" s="148" t="s">
        <v>2881</v>
      </c>
      <c r="H292" s="147" t="s">
        <v>19</v>
      </c>
      <c r="I292" s="149"/>
      <c r="L292" s="145"/>
      <c r="M292" s="150"/>
      <c r="T292" s="151"/>
      <c r="AT292" s="147" t="s">
        <v>167</v>
      </c>
      <c r="AU292" s="147" t="s">
        <v>83</v>
      </c>
      <c r="AV292" s="12" t="s">
        <v>81</v>
      </c>
      <c r="AW292" s="12" t="s">
        <v>35</v>
      </c>
      <c r="AX292" s="12" t="s">
        <v>73</v>
      </c>
      <c r="AY292" s="147" t="s">
        <v>156</v>
      </c>
    </row>
    <row r="293" spans="2:65" s="12" customFormat="1" ht="10.199999999999999">
      <c r="B293" s="145"/>
      <c r="D293" s="146" t="s">
        <v>167</v>
      </c>
      <c r="E293" s="147" t="s">
        <v>19</v>
      </c>
      <c r="F293" s="148" t="s">
        <v>2816</v>
      </c>
      <c r="H293" s="147" t="s">
        <v>19</v>
      </c>
      <c r="I293" s="149"/>
      <c r="L293" s="145"/>
      <c r="M293" s="150"/>
      <c r="T293" s="151"/>
      <c r="AT293" s="147" t="s">
        <v>167</v>
      </c>
      <c r="AU293" s="147" t="s">
        <v>83</v>
      </c>
      <c r="AV293" s="12" t="s">
        <v>81</v>
      </c>
      <c r="AW293" s="12" t="s">
        <v>35</v>
      </c>
      <c r="AX293" s="12" t="s">
        <v>73</v>
      </c>
      <c r="AY293" s="147" t="s">
        <v>156</v>
      </c>
    </row>
    <row r="294" spans="2:65" s="12" customFormat="1" ht="10.199999999999999">
      <c r="B294" s="145"/>
      <c r="D294" s="146" t="s">
        <v>167</v>
      </c>
      <c r="E294" s="147" t="s">
        <v>19</v>
      </c>
      <c r="F294" s="148" t="s">
        <v>2834</v>
      </c>
      <c r="H294" s="147" t="s">
        <v>19</v>
      </c>
      <c r="I294" s="149"/>
      <c r="L294" s="145"/>
      <c r="M294" s="150"/>
      <c r="T294" s="151"/>
      <c r="AT294" s="147" t="s">
        <v>167</v>
      </c>
      <c r="AU294" s="147" t="s">
        <v>83</v>
      </c>
      <c r="AV294" s="12" t="s">
        <v>81</v>
      </c>
      <c r="AW294" s="12" t="s">
        <v>35</v>
      </c>
      <c r="AX294" s="12" t="s">
        <v>73</v>
      </c>
      <c r="AY294" s="147" t="s">
        <v>156</v>
      </c>
    </row>
    <row r="295" spans="2:65" s="13" customFormat="1" ht="10.199999999999999">
      <c r="B295" s="152"/>
      <c r="D295" s="146" t="s">
        <v>167</v>
      </c>
      <c r="E295" s="153" t="s">
        <v>19</v>
      </c>
      <c r="F295" s="154" t="s">
        <v>2882</v>
      </c>
      <c r="H295" s="155">
        <v>1</v>
      </c>
      <c r="I295" s="156"/>
      <c r="L295" s="152"/>
      <c r="M295" s="157"/>
      <c r="T295" s="158"/>
      <c r="AT295" s="153" t="s">
        <v>167</v>
      </c>
      <c r="AU295" s="153" t="s">
        <v>83</v>
      </c>
      <c r="AV295" s="13" t="s">
        <v>83</v>
      </c>
      <c r="AW295" s="13" t="s">
        <v>35</v>
      </c>
      <c r="AX295" s="13" t="s">
        <v>73</v>
      </c>
      <c r="AY295" s="153" t="s">
        <v>156</v>
      </c>
    </row>
    <row r="296" spans="2:65" s="13" customFormat="1" ht="10.199999999999999">
      <c r="B296" s="152"/>
      <c r="D296" s="146" t="s">
        <v>167</v>
      </c>
      <c r="E296" s="153" t="s">
        <v>19</v>
      </c>
      <c r="F296" s="154" t="s">
        <v>2818</v>
      </c>
      <c r="H296" s="155">
        <v>2</v>
      </c>
      <c r="I296" s="156"/>
      <c r="L296" s="152"/>
      <c r="M296" s="157"/>
      <c r="T296" s="158"/>
      <c r="AT296" s="153" t="s">
        <v>167</v>
      </c>
      <c r="AU296" s="153" t="s">
        <v>83</v>
      </c>
      <c r="AV296" s="13" t="s">
        <v>83</v>
      </c>
      <c r="AW296" s="13" t="s">
        <v>35</v>
      </c>
      <c r="AX296" s="13" t="s">
        <v>73</v>
      </c>
      <c r="AY296" s="153" t="s">
        <v>156</v>
      </c>
    </row>
    <row r="297" spans="2:65" s="13" customFormat="1" ht="10.199999999999999">
      <c r="B297" s="152"/>
      <c r="D297" s="146" t="s">
        <v>167</v>
      </c>
      <c r="E297" s="153" t="s">
        <v>19</v>
      </c>
      <c r="F297" s="154" t="s">
        <v>2819</v>
      </c>
      <c r="H297" s="155">
        <v>2</v>
      </c>
      <c r="I297" s="156"/>
      <c r="L297" s="152"/>
      <c r="M297" s="157"/>
      <c r="T297" s="158"/>
      <c r="AT297" s="153" t="s">
        <v>167</v>
      </c>
      <c r="AU297" s="153" t="s">
        <v>83</v>
      </c>
      <c r="AV297" s="13" t="s">
        <v>83</v>
      </c>
      <c r="AW297" s="13" t="s">
        <v>35</v>
      </c>
      <c r="AX297" s="13" t="s">
        <v>73</v>
      </c>
      <c r="AY297" s="153" t="s">
        <v>156</v>
      </c>
    </row>
    <row r="298" spans="2:65" s="13" customFormat="1" ht="10.199999999999999">
      <c r="B298" s="152"/>
      <c r="D298" s="146" t="s">
        <v>167</v>
      </c>
      <c r="E298" s="153" t="s">
        <v>19</v>
      </c>
      <c r="F298" s="154" t="s">
        <v>2800</v>
      </c>
      <c r="H298" s="155">
        <v>1</v>
      </c>
      <c r="I298" s="156"/>
      <c r="L298" s="152"/>
      <c r="M298" s="157"/>
      <c r="T298" s="158"/>
      <c r="AT298" s="153" t="s">
        <v>167</v>
      </c>
      <c r="AU298" s="153" t="s">
        <v>83</v>
      </c>
      <c r="AV298" s="13" t="s">
        <v>83</v>
      </c>
      <c r="AW298" s="13" t="s">
        <v>35</v>
      </c>
      <c r="AX298" s="13" t="s">
        <v>73</v>
      </c>
      <c r="AY298" s="153" t="s">
        <v>156</v>
      </c>
    </row>
    <row r="299" spans="2:65" s="12" customFormat="1" ht="10.199999999999999">
      <c r="B299" s="145"/>
      <c r="D299" s="146" t="s">
        <v>167</v>
      </c>
      <c r="E299" s="147" t="s">
        <v>19</v>
      </c>
      <c r="F299" s="148" t="s">
        <v>2801</v>
      </c>
      <c r="H299" s="147" t="s">
        <v>19</v>
      </c>
      <c r="I299" s="149"/>
      <c r="L299" s="145"/>
      <c r="M299" s="150"/>
      <c r="T299" s="151"/>
      <c r="AT299" s="147" t="s">
        <v>167</v>
      </c>
      <c r="AU299" s="147" t="s">
        <v>83</v>
      </c>
      <c r="AV299" s="12" t="s">
        <v>81</v>
      </c>
      <c r="AW299" s="12" t="s">
        <v>35</v>
      </c>
      <c r="AX299" s="12" t="s">
        <v>73</v>
      </c>
      <c r="AY299" s="147" t="s">
        <v>156</v>
      </c>
    </row>
    <row r="300" spans="2:65" s="14" customFormat="1" ht="10.199999999999999">
      <c r="B300" s="159"/>
      <c r="D300" s="146" t="s">
        <v>167</v>
      </c>
      <c r="E300" s="160" t="s">
        <v>19</v>
      </c>
      <c r="F300" s="161" t="s">
        <v>174</v>
      </c>
      <c r="H300" s="162">
        <v>6</v>
      </c>
      <c r="I300" s="163"/>
      <c r="L300" s="159"/>
      <c r="M300" s="164"/>
      <c r="T300" s="165"/>
      <c r="AT300" s="160" t="s">
        <v>167</v>
      </c>
      <c r="AU300" s="160" t="s">
        <v>83</v>
      </c>
      <c r="AV300" s="14" t="s">
        <v>163</v>
      </c>
      <c r="AW300" s="14" t="s">
        <v>35</v>
      </c>
      <c r="AX300" s="14" t="s">
        <v>81</v>
      </c>
      <c r="AY300" s="160" t="s">
        <v>156</v>
      </c>
    </row>
    <row r="301" spans="2:65" s="1" customFormat="1" ht="16.5" customHeight="1">
      <c r="B301" s="33"/>
      <c r="C301" s="166" t="s">
        <v>536</v>
      </c>
      <c r="D301" s="166" t="s">
        <v>291</v>
      </c>
      <c r="E301" s="167" t="s">
        <v>2883</v>
      </c>
      <c r="F301" s="168" t="s">
        <v>2884</v>
      </c>
      <c r="G301" s="169" t="s">
        <v>235</v>
      </c>
      <c r="H301" s="170">
        <v>6</v>
      </c>
      <c r="I301" s="171"/>
      <c r="J301" s="172">
        <f>ROUND(I301*H301,2)</f>
        <v>0</v>
      </c>
      <c r="K301" s="168" t="s">
        <v>162</v>
      </c>
      <c r="L301" s="173"/>
      <c r="M301" s="174" t="s">
        <v>19</v>
      </c>
      <c r="N301" s="175" t="s">
        <v>44</v>
      </c>
      <c r="P301" s="137">
        <f>O301*H301</f>
        <v>0</v>
      </c>
      <c r="Q301" s="137">
        <v>1.4999999999999999E-4</v>
      </c>
      <c r="R301" s="137">
        <f>Q301*H301</f>
        <v>8.9999999999999998E-4</v>
      </c>
      <c r="S301" s="137">
        <v>0</v>
      </c>
      <c r="T301" s="138">
        <f>S301*H301</f>
        <v>0</v>
      </c>
      <c r="AR301" s="139" t="s">
        <v>379</v>
      </c>
      <c r="AT301" s="139" t="s">
        <v>291</v>
      </c>
      <c r="AU301" s="139" t="s">
        <v>83</v>
      </c>
      <c r="AY301" s="18" t="s">
        <v>156</v>
      </c>
      <c r="BE301" s="140">
        <f>IF(N301="základní",J301,0)</f>
        <v>0</v>
      </c>
      <c r="BF301" s="140">
        <f>IF(N301="snížená",J301,0)</f>
        <v>0</v>
      </c>
      <c r="BG301" s="140">
        <f>IF(N301="zákl. přenesená",J301,0)</f>
        <v>0</v>
      </c>
      <c r="BH301" s="140">
        <f>IF(N301="sníž. přenesená",J301,0)</f>
        <v>0</v>
      </c>
      <c r="BI301" s="140">
        <f>IF(N301="nulová",J301,0)</f>
        <v>0</v>
      </c>
      <c r="BJ301" s="18" t="s">
        <v>81</v>
      </c>
      <c r="BK301" s="140">
        <f>ROUND(I301*H301,2)</f>
        <v>0</v>
      </c>
      <c r="BL301" s="18" t="s">
        <v>278</v>
      </c>
      <c r="BM301" s="139" t="s">
        <v>2885</v>
      </c>
    </row>
    <row r="302" spans="2:65" s="1" customFormat="1" ht="16.5" customHeight="1">
      <c r="B302" s="33"/>
      <c r="C302" s="166" t="s">
        <v>542</v>
      </c>
      <c r="D302" s="166" t="s">
        <v>291</v>
      </c>
      <c r="E302" s="167" t="s">
        <v>2808</v>
      </c>
      <c r="F302" s="168" t="s">
        <v>2809</v>
      </c>
      <c r="G302" s="169" t="s">
        <v>235</v>
      </c>
      <c r="H302" s="170">
        <v>6</v>
      </c>
      <c r="I302" s="171"/>
      <c r="J302" s="172">
        <f>ROUND(I302*H302,2)</f>
        <v>0</v>
      </c>
      <c r="K302" s="168" t="s">
        <v>162</v>
      </c>
      <c r="L302" s="173"/>
      <c r="M302" s="174" t="s">
        <v>19</v>
      </c>
      <c r="N302" s="175" t="s">
        <v>44</v>
      </c>
      <c r="P302" s="137">
        <f>O302*H302</f>
        <v>0</v>
      </c>
      <c r="Q302" s="137">
        <v>1.0000000000000001E-5</v>
      </c>
      <c r="R302" s="137">
        <f>Q302*H302</f>
        <v>6.0000000000000008E-5</v>
      </c>
      <c r="S302" s="137">
        <v>0</v>
      </c>
      <c r="T302" s="138">
        <f>S302*H302</f>
        <v>0</v>
      </c>
      <c r="AR302" s="139" t="s">
        <v>379</v>
      </c>
      <c r="AT302" s="139" t="s">
        <v>291</v>
      </c>
      <c r="AU302" s="139" t="s">
        <v>83</v>
      </c>
      <c r="AY302" s="18" t="s">
        <v>156</v>
      </c>
      <c r="BE302" s="140">
        <f>IF(N302="základní",J302,0)</f>
        <v>0</v>
      </c>
      <c r="BF302" s="140">
        <f>IF(N302="snížená",J302,0)</f>
        <v>0</v>
      </c>
      <c r="BG302" s="140">
        <f>IF(N302="zákl. přenesená",J302,0)</f>
        <v>0</v>
      </c>
      <c r="BH302" s="140">
        <f>IF(N302="sníž. přenesená",J302,0)</f>
        <v>0</v>
      </c>
      <c r="BI302" s="140">
        <f>IF(N302="nulová",J302,0)</f>
        <v>0</v>
      </c>
      <c r="BJ302" s="18" t="s">
        <v>81</v>
      </c>
      <c r="BK302" s="140">
        <f>ROUND(I302*H302,2)</f>
        <v>0</v>
      </c>
      <c r="BL302" s="18" t="s">
        <v>278</v>
      </c>
      <c r="BM302" s="139" t="s">
        <v>2886</v>
      </c>
    </row>
    <row r="303" spans="2:65" s="1" customFormat="1" ht="16.5" customHeight="1">
      <c r="B303" s="33"/>
      <c r="C303" s="166" t="s">
        <v>558</v>
      </c>
      <c r="D303" s="166" t="s">
        <v>291</v>
      </c>
      <c r="E303" s="167" t="s">
        <v>2840</v>
      </c>
      <c r="F303" s="168" t="s">
        <v>2841</v>
      </c>
      <c r="G303" s="169" t="s">
        <v>235</v>
      </c>
      <c r="H303" s="170">
        <v>6</v>
      </c>
      <c r="I303" s="171"/>
      <c r="J303" s="172">
        <f>ROUND(I303*H303,2)</f>
        <v>0</v>
      </c>
      <c r="K303" s="168" t="s">
        <v>162</v>
      </c>
      <c r="L303" s="173"/>
      <c r="M303" s="174" t="s">
        <v>19</v>
      </c>
      <c r="N303" s="175" t="s">
        <v>44</v>
      </c>
      <c r="P303" s="137">
        <f>O303*H303</f>
        <v>0</v>
      </c>
      <c r="Q303" s="137">
        <v>3.0000000000000001E-5</v>
      </c>
      <c r="R303" s="137">
        <f>Q303*H303</f>
        <v>1.8000000000000001E-4</v>
      </c>
      <c r="S303" s="137">
        <v>0</v>
      </c>
      <c r="T303" s="138">
        <f>S303*H303</f>
        <v>0</v>
      </c>
      <c r="AR303" s="139" t="s">
        <v>379</v>
      </c>
      <c r="AT303" s="139" t="s">
        <v>291</v>
      </c>
      <c r="AU303" s="139" t="s">
        <v>83</v>
      </c>
      <c r="AY303" s="18" t="s">
        <v>156</v>
      </c>
      <c r="BE303" s="140">
        <f>IF(N303="základní",J303,0)</f>
        <v>0</v>
      </c>
      <c r="BF303" s="140">
        <f>IF(N303="snížená",J303,0)</f>
        <v>0</v>
      </c>
      <c r="BG303" s="140">
        <f>IF(N303="zákl. přenesená",J303,0)</f>
        <v>0</v>
      </c>
      <c r="BH303" s="140">
        <f>IF(N303="sníž. přenesená",J303,0)</f>
        <v>0</v>
      </c>
      <c r="BI303" s="140">
        <f>IF(N303="nulová",J303,0)</f>
        <v>0</v>
      </c>
      <c r="BJ303" s="18" t="s">
        <v>81</v>
      </c>
      <c r="BK303" s="140">
        <f>ROUND(I303*H303,2)</f>
        <v>0</v>
      </c>
      <c r="BL303" s="18" t="s">
        <v>278</v>
      </c>
      <c r="BM303" s="139" t="s">
        <v>2887</v>
      </c>
    </row>
    <row r="304" spans="2:65" s="1" customFormat="1" ht="16.5" customHeight="1">
      <c r="B304" s="33"/>
      <c r="C304" s="166" t="s">
        <v>570</v>
      </c>
      <c r="D304" s="166" t="s">
        <v>291</v>
      </c>
      <c r="E304" s="167" t="s">
        <v>2888</v>
      </c>
      <c r="F304" s="168" t="s">
        <v>2889</v>
      </c>
      <c r="G304" s="169" t="s">
        <v>235</v>
      </c>
      <c r="H304" s="170">
        <v>6</v>
      </c>
      <c r="I304" s="171"/>
      <c r="J304" s="172">
        <f>ROUND(I304*H304,2)</f>
        <v>0</v>
      </c>
      <c r="K304" s="168" t="s">
        <v>162</v>
      </c>
      <c r="L304" s="173"/>
      <c r="M304" s="174" t="s">
        <v>19</v>
      </c>
      <c r="N304" s="175" t="s">
        <v>44</v>
      </c>
      <c r="P304" s="137">
        <f>O304*H304</f>
        <v>0</v>
      </c>
      <c r="Q304" s="137">
        <v>4.0000000000000003E-5</v>
      </c>
      <c r="R304" s="137">
        <f>Q304*H304</f>
        <v>2.4000000000000003E-4</v>
      </c>
      <c r="S304" s="137">
        <v>0</v>
      </c>
      <c r="T304" s="138">
        <f>S304*H304</f>
        <v>0</v>
      </c>
      <c r="AR304" s="139" t="s">
        <v>379</v>
      </c>
      <c r="AT304" s="139" t="s">
        <v>291</v>
      </c>
      <c r="AU304" s="139" t="s">
        <v>83</v>
      </c>
      <c r="AY304" s="18" t="s">
        <v>156</v>
      </c>
      <c r="BE304" s="140">
        <f>IF(N304="základní",J304,0)</f>
        <v>0</v>
      </c>
      <c r="BF304" s="140">
        <f>IF(N304="snížená",J304,0)</f>
        <v>0</v>
      </c>
      <c r="BG304" s="140">
        <f>IF(N304="zákl. přenesená",J304,0)</f>
        <v>0</v>
      </c>
      <c r="BH304" s="140">
        <f>IF(N304="sníž. přenesená",J304,0)</f>
        <v>0</v>
      </c>
      <c r="BI304" s="140">
        <f>IF(N304="nulová",J304,0)</f>
        <v>0</v>
      </c>
      <c r="BJ304" s="18" t="s">
        <v>81</v>
      </c>
      <c r="BK304" s="140">
        <f>ROUND(I304*H304,2)</f>
        <v>0</v>
      </c>
      <c r="BL304" s="18" t="s">
        <v>278</v>
      </c>
      <c r="BM304" s="139" t="s">
        <v>2890</v>
      </c>
    </row>
    <row r="305" spans="2:65" s="1" customFormat="1" ht="16.5" customHeight="1">
      <c r="B305" s="33"/>
      <c r="C305" s="128" t="s">
        <v>575</v>
      </c>
      <c r="D305" s="128" t="s">
        <v>158</v>
      </c>
      <c r="E305" s="129" t="s">
        <v>2891</v>
      </c>
      <c r="F305" s="130" t="s">
        <v>2892</v>
      </c>
      <c r="G305" s="131" t="s">
        <v>235</v>
      </c>
      <c r="H305" s="132">
        <v>2</v>
      </c>
      <c r="I305" s="133"/>
      <c r="J305" s="134">
        <f>ROUND(I305*H305,2)</f>
        <v>0</v>
      </c>
      <c r="K305" s="130" t="s">
        <v>162</v>
      </c>
      <c r="L305" s="33"/>
      <c r="M305" s="135" t="s">
        <v>19</v>
      </c>
      <c r="N305" s="136" t="s">
        <v>44</v>
      </c>
      <c r="P305" s="137">
        <f>O305*H305</f>
        <v>0</v>
      </c>
      <c r="Q305" s="137">
        <v>0</v>
      </c>
      <c r="R305" s="137">
        <f>Q305*H305</f>
        <v>0</v>
      </c>
      <c r="S305" s="137">
        <v>0</v>
      </c>
      <c r="T305" s="138">
        <f>S305*H305</f>
        <v>0</v>
      </c>
      <c r="AR305" s="139" t="s">
        <v>278</v>
      </c>
      <c r="AT305" s="139" t="s">
        <v>158</v>
      </c>
      <c r="AU305" s="139" t="s">
        <v>83</v>
      </c>
      <c r="AY305" s="18" t="s">
        <v>156</v>
      </c>
      <c r="BE305" s="140">
        <f>IF(N305="základní",J305,0)</f>
        <v>0</v>
      </c>
      <c r="BF305" s="140">
        <f>IF(N305="snížená",J305,0)</f>
        <v>0</v>
      </c>
      <c r="BG305" s="140">
        <f>IF(N305="zákl. přenesená",J305,0)</f>
        <v>0</v>
      </c>
      <c r="BH305" s="140">
        <f>IF(N305="sníž. přenesená",J305,0)</f>
        <v>0</v>
      </c>
      <c r="BI305" s="140">
        <f>IF(N305="nulová",J305,0)</f>
        <v>0</v>
      </c>
      <c r="BJ305" s="18" t="s">
        <v>81</v>
      </c>
      <c r="BK305" s="140">
        <f>ROUND(I305*H305,2)</f>
        <v>0</v>
      </c>
      <c r="BL305" s="18" t="s">
        <v>278</v>
      </c>
      <c r="BM305" s="139" t="s">
        <v>2893</v>
      </c>
    </row>
    <row r="306" spans="2:65" s="1" customFormat="1" ht="10.199999999999999">
      <c r="B306" s="33"/>
      <c r="D306" s="141" t="s">
        <v>165</v>
      </c>
      <c r="F306" s="142" t="s">
        <v>2894</v>
      </c>
      <c r="I306" s="143"/>
      <c r="L306" s="33"/>
      <c r="M306" s="144"/>
      <c r="T306" s="54"/>
      <c r="AT306" s="18" t="s">
        <v>165</v>
      </c>
      <c r="AU306" s="18" t="s">
        <v>83</v>
      </c>
    </row>
    <row r="307" spans="2:65" s="12" customFormat="1" ht="10.199999999999999">
      <c r="B307" s="145"/>
      <c r="D307" s="146" t="s">
        <v>167</v>
      </c>
      <c r="E307" s="147" t="s">
        <v>19</v>
      </c>
      <c r="F307" s="148" t="s">
        <v>2703</v>
      </c>
      <c r="H307" s="147" t="s">
        <v>19</v>
      </c>
      <c r="I307" s="149"/>
      <c r="L307" s="145"/>
      <c r="M307" s="150"/>
      <c r="T307" s="151"/>
      <c r="AT307" s="147" t="s">
        <v>167</v>
      </c>
      <c r="AU307" s="147" t="s">
        <v>83</v>
      </c>
      <c r="AV307" s="12" t="s">
        <v>81</v>
      </c>
      <c r="AW307" s="12" t="s">
        <v>35</v>
      </c>
      <c r="AX307" s="12" t="s">
        <v>73</v>
      </c>
      <c r="AY307" s="147" t="s">
        <v>156</v>
      </c>
    </row>
    <row r="308" spans="2:65" s="12" customFormat="1" ht="10.199999999999999">
      <c r="B308" s="145"/>
      <c r="D308" s="146" t="s">
        <v>167</v>
      </c>
      <c r="E308" s="147" t="s">
        <v>19</v>
      </c>
      <c r="F308" s="148" t="s">
        <v>2794</v>
      </c>
      <c r="H308" s="147" t="s">
        <v>19</v>
      </c>
      <c r="I308" s="149"/>
      <c r="L308" s="145"/>
      <c r="M308" s="150"/>
      <c r="T308" s="151"/>
      <c r="AT308" s="147" t="s">
        <v>167</v>
      </c>
      <c r="AU308" s="147" t="s">
        <v>83</v>
      </c>
      <c r="AV308" s="12" t="s">
        <v>81</v>
      </c>
      <c r="AW308" s="12" t="s">
        <v>35</v>
      </c>
      <c r="AX308" s="12" t="s">
        <v>73</v>
      </c>
      <c r="AY308" s="147" t="s">
        <v>156</v>
      </c>
    </row>
    <row r="309" spans="2:65" s="12" customFormat="1" ht="10.199999999999999">
      <c r="B309" s="145"/>
      <c r="D309" s="146" t="s">
        <v>167</v>
      </c>
      <c r="E309" s="147" t="s">
        <v>19</v>
      </c>
      <c r="F309" s="148" t="s">
        <v>2815</v>
      </c>
      <c r="H309" s="147" t="s">
        <v>19</v>
      </c>
      <c r="I309" s="149"/>
      <c r="L309" s="145"/>
      <c r="M309" s="150"/>
      <c r="T309" s="151"/>
      <c r="AT309" s="147" t="s">
        <v>167</v>
      </c>
      <c r="AU309" s="147" t="s">
        <v>83</v>
      </c>
      <c r="AV309" s="12" t="s">
        <v>81</v>
      </c>
      <c r="AW309" s="12" t="s">
        <v>35</v>
      </c>
      <c r="AX309" s="12" t="s">
        <v>73</v>
      </c>
      <c r="AY309" s="147" t="s">
        <v>156</v>
      </c>
    </row>
    <row r="310" spans="2:65" s="12" customFormat="1" ht="10.199999999999999">
      <c r="B310" s="145"/>
      <c r="D310" s="146" t="s">
        <v>167</v>
      </c>
      <c r="E310" s="147" t="s">
        <v>19</v>
      </c>
      <c r="F310" s="148" t="s">
        <v>2816</v>
      </c>
      <c r="H310" s="147" t="s">
        <v>19</v>
      </c>
      <c r="I310" s="149"/>
      <c r="L310" s="145"/>
      <c r="M310" s="150"/>
      <c r="T310" s="151"/>
      <c r="AT310" s="147" t="s">
        <v>167</v>
      </c>
      <c r="AU310" s="147" t="s">
        <v>83</v>
      </c>
      <c r="AV310" s="12" t="s">
        <v>81</v>
      </c>
      <c r="AW310" s="12" t="s">
        <v>35</v>
      </c>
      <c r="AX310" s="12" t="s">
        <v>73</v>
      </c>
      <c r="AY310" s="147" t="s">
        <v>156</v>
      </c>
    </row>
    <row r="311" spans="2:65" s="13" customFormat="1" ht="10.199999999999999">
      <c r="B311" s="152"/>
      <c r="D311" s="146" t="s">
        <v>167</v>
      </c>
      <c r="E311" s="153" t="s">
        <v>19</v>
      </c>
      <c r="F311" s="154" t="s">
        <v>2796</v>
      </c>
      <c r="H311" s="155">
        <v>1</v>
      </c>
      <c r="I311" s="156"/>
      <c r="L311" s="152"/>
      <c r="M311" s="157"/>
      <c r="T311" s="158"/>
      <c r="AT311" s="153" t="s">
        <v>167</v>
      </c>
      <c r="AU311" s="153" t="s">
        <v>83</v>
      </c>
      <c r="AV311" s="13" t="s">
        <v>83</v>
      </c>
      <c r="AW311" s="13" t="s">
        <v>35</v>
      </c>
      <c r="AX311" s="13" t="s">
        <v>73</v>
      </c>
      <c r="AY311" s="153" t="s">
        <v>156</v>
      </c>
    </row>
    <row r="312" spans="2:65" s="12" customFormat="1" ht="10.199999999999999">
      <c r="B312" s="145"/>
      <c r="D312" s="146" t="s">
        <v>167</v>
      </c>
      <c r="E312" s="147" t="s">
        <v>19</v>
      </c>
      <c r="F312" s="148" t="s">
        <v>2849</v>
      </c>
      <c r="H312" s="147" t="s">
        <v>19</v>
      </c>
      <c r="I312" s="149"/>
      <c r="L312" s="145"/>
      <c r="M312" s="150"/>
      <c r="T312" s="151"/>
      <c r="AT312" s="147" t="s">
        <v>167</v>
      </c>
      <c r="AU312" s="147" t="s">
        <v>83</v>
      </c>
      <c r="AV312" s="12" t="s">
        <v>81</v>
      </c>
      <c r="AW312" s="12" t="s">
        <v>35</v>
      </c>
      <c r="AX312" s="12" t="s">
        <v>73</v>
      </c>
      <c r="AY312" s="147" t="s">
        <v>156</v>
      </c>
    </row>
    <row r="313" spans="2:65" s="12" customFormat="1" ht="10.199999999999999">
      <c r="B313" s="145"/>
      <c r="D313" s="146" t="s">
        <v>167</v>
      </c>
      <c r="E313" s="147" t="s">
        <v>19</v>
      </c>
      <c r="F313" s="148" t="s">
        <v>2850</v>
      </c>
      <c r="H313" s="147" t="s">
        <v>19</v>
      </c>
      <c r="I313" s="149"/>
      <c r="L313" s="145"/>
      <c r="M313" s="150"/>
      <c r="T313" s="151"/>
      <c r="AT313" s="147" t="s">
        <v>167</v>
      </c>
      <c r="AU313" s="147" t="s">
        <v>83</v>
      </c>
      <c r="AV313" s="12" t="s">
        <v>81</v>
      </c>
      <c r="AW313" s="12" t="s">
        <v>35</v>
      </c>
      <c r="AX313" s="12" t="s">
        <v>73</v>
      </c>
      <c r="AY313" s="147" t="s">
        <v>156</v>
      </c>
    </row>
    <row r="314" spans="2:65" s="12" customFormat="1" ht="10.199999999999999">
      <c r="B314" s="145"/>
      <c r="D314" s="146" t="s">
        <v>167</v>
      </c>
      <c r="E314" s="147" t="s">
        <v>19</v>
      </c>
      <c r="F314" s="148" t="s">
        <v>2851</v>
      </c>
      <c r="H314" s="147" t="s">
        <v>19</v>
      </c>
      <c r="I314" s="149"/>
      <c r="L314" s="145"/>
      <c r="M314" s="150"/>
      <c r="T314" s="151"/>
      <c r="AT314" s="147" t="s">
        <v>167</v>
      </c>
      <c r="AU314" s="147" t="s">
        <v>83</v>
      </c>
      <c r="AV314" s="12" t="s">
        <v>81</v>
      </c>
      <c r="AW314" s="12" t="s">
        <v>35</v>
      </c>
      <c r="AX314" s="12" t="s">
        <v>73</v>
      </c>
      <c r="AY314" s="147" t="s">
        <v>156</v>
      </c>
    </row>
    <row r="315" spans="2:65" s="13" customFormat="1" ht="10.199999999999999">
      <c r="B315" s="152"/>
      <c r="D315" s="146" t="s">
        <v>167</v>
      </c>
      <c r="E315" s="153" t="s">
        <v>19</v>
      </c>
      <c r="F315" s="154" t="s">
        <v>2800</v>
      </c>
      <c r="H315" s="155">
        <v>1</v>
      </c>
      <c r="I315" s="156"/>
      <c r="L315" s="152"/>
      <c r="M315" s="157"/>
      <c r="T315" s="158"/>
      <c r="AT315" s="153" t="s">
        <v>167</v>
      </c>
      <c r="AU315" s="153" t="s">
        <v>83</v>
      </c>
      <c r="AV315" s="13" t="s">
        <v>83</v>
      </c>
      <c r="AW315" s="13" t="s">
        <v>35</v>
      </c>
      <c r="AX315" s="13" t="s">
        <v>73</v>
      </c>
      <c r="AY315" s="153" t="s">
        <v>156</v>
      </c>
    </row>
    <row r="316" spans="2:65" s="12" customFormat="1" ht="10.199999999999999">
      <c r="B316" s="145"/>
      <c r="D316" s="146" t="s">
        <v>167</v>
      </c>
      <c r="E316" s="147" t="s">
        <v>19</v>
      </c>
      <c r="F316" s="148" t="s">
        <v>2801</v>
      </c>
      <c r="H316" s="147" t="s">
        <v>19</v>
      </c>
      <c r="I316" s="149"/>
      <c r="L316" s="145"/>
      <c r="M316" s="150"/>
      <c r="T316" s="151"/>
      <c r="AT316" s="147" t="s">
        <v>167</v>
      </c>
      <c r="AU316" s="147" t="s">
        <v>83</v>
      </c>
      <c r="AV316" s="12" t="s">
        <v>81</v>
      </c>
      <c r="AW316" s="12" t="s">
        <v>35</v>
      </c>
      <c r="AX316" s="12" t="s">
        <v>73</v>
      </c>
      <c r="AY316" s="147" t="s">
        <v>156</v>
      </c>
    </row>
    <row r="317" spans="2:65" s="14" customFormat="1" ht="10.199999999999999">
      <c r="B317" s="159"/>
      <c r="D317" s="146" t="s">
        <v>167</v>
      </c>
      <c r="E317" s="160" t="s">
        <v>19</v>
      </c>
      <c r="F317" s="161" t="s">
        <v>174</v>
      </c>
      <c r="H317" s="162">
        <v>2</v>
      </c>
      <c r="I317" s="163"/>
      <c r="L317" s="159"/>
      <c r="M317" s="164"/>
      <c r="T317" s="165"/>
      <c r="AT317" s="160" t="s">
        <v>167</v>
      </c>
      <c r="AU317" s="160" t="s">
        <v>83</v>
      </c>
      <c r="AV317" s="14" t="s">
        <v>163</v>
      </c>
      <c r="AW317" s="14" t="s">
        <v>35</v>
      </c>
      <c r="AX317" s="14" t="s">
        <v>81</v>
      </c>
      <c r="AY317" s="160" t="s">
        <v>156</v>
      </c>
    </row>
    <row r="318" spans="2:65" s="1" customFormat="1" ht="16.5" customHeight="1">
      <c r="B318" s="33"/>
      <c r="C318" s="166" t="s">
        <v>580</v>
      </c>
      <c r="D318" s="166" t="s">
        <v>291</v>
      </c>
      <c r="E318" s="167" t="s">
        <v>2895</v>
      </c>
      <c r="F318" s="168" t="s">
        <v>2896</v>
      </c>
      <c r="G318" s="169" t="s">
        <v>235</v>
      </c>
      <c r="H318" s="170">
        <v>2</v>
      </c>
      <c r="I318" s="171"/>
      <c r="J318" s="172">
        <f>ROUND(I318*H318,2)</f>
        <v>0</v>
      </c>
      <c r="K318" s="168" t="s">
        <v>162</v>
      </c>
      <c r="L318" s="173"/>
      <c r="M318" s="174" t="s">
        <v>19</v>
      </c>
      <c r="N318" s="175" t="s">
        <v>44</v>
      </c>
      <c r="P318" s="137">
        <f>O318*H318</f>
        <v>0</v>
      </c>
      <c r="Q318" s="137">
        <v>0</v>
      </c>
      <c r="R318" s="137">
        <f>Q318*H318</f>
        <v>0</v>
      </c>
      <c r="S318" s="137">
        <v>0</v>
      </c>
      <c r="T318" s="138">
        <f>S318*H318</f>
        <v>0</v>
      </c>
      <c r="AR318" s="139" t="s">
        <v>379</v>
      </c>
      <c r="AT318" s="139" t="s">
        <v>291</v>
      </c>
      <c r="AU318" s="139" t="s">
        <v>83</v>
      </c>
      <c r="AY318" s="18" t="s">
        <v>156</v>
      </c>
      <c r="BE318" s="140">
        <f>IF(N318="základní",J318,0)</f>
        <v>0</v>
      </c>
      <c r="BF318" s="140">
        <f>IF(N318="snížená",J318,0)</f>
        <v>0</v>
      </c>
      <c r="BG318" s="140">
        <f>IF(N318="zákl. přenesená",J318,0)</f>
        <v>0</v>
      </c>
      <c r="BH318" s="140">
        <f>IF(N318="sníž. přenesená",J318,0)</f>
        <v>0</v>
      </c>
      <c r="BI318" s="140">
        <f>IF(N318="nulová",J318,0)</f>
        <v>0</v>
      </c>
      <c r="BJ318" s="18" t="s">
        <v>81</v>
      </c>
      <c r="BK318" s="140">
        <f>ROUND(I318*H318,2)</f>
        <v>0</v>
      </c>
      <c r="BL318" s="18" t="s">
        <v>278</v>
      </c>
      <c r="BM318" s="139" t="s">
        <v>2897</v>
      </c>
    </row>
    <row r="319" spans="2:65" s="1" customFormat="1" ht="16.5" customHeight="1">
      <c r="B319" s="33"/>
      <c r="C319" s="166" t="s">
        <v>584</v>
      </c>
      <c r="D319" s="166" t="s">
        <v>291</v>
      </c>
      <c r="E319" s="167" t="s">
        <v>2898</v>
      </c>
      <c r="F319" s="168" t="s">
        <v>2899</v>
      </c>
      <c r="G319" s="169" t="s">
        <v>235</v>
      </c>
      <c r="H319" s="170">
        <v>2</v>
      </c>
      <c r="I319" s="171"/>
      <c r="J319" s="172">
        <f>ROUND(I319*H319,2)</f>
        <v>0</v>
      </c>
      <c r="K319" s="168" t="s">
        <v>162</v>
      </c>
      <c r="L319" s="173"/>
      <c r="M319" s="174" t="s">
        <v>19</v>
      </c>
      <c r="N319" s="175" t="s">
        <v>44</v>
      </c>
      <c r="P319" s="137">
        <f>O319*H319</f>
        <v>0</v>
      </c>
      <c r="Q319" s="137">
        <v>5.0000000000000002E-5</v>
      </c>
      <c r="R319" s="137">
        <f>Q319*H319</f>
        <v>1E-4</v>
      </c>
      <c r="S319" s="137">
        <v>0</v>
      </c>
      <c r="T319" s="138">
        <f>S319*H319</f>
        <v>0</v>
      </c>
      <c r="AR319" s="139" t="s">
        <v>379</v>
      </c>
      <c r="AT319" s="139" t="s">
        <v>291</v>
      </c>
      <c r="AU319" s="139" t="s">
        <v>83</v>
      </c>
      <c r="AY319" s="18" t="s">
        <v>156</v>
      </c>
      <c r="BE319" s="140">
        <f>IF(N319="základní",J319,0)</f>
        <v>0</v>
      </c>
      <c r="BF319" s="140">
        <f>IF(N319="snížená",J319,0)</f>
        <v>0</v>
      </c>
      <c r="BG319" s="140">
        <f>IF(N319="zákl. přenesená",J319,0)</f>
        <v>0</v>
      </c>
      <c r="BH319" s="140">
        <f>IF(N319="sníž. přenesená",J319,0)</f>
        <v>0</v>
      </c>
      <c r="BI319" s="140">
        <f>IF(N319="nulová",J319,0)</f>
        <v>0</v>
      </c>
      <c r="BJ319" s="18" t="s">
        <v>81</v>
      </c>
      <c r="BK319" s="140">
        <f>ROUND(I319*H319,2)</f>
        <v>0</v>
      </c>
      <c r="BL319" s="18" t="s">
        <v>278</v>
      </c>
      <c r="BM319" s="139" t="s">
        <v>2900</v>
      </c>
    </row>
    <row r="320" spans="2:65" s="1" customFormat="1" ht="16.5" customHeight="1">
      <c r="B320" s="33"/>
      <c r="C320" s="166" t="s">
        <v>591</v>
      </c>
      <c r="D320" s="166" t="s">
        <v>291</v>
      </c>
      <c r="E320" s="167" t="s">
        <v>2901</v>
      </c>
      <c r="F320" s="168" t="s">
        <v>2902</v>
      </c>
      <c r="G320" s="169" t="s">
        <v>235</v>
      </c>
      <c r="H320" s="170">
        <v>2</v>
      </c>
      <c r="I320" s="171"/>
      <c r="J320" s="172">
        <f>ROUND(I320*H320,2)</f>
        <v>0</v>
      </c>
      <c r="K320" s="168" t="s">
        <v>162</v>
      </c>
      <c r="L320" s="173"/>
      <c r="M320" s="174" t="s">
        <v>19</v>
      </c>
      <c r="N320" s="175" t="s">
        <v>44</v>
      </c>
      <c r="P320" s="137">
        <f>O320*H320</f>
        <v>0</v>
      </c>
      <c r="Q320" s="137">
        <v>5.0000000000000002E-5</v>
      </c>
      <c r="R320" s="137">
        <f>Q320*H320</f>
        <v>1E-4</v>
      </c>
      <c r="S320" s="137">
        <v>0</v>
      </c>
      <c r="T320" s="138">
        <f>S320*H320</f>
        <v>0</v>
      </c>
      <c r="AR320" s="139" t="s">
        <v>379</v>
      </c>
      <c r="AT320" s="139" t="s">
        <v>291</v>
      </c>
      <c r="AU320" s="139" t="s">
        <v>83</v>
      </c>
      <c r="AY320" s="18" t="s">
        <v>156</v>
      </c>
      <c r="BE320" s="140">
        <f>IF(N320="základní",J320,0)</f>
        <v>0</v>
      </c>
      <c r="BF320" s="140">
        <f>IF(N320="snížená",J320,0)</f>
        <v>0</v>
      </c>
      <c r="BG320" s="140">
        <f>IF(N320="zákl. přenesená",J320,0)</f>
        <v>0</v>
      </c>
      <c r="BH320" s="140">
        <f>IF(N320="sníž. přenesená",J320,0)</f>
        <v>0</v>
      </c>
      <c r="BI320" s="140">
        <f>IF(N320="nulová",J320,0)</f>
        <v>0</v>
      </c>
      <c r="BJ320" s="18" t="s">
        <v>81</v>
      </c>
      <c r="BK320" s="140">
        <f>ROUND(I320*H320,2)</f>
        <v>0</v>
      </c>
      <c r="BL320" s="18" t="s">
        <v>278</v>
      </c>
      <c r="BM320" s="139" t="s">
        <v>2903</v>
      </c>
    </row>
    <row r="321" spans="2:65" s="1" customFormat="1" ht="24.15" customHeight="1">
      <c r="B321" s="33"/>
      <c r="C321" s="128" t="s">
        <v>597</v>
      </c>
      <c r="D321" s="128" t="s">
        <v>158</v>
      </c>
      <c r="E321" s="129" t="s">
        <v>2904</v>
      </c>
      <c r="F321" s="130" t="s">
        <v>2905</v>
      </c>
      <c r="G321" s="131" t="s">
        <v>235</v>
      </c>
      <c r="H321" s="132">
        <v>1</v>
      </c>
      <c r="I321" s="133"/>
      <c r="J321" s="134">
        <f>ROUND(I321*H321,2)</f>
        <v>0</v>
      </c>
      <c r="K321" s="130" t="s">
        <v>162</v>
      </c>
      <c r="L321" s="33"/>
      <c r="M321" s="135" t="s">
        <v>19</v>
      </c>
      <c r="N321" s="136" t="s">
        <v>44</v>
      </c>
      <c r="P321" s="137">
        <f>O321*H321</f>
        <v>0</v>
      </c>
      <c r="Q321" s="137">
        <v>0</v>
      </c>
      <c r="R321" s="137">
        <f>Q321*H321</f>
        <v>0</v>
      </c>
      <c r="S321" s="137">
        <v>0</v>
      </c>
      <c r="T321" s="138">
        <f>S321*H321</f>
        <v>0</v>
      </c>
      <c r="AR321" s="139" t="s">
        <v>278</v>
      </c>
      <c r="AT321" s="139" t="s">
        <v>158</v>
      </c>
      <c r="AU321" s="139" t="s">
        <v>83</v>
      </c>
      <c r="AY321" s="18" t="s">
        <v>156</v>
      </c>
      <c r="BE321" s="140">
        <f>IF(N321="základní",J321,0)</f>
        <v>0</v>
      </c>
      <c r="BF321" s="140">
        <f>IF(N321="snížená",J321,0)</f>
        <v>0</v>
      </c>
      <c r="BG321" s="140">
        <f>IF(N321="zákl. přenesená",J321,0)</f>
        <v>0</v>
      </c>
      <c r="BH321" s="140">
        <f>IF(N321="sníž. přenesená",J321,0)</f>
        <v>0</v>
      </c>
      <c r="BI321" s="140">
        <f>IF(N321="nulová",J321,0)</f>
        <v>0</v>
      </c>
      <c r="BJ321" s="18" t="s">
        <v>81</v>
      </c>
      <c r="BK321" s="140">
        <f>ROUND(I321*H321,2)</f>
        <v>0</v>
      </c>
      <c r="BL321" s="18" t="s">
        <v>278</v>
      </c>
      <c r="BM321" s="139" t="s">
        <v>2906</v>
      </c>
    </row>
    <row r="322" spans="2:65" s="1" customFormat="1" ht="10.199999999999999">
      <c r="B322" s="33"/>
      <c r="D322" s="141" t="s">
        <v>165</v>
      </c>
      <c r="F322" s="142" t="s">
        <v>2907</v>
      </c>
      <c r="I322" s="143"/>
      <c r="L322" s="33"/>
      <c r="M322" s="144"/>
      <c r="T322" s="54"/>
      <c r="AT322" s="18" t="s">
        <v>165</v>
      </c>
      <c r="AU322" s="18" t="s">
        <v>83</v>
      </c>
    </row>
    <row r="323" spans="2:65" s="12" customFormat="1" ht="10.199999999999999">
      <c r="B323" s="145"/>
      <c r="D323" s="146" t="s">
        <v>167</v>
      </c>
      <c r="E323" s="147" t="s">
        <v>19</v>
      </c>
      <c r="F323" s="148" t="s">
        <v>2703</v>
      </c>
      <c r="H323" s="147" t="s">
        <v>19</v>
      </c>
      <c r="I323" s="149"/>
      <c r="L323" s="145"/>
      <c r="M323" s="150"/>
      <c r="T323" s="151"/>
      <c r="AT323" s="147" t="s">
        <v>167</v>
      </c>
      <c r="AU323" s="147" t="s">
        <v>83</v>
      </c>
      <c r="AV323" s="12" t="s">
        <v>81</v>
      </c>
      <c r="AW323" s="12" t="s">
        <v>35</v>
      </c>
      <c r="AX323" s="12" t="s">
        <v>73</v>
      </c>
      <c r="AY323" s="147" t="s">
        <v>156</v>
      </c>
    </row>
    <row r="324" spans="2:65" s="13" customFormat="1" ht="10.199999999999999">
      <c r="B324" s="152"/>
      <c r="D324" s="146" t="s">
        <v>167</v>
      </c>
      <c r="E324" s="153" t="s">
        <v>19</v>
      </c>
      <c r="F324" s="154" t="s">
        <v>2796</v>
      </c>
      <c r="H324" s="155">
        <v>1</v>
      </c>
      <c r="I324" s="156"/>
      <c r="L324" s="152"/>
      <c r="M324" s="157"/>
      <c r="T324" s="158"/>
      <c r="AT324" s="153" t="s">
        <v>167</v>
      </c>
      <c r="AU324" s="153" t="s">
        <v>83</v>
      </c>
      <c r="AV324" s="13" t="s">
        <v>83</v>
      </c>
      <c r="AW324" s="13" t="s">
        <v>35</v>
      </c>
      <c r="AX324" s="13" t="s">
        <v>73</v>
      </c>
      <c r="AY324" s="153" t="s">
        <v>156</v>
      </c>
    </row>
    <row r="325" spans="2:65" s="14" customFormat="1" ht="10.199999999999999">
      <c r="B325" s="159"/>
      <c r="D325" s="146" t="s">
        <v>167</v>
      </c>
      <c r="E325" s="160" t="s">
        <v>19</v>
      </c>
      <c r="F325" s="161" t="s">
        <v>174</v>
      </c>
      <c r="H325" s="162">
        <v>1</v>
      </c>
      <c r="I325" s="163"/>
      <c r="L325" s="159"/>
      <c r="M325" s="164"/>
      <c r="T325" s="165"/>
      <c r="AT325" s="160" t="s">
        <v>167</v>
      </c>
      <c r="AU325" s="160" t="s">
        <v>83</v>
      </c>
      <c r="AV325" s="14" t="s">
        <v>163</v>
      </c>
      <c r="AW325" s="14" t="s">
        <v>35</v>
      </c>
      <c r="AX325" s="14" t="s">
        <v>81</v>
      </c>
      <c r="AY325" s="160" t="s">
        <v>156</v>
      </c>
    </row>
    <row r="326" spans="2:65" s="1" customFormat="1" ht="16.5" customHeight="1">
      <c r="B326" s="33"/>
      <c r="C326" s="166" t="s">
        <v>602</v>
      </c>
      <c r="D326" s="166" t="s">
        <v>291</v>
      </c>
      <c r="E326" s="167" t="s">
        <v>2908</v>
      </c>
      <c r="F326" s="168" t="s">
        <v>2909</v>
      </c>
      <c r="G326" s="169" t="s">
        <v>235</v>
      </c>
      <c r="H326" s="170">
        <v>1</v>
      </c>
      <c r="I326" s="171"/>
      <c r="J326" s="172">
        <f>ROUND(I326*H326,2)</f>
        <v>0</v>
      </c>
      <c r="K326" s="168" t="s">
        <v>162</v>
      </c>
      <c r="L326" s="173"/>
      <c r="M326" s="174" t="s">
        <v>19</v>
      </c>
      <c r="N326" s="175" t="s">
        <v>44</v>
      </c>
      <c r="P326" s="137">
        <f>O326*H326</f>
        <v>0</v>
      </c>
      <c r="Q326" s="137">
        <v>1.7000000000000001E-4</v>
      </c>
      <c r="R326" s="137">
        <f>Q326*H326</f>
        <v>1.7000000000000001E-4</v>
      </c>
      <c r="S326" s="137">
        <v>0</v>
      </c>
      <c r="T326" s="138">
        <f>S326*H326</f>
        <v>0</v>
      </c>
      <c r="AR326" s="139" t="s">
        <v>379</v>
      </c>
      <c r="AT326" s="139" t="s">
        <v>291</v>
      </c>
      <c r="AU326" s="139" t="s">
        <v>83</v>
      </c>
      <c r="AY326" s="18" t="s">
        <v>156</v>
      </c>
      <c r="BE326" s="140">
        <f>IF(N326="základní",J326,0)</f>
        <v>0</v>
      </c>
      <c r="BF326" s="140">
        <f>IF(N326="snížená",J326,0)</f>
        <v>0</v>
      </c>
      <c r="BG326" s="140">
        <f>IF(N326="zákl. přenesená",J326,0)</f>
        <v>0</v>
      </c>
      <c r="BH326" s="140">
        <f>IF(N326="sníž. přenesená",J326,0)</f>
        <v>0</v>
      </c>
      <c r="BI326" s="140">
        <f>IF(N326="nulová",J326,0)</f>
        <v>0</v>
      </c>
      <c r="BJ326" s="18" t="s">
        <v>81</v>
      </c>
      <c r="BK326" s="140">
        <f>ROUND(I326*H326,2)</f>
        <v>0</v>
      </c>
      <c r="BL326" s="18" t="s">
        <v>278</v>
      </c>
      <c r="BM326" s="139" t="s">
        <v>2910</v>
      </c>
    </row>
    <row r="327" spans="2:65" s="1" customFormat="1" ht="16.5" customHeight="1">
      <c r="B327" s="33"/>
      <c r="C327" s="128" t="s">
        <v>609</v>
      </c>
      <c r="D327" s="128" t="s">
        <v>158</v>
      </c>
      <c r="E327" s="129" t="s">
        <v>2911</v>
      </c>
      <c r="F327" s="130" t="s">
        <v>2912</v>
      </c>
      <c r="G327" s="131" t="s">
        <v>235</v>
      </c>
      <c r="H327" s="132">
        <v>2</v>
      </c>
      <c r="I327" s="133"/>
      <c r="J327" s="134">
        <f>ROUND(I327*H327,2)</f>
        <v>0</v>
      </c>
      <c r="K327" s="130" t="s">
        <v>162</v>
      </c>
      <c r="L327" s="33"/>
      <c r="M327" s="135" t="s">
        <v>19</v>
      </c>
      <c r="N327" s="136" t="s">
        <v>44</v>
      </c>
      <c r="P327" s="137">
        <f>O327*H327</f>
        <v>0</v>
      </c>
      <c r="Q327" s="137">
        <v>0</v>
      </c>
      <c r="R327" s="137">
        <f>Q327*H327</f>
        <v>0</v>
      </c>
      <c r="S327" s="137">
        <v>0</v>
      </c>
      <c r="T327" s="138">
        <f>S327*H327</f>
        <v>0</v>
      </c>
      <c r="AR327" s="139" t="s">
        <v>278</v>
      </c>
      <c r="AT327" s="139" t="s">
        <v>158</v>
      </c>
      <c r="AU327" s="139" t="s">
        <v>83</v>
      </c>
      <c r="AY327" s="18" t="s">
        <v>156</v>
      </c>
      <c r="BE327" s="140">
        <f>IF(N327="základní",J327,0)</f>
        <v>0</v>
      </c>
      <c r="BF327" s="140">
        <f>IF(N327="snížená",J327,0)</f>
        <v>0</v>
      </c>
      <c r="BG327" s="140">
        <f>IF(N327="zákl. přenesená",J327,0)</f>
        <v>0</v>
      </c>
      <c r="BH327" s="140">
        <f>IF(N327="sníž. přenesená",J327,0)</f>
        <v>0</v>
      </c>
      <c r="BI327" s="140">
        <f>IF(N327="nulová",J327,0)</f>
        <v>0</v>
      </c>
      <c r="BJ327" s="18" t="s">
        <v>81</v>
      </c>
      <c r="BK327" s="140">
        <f>ROUND(I327*H327,2)</f>
        <v>0</v>
      </c>
      <c r="BL327" s="18" t="s">
        <v>278</v>
      </c>
      <c r="BM327" s="139" t="s">
        <v>2913</v>
      </c>
    </row>
    <row r="328" spans="2:65" s="1" customFormat="1" ht="10.199999999999999">
      <c r="B328" s="33"/>
      <c r="D328" s="141" t="s">
        <v>165</v>
      </c>
      <c r="F328" s="142" t="s">
        <v>2914</v>
      </c>
      <c r="I328" s="143"/>
      <c r="L328" s="33"/>
      <c r="M328" s="144"/>
      <c r="T328" s="54"/>
      <c r="AT328" s="18" t="s">
        <v>165</v>
      </c>
      <c r="AU328" s="18" t="s">
        <v>83</v>
      </c>
    </row>
    <row r="329" spans="2:65" s="12" customFormat="1" ht="10.199999999999999">
      <c r="B329" s="145"/>
      <c r="D329" s="146" t="s">
        <v>167</v>
      </c>
      <c r="E329" s="147" t="s">
        <v>19</v>
      </c>
      <c r="F329" s="148" t="s">
        <v>2915</v>
      </c>
      <c r="H329" s="147" t="s">
        <v>19</v>
      </c>
      <c r="I329" s="149"/>
      <c r="L329" s="145"/>
      <c r="M329" s="150"/>
      <c r="T329" s="151"/>
      <c r="AT329" s="147" t="s">
        <v>167</v>
      </c>
      <c r="AU329" s="147" t="s">
        <v>83</v>
      </c>
      <c r="AV329" s="12" t="s">
        <v>81</v>
      </c>
      <c r="AW329" s="12" t="s">
        <v>35</v>
      </c>
      <c r="AX329" s="12" t="s">
        <v>73</v>
      </c>
      <c r="AY329" s="147" t="s">
        <v>156</v>
      </c>
    </row>
    <row r="330" spans="2:65" s="12" customFormat="1" ht="10.199999999999999">
      <c r="B330" s="145"/>
      <c r="D330" s="146" t="s">
        <v>167</v>
      </c>
      <c r="E330" s="147" t="s">
        <v>19</v>
      </c>
      <c r="F330" s="148" t="s">
        <v>2916</v>
      </c>
      <c r="H330" s="147" t="s">
        <v>19</v>
      </c>
      <c r="I330" s="149"/>
      <c r="L330" s="145"/>
      <c r="M330" s="150"/>
      <c r="T330" s="151"/>
      <c r="AT330" s="147" t="s">
        <v>167</v>
      </c>
      <c r="AU330" s="147" t="s">
        <v>83</v>
      </c>
      <c r="AV330" s="12" t="s">
        <v>81</v>
      </c>
      <c r="AW330" s="12" t="s">
        <v>35</v>
      </c>
      <c r="AX330" s="12" t="s">
        <v>73</v>
      </c>
      <c r="AY330" s="147" t="s">
        <v>156</v>
      </c>
    </row>
    <row r="331" spans="2:65" s="13" customFormat="1" ht="10.199999999999999">
      <c r="B331" s="152"/>
      <c r="D331" s="146" t="s">
        <v>167</v>
      </c>
      <c r="E331" s="153" t="s">
        <v>19</v>
      </c>
      <c r="F331" s="154" t="s">
        <v>83</v>
      </c>
      <c r="H331" s="155">
        <v>2</v>
      </c>
      <c r="I331" s="156"/>
      <c r="L331" s="152"/>
      <c r="M331" s="157"/>
      <c r="T331" s="158"/>
      <c r="AT331" s="153" t="s">
        <v>167</v>
      </c>
      <c r="AU331" s="153" t="s">
        <v>83</v>
      </c>
      <c r="AV331" s="13" t="s">
        <v>83</v>
      </c>
      <c r="AW331" s="13" t="s">
        <v>35</v>
      </c>
      <c r="AX331" s="13" t="s">
        <v>73</v>
      </c>
      <c r="AY331" s="153" t="s">
        <v>156</v>
      </c>
    </row>
    <row r="332" spans="2:65" s="14" customFormat="1" ht="10.199999999999999">
      <c r="B332" s="159"/>
      <c r="D332" s="146" t="s">
        <v>167</v>
      </c>
      <c r="E332" s="160" t="s">
        <v>19</v>
      </c>
      <c r="F332" s="161" t="s">
        <v>174</v>
      </c>
      <c r="H332" s="162">
        <v>2</v>
      </c>
      <c r="I332" s="163"/>
      <c r="L332" s="159"/>
      <c r="M332" s="164"/>
      <c r="T332" s="165"/>
      <c r="AT332" s="160" t="s">
        <v>167</v>
      </c>
      <c r="AU332" s="160" t="s">
        <v>83</v>
      </c>
      <c r="AV332" s="14" t="s">
        <v>163</v>
      </c>
      <c r="AW332" s="14" t="s">
        <v>35</v>
      </c>
      <c r="AX332" s="14" t="s">
        <v>81</v>
      </c>
      <c r="AY332" s="160" t="s">
        <v>156</v>
      </c>
    </row>
    <row r="333" spans="2:65" s="1" customFormat="1" ht="16.5" customHeight="1">
      <c r="B333" s="33"/>
      <c r="C333" s="166" t="s">
        <v>616</v>
      </c>
      <c r="D333" s="166" t="s">
        <v>291</v>
      </c>
      <c r="E333" s="167" t="s">
        <v>2917</v>
      </c>
      <c r="F333" s="168" t="s">
        <v>2918</v>
      </c>
      <c r="G333" s="169" t="s">
        <v>235</v>
      </c>
      <c r="H333" s="170">
        <v>2</v>
      </c>
      <c r="I333" s="171"/>
      <c r="J333" s="172">
        <f>ROUND(I333*H333,2)</f>
        <v>0</v>
      </c>
      <c r="K333" s="168" t="s">
        <v>162</v>
      </c>
      <c r="L333" s="173"/>
      <c r="M333" s="174" t="s">
        <v>19</v>
      </c>
      <c r="N333" s="175" t="s">
        <v>44</v>
      </c>
      <c r="P333" s="137">
        <f>O333*H333</f>
        <v>0</v>
      </c>
      <c r="Q333" s="137">
        <v>1.0399999999999999E-3</v>
      </c>
      <c r="R333" s="137">
        <f>Q333*H333</f>
        <v>2.0799999999999998E-3</v>
      </c>
      <c r="S333" s="137">
        <v>0</v>
      </c>
      <c r="T333" s="138">
        <f>S333*H333</f>
        <v>0</v>
      </c>
      <c r="AR333" s="139" t="s">
        <v>379</v>
      </c>
      <c r="AT333" s="139" t="s">
        <v>291</v>
      </c>
      <c r="AU333" s="139" t="s">
        <v>83</v>
      </c>
      <c r="AY333" s="18" t="s">
        <v>156</v>
      </c>
      <c r="BE333" s="140">
        <f>IF(N333="základní",J333,0)</f>
        <v>0</v>
      </c>
      <c r="BF333" s="140">
        <f>IF(N333="snížená",J333,0)</f>
        <v>0</v>
      </c>
      <c r="BG333" s="140">
        <f>IF(N333="zákl. přenesená",J333,0)</f>
        <v>0</v>
      </c>
      <c r="BH333" s="140">
        <f>IF(N333="sníž. přenesená",J333,0)</f>
        <v>0</v>
      </c>
      <c r="BI333" s="140">
        <f>IF(N333="nulová",J333,0)</f>
        <v>0</v>
      </c>
      <c r="BJ333" s="18" t="s">
        <v>81</v>
      </c>
      <c r="BK333" s="140">
        <f>ROUND(I333*H333,2)</f>
        <v>0</v>
      </c>
      <c r="BL333" s="18" t="s">
        <v>278</v>
      </c>
      <c r="BM333" s="139" t="s">
        <v>2919</v>
      </c>
    </row>
    <row r="334" spans="2:65" s="1" customFormat="1" ht="16.5" customHeight="1">
      <c r="B334" s="33"/>
      <c r="C334" s="166" t="s">
        <v>622</v>
      </c>
      <c r="D334" s="166" t="s">
        <v>291</v>
      </c>
      <c r="E334" s="167" t="s">
        <v>2920</v>
      </c>
      <c r="F334" s="168" t="s">
        <v>2921</v>
      </c>
      <c r="G334" s="169" t="s">
        <v>235</v>
      </c>
      <c r="H334" s="170">
        <v>2</v>
      </c>
      <c r="I334" s="171"/>
      <c r="J334" s="172">
        <f>ROUND(I334*H334,2)</f>
        <v>0</v>
      </c>
      <c r="K334" s="168" t="s">
        <v>162</v>
      </c>
      <c r="L334" s="173"/>
      <c r="M334" s="174" t="s">
        <v>19</v>
      </c>
      <c r="N334" s="175" t="s">
        <v>44</v>
      </c>
      <c r="P334" s="137">
        <f>O334*H334</f>
        <v>0</v>
      </c>
      <c r="Q334" s="137">
        <v>1.0499999999999999E-3</v>
      </c>
      <c r="R334" s="137">
        <f>Q334*H334</f>
        <v>2.0999999999999999E-3</v>
      </c>
      <c r="S334" s="137">
        <v>0</v>
      </c>
      <c r="T334" s="138">
        <f>S334*H334</f>
        <v>0</v>
      </c>
      <c r="AR334" s="139" t="s">
        <v>379</v>
      </c>
      <c r="AT334" s="139" t="s">
        <v>291</v>
      </c>
      <c r="AU334" s="139" t="s">
        <v>83</v>
      </c>
      <c r="AY334" s="18" t="s">
        <v>156</v>
      </c>
      <c r="BE334" s="140">
        <f>IF(N334="základní",J334,0)</f>
        <v>0</v>
      </c>
      <c r="BF334" s="140">
        <f>IF(N334="snížená",J334,0)</f>
        <v>0</v>
      </c>
      <c r="BG334" s="140">
        <f>IF(N334="zákl. přenesená",J334,0)</f>
        <v>0</v>
      </c>
      <c r="BH334" s="140">
        <f>IF(N334="sníž. přenesená",J334,0)</f>
        <v>0</v>
      </c>
      <c r="BI334" s="140">
        <f>IF(N334="nulová",J334,0)</f>
        <v>0</v>
      </c>
      <c r="BJ334" s="18" t="s">
        <v>81</v>
      </c>
      <c r="BK334" s="140">
        <f>ROUND(I334*H334,2)</f>
        <v>0</v>
      </c>
      <c r="BL334" s="18" t="s">
        <v>278</v>
      </c>
      <c r="BM334" s="139" t="s">
        <v>2922</v>
      </c>
    </row>
    <row r="335" spans="2:65" s="12" customFormat="1" ht="10.199999999999999">
      <c r="B335" s="145"/>
      <c r="D335" s="146" t="s">
        <v>167</v>
      </c>
      <c r="E335" s="147" t="s">
        <v>19</v>
      </c>
      <c r="F335" s="148" t="s">
        <v>2915</v>
      </c>
      <c r="H335" s="147" t="s">
        <v>19</v>
      </c>
      <c r="I335" s="149"/>
      <c r="L335" s="145"/>
      <c r="M335" s="150"/>
      <c r="T335" s="151"/>
      <c r="AT335" s="147" t="s">
        <v>167</v>
      </c>
      <c r="AU335" s="147" t="s">
        <v>83</v>
      </c>
      <c r="AV335" s="12" t="s">
        <v>81</v>
      </c>
      <c r="AW335" s="12" t="s">
        <v>35</v>
      </c>
      <c r="AX335" s="12" t="s">
        <v>73</v>
      </c>
      <c r="AY335" s="147" t="s">
        <v>156</v>
      </c>
    </row>
    <row r="336" spans="2:65" s="12" customFormat="1" ht="10.199999999999999">
      <c r="B336" s="145"/>
      <c r="D336" s="146" t="s">
        <v>167</v>
      </c>
      <c r="E336" s="147" t="s">
        <v>19</v>
      </c>
      <c r="F336" s="148" t="s">
        <v>2916</v>
      </c>
      <c r="H336" s="147" t="s">
        <v>19</v>
      </c>
      <c r="I336" s="149"/>
      <c r="L336" s="145"/>
      <c r="M336" s="150"/>
      <c r="T336" s="151"/>
      <c r="AT336" s="147" t="s">
        <v>167</v>
      </c>
      <c r="AU336" s="147" t="s">
        <v>83</v>
      </c>
      <c r="AV336" s="12" t="s">
        <v>81</v>
      </c>
      <c r="AW336" s="12" t="s">
        <v>35</v>
      </c>
      <c r="AX336" s="12" t="s">
        <v>73</v>
      </c>
      <c r="AY336" s="147" t="s">
        <v>156</v>
      </c>
    </row>
    <row r="337" spans="2:65" s="13" customFormat="1" ht="10.199999999999999">
      <c r="B337" s="152"/>
      <c r="D337" s="146" t="s">
        <v>167</v>
      </c>
      <c r="E337" s="153" t="s">
        <v>19</v>
      </c>
      <c r="F337" s="154" t="s">
        <v>83</v>
      </c>
      <c r="H337" s="155">
        <v>2</v>
      </c>
      <c r="I337" s="156"/>
      <c r="L337" s="152"/>
      <c r="M337" s="157"/>
      <c r="T337" s="158"/>
      <c r="AT337" s="153" t="s">
        <v>167</v>
      </c>
      <c r="AU337" s="153" t="s">
        <v>83</v>
      </c>
      <c r="AV337" s="13" t="s">
        <v>83</v>
      </c>
      <c r="AW337" s="13" t="s">
        <v>35</v>
      </c>
      <c r="AX337" s="13" t="s">
        <v>73</v>
      </c>
      <c r="AY337" s="153" t="s">
        <v>156</v>
      </c>
    </row>
    <row r="338" spans="2:65" s="14" customFormat="1" ht="10.199999999999999">
      <c r="B338" s="159"/>
      <c r="D338" s="146" t="s">
        <v>167</v>
      </c>
      <c r="E338" s="160" t="s">
        <v>19</v>
      </c>
      <c r="F338" s="161" t="s">
        <v>174</v>
      </c>
      <c r="H338" s="162">
        <v>2</v>
      </c>
      <c r="I338" s="163"/>
      <c r="L338" s="159"/>
      <c r="M338" s="164"/>
      <c r="T338" s="165"/>
      <c r="AT338" s="160" t="s">
        <v>167</v>
      </c>
      <c r="AU338" s="160" t="s">
        <v>83</v>
      </c>
      <c r="AV338" s="14" t="s">
        <v>163</v>
      </c>
      <c r="AW338" s="14" t="s">
        <v>35</v>
      </c>
      <c r="AX338" s="14" t="s">
        <v>81</v>
      </c>
      <c r="AY338" s="160" t="s">
        <v>156</v>
      </c>
    </row>
    <row r="339" spans="2:65" s="1" customFormat="1" ht="21.75" customHeight="1">
      <c r="B339" s="33"/>
      <c r="C339" s="128" t="s">
        <v>627</v>
      </c>
      <c r="D339" s="128" t="s">
        <v>158</v>
      </c>
      <c r="E339" s="129" t="s">
        <v>2923</v>
      </c>
      <c r="F339" s="130" t="s">
        <v>2924</v>
      </c>
      <c r="G339" s="131" t="s">
        <v>235</v>
      </c>
      <c r="H339" s="132">
        <v>30</v>
      </c>
      <c r="I339" s="133"/>
      <c r="J339" s="134">
        <f>ROUND(I339*H339,2)</f>
        <v>0</v>
      </c>
      <c r="K339" s="130" t="s">
        <v>19</v>
      </c>
      <c r="L339" s="33"/>
      <c r="M339" s="135" t="s">
        <v>19</v>
      </c>
      <c r="N339" s="136" t="s">
        <v>44</v>
      </c>
      <c r="P339" s="137">
        <f>O339*H339</f>
        <v>0</v>
      </c>
      <c r="Q339" s="137">
        <v>0</v>
      </c>
      <c r="R339" s="137">
        <f>Q339*H339</f>
        <v>0</v>
      </c>
      <c r="S339" s="137">
        <v>0</v>
      </c>
      <c r="T339" s="138">
        <f>S339*H339</f>
        <v>0</v>
      </c>
      <c r="AR339" s="139" t="s">
        <v>278</v>
      </c>
      <c r="AT339" s="139" t="s">
        <v>158</v>
      </c>
      <c r="AU339" s="139" t="s">
        <v>83</v>
      </c>
      <c r="AY339" s="18" t="s">
        <v>156</v>
      </c>
      <c r="BE339" s="140">
        <f>IF(N339="základní",J339,0)</f>
        <v>0</v>
      </c>
      <c r="BF339" s="140">
        <f>IF(N339="snížená",J339,0)</f>
        <v>0</v>
      </c>
      <c r="BG339" s="140">
        <f>IF(N339="zákl. přenesená",J339,0)</f>
        <v>0</v>
      </c>
      <c r="BH339" s="140">
        <f>IF(N339="sníž. přenesená",J339,0)</f>
        <v>0</v>
      </c>
      <c r="BI339" s="140">
        <f>IF(N339="nulová",J339,0)</f>
        <v>0</v>
      </c>
      <c r="BJ339" s="18" t="s">
        <v>81</v>
      </c>
      <c r="BK339" s="140">
        <f>ROUND(I339*H339,2)</f>
        <v>0</v>
      </c>
      <c r="BL339" s="18" t="s">
        <v>278</v>
      </c>
      <c r="BM339" s="139" t="s">
        <v>2925</v>
      </c>
    </row>
    <row r="340" spans="2:65" s="12" customFormat="1" ht="10.199999999999999">
      <c r="B340" s="145"/>
      <c r="D340" s="146" t="s">
        <v>167</v>
      </c>
      <c r="E340" s="147" t="s">
        <v>19</v>
      </c>
      <c r="F340" s="148" t="s">
        <v>2703</v>
      </c>
      <c r="H340" s="147" t="s">
        <v>19</v>
      </c>
      <c r="I340" s="149"/>
      <c r="L340" s="145"/>
      <c r="M340" s="150"/>
      <c r="T340" s="151"/>
      <c r="AT340" s="147" t="s">
        <v>167</v>
      </c>
      <c r="AU340" s="147" t="s">
        <v>83</v>
      </c>
      <c r="AV340" s="12" t="s">
        <v>81</v>
      </c>
      <c r="AW340" s="12" t="s">
        <v>35</v>
      </c>
      <c r="AX340" s="12" t="s">
        <v>73</v>
      </c>
      <c r="AY340" s="147" t="s">
        <v>156</v>
      </c>
    </row>
    <row r="341" spans="2:65" s="12" customFormat="1" ht="10.199999999999999">
      <c r="B341" s="145"/>
      <c r="D341" s="146" t="s">
        <v>167</v>
      </c>
      <c r="E341" s="147" t="s">
        <v>19</v>
      </c>
      <c r="F341" s="148" t="s">
        <v>2794</v>
      </c>
      <c r="H341" s="147" t="s">
        <v>19</v>
      </c>
      <c r="I341" s="149"/>
      <c r="L341" s="145"/>
      <c r="M341" s="150"/>
      <c r="T341" s="151"/>
      <c r="AT341" s="147" t="s">
        <v>167</v>
      </c>
      <c r="AU341" s="147" t="s">
        <v>83</v>
      </c>
      <c r="AV341" s="12" t="s">
        <v>81</v>
      </c>
      <c r="AW341" s="12" t="s">
        <v>35</v>
      </c>
      <c r="AX341" s="12" t="s">
        <v>73</v>
      </c>
      <c r="AY341" s="147" t="s">
        <v>156</v>
      </c>
    </row>
    <row r="342" spans="2:65" s="12" customFormat="1" ht="10.199999999999999">
      <c r="B342" s="145"/>
      <c r="D342" s="146" t="s">
        <v>167</v>
      </c>
      <c r="E342" s="147" t="s">
        <v>19</v>
      </c>
      <c r="F342" s="148" t="s">
        <v>2816</v>
      </c>
      <c r="H342" s="147" t="s">
        <v>19</v>
      </c>
      <c r="I342" s="149"/>
      <c r="L342" s="145"/>
      <c r="M342" s="150"/>
      <c r="T342" s="151"/>
      <c r="AT342" s="147" t="s">
        <v>167</v>
      </c>
      <c r="AU342" s="147" t="s">
        <v>83</v>
      </c>
      <c r="AV342" s="12" t="s">
        <v>81</v>
      </c>
      <c r="AW342" s="12" t="s">
        <v>35</v>
      </c>
      <c r="AX342" s="12" t="s">
        <v>73</v>
      </c>
      <c r="AY342" s="147" t="s">
        <v>156</v>
      </c>
    </row>
    <row r="343" spans="2:65" s="12" customFormat="1" ht="10.199999999999999">
      <c r="B343" s="145"/>
      <c r="D343" s="146" t="s">
        <v>167</v>
      </c>
      <c r="E343" s="147" t="s">
        <v>19</v>
      </c>
      <c r="F343" s="148" t="s">
        <v>2834</v>
      </c>
      <c r="H343" s="147" t="s">
        <v>19</v>
      </c>
      <c r="I343" s="149"/>
      <c r="L343" s="145"/>
      <c r="M343" s="150"/>
      <c r="T343" s="151"/>
      <c r="AT343" s="147" t="s">
        <v>167</v>
      </c>
      <c r="AU343" s="147" t="s">
        <v>83</v>
      </c>
      <c r="AV343" s="12" t="s">
        <v>81</v>
      </c>
      <c r="AW343" s="12" t="s">
        <v>35</v>
      </c>
      <c r="AX343" s="12" t="s">
        <v>73</v>
      </c>
      <c r="AY343" s="147" t="s">
        <v>156</v>
      </c>
    </row>
    <row r="344" spans="2:65" s="13" customFormat="1" ht="10.199999999999999">
      <c r="B344" s="152"/>
      <c r="D344" s="146" t="s">
        <v>167</v>
      </c>
      <c r="E344" s="153" t="s">
        <v>19</v>
      </c>
      <c r="F344" s="154" t="s">
        <v>2926</v>
      </c>
      <c r="H344" s="155">
        <v>10</v>
      </c>
      <c r="I344" s="156"/>
      <c r="L344" s="152"/>
      <c r="M344" s="157"/>
      <c r="T344" s="158"/>
      <c r="AT344" s="153" t="s">
        <v>167</v>
      </c>
      <c r="AU344" s="153" t="s">
        <v>83</v>
      </c>
      <c r="AV344" s="13" t="s">
        <v>83</v>
      </c>
      <c r="AW344" s="13" t="s">
        <v>35</v>
      </c>
      <c r="AX344" s="13" t="s">
        <v>73</v>
      </c>
      <c r="AY344" s="153" t="s">
        <v>156</v>
      </c>
    </row>
    <row r="345" spans="2:65" s="13" customFormat="1" ht="10.199999999999999">
      <c r="B345" s="152"/>
      <c r="D345" s="146" t="s">
        <v>167</v>
      </c>
      <c r="E345" s="153" t="s">
        <v>19</v>
      </c>
      <c r="F345" s="154" t="s">
        <v>2927</v>
      </c>
      <c r="H345" s="155">
        <v>5</v>
      </c>
      <c r="I345" s="156"/>
      <c r="L345" s="152"/>
      <c r="M345" s="157"/>
      <c r="T345" s="158"/>
      <c r="AT345" s="153" t="s">
        <v>167</v>
      </c>
      <c r="AU345" s="153" t="s">
        <v>83</v>
      </c>
      <c r="AV345" s="13" t="s">
        <v>83</v>
      </c>
      <c r="AW345" s="13" t="s">
        <v>35</v>
      </c>
      <c r="AX345" s="13" t="s">
        <v>73</v>
      </c>
      <c r="AY345" s="153" t="s">
        <v>156</v>
      </c>
    </row>
    <row r="346" spans="2:65" s="13" customFormat="1" ht="10.199999999999999">
      <c r="B346" s="152"/>
      <c r="D346" s="146" t="s">
        <v>167</v>
      </c>
      <c r="E346" s="153" t="s">
        <v>19</v>
      </c>
      <c r="F346" s="154" t="s">
        <v>2928</v>
      </c>
      <c r="H346" s="155">
        <v>10</v>
      </c>
      <c r="I346" s="156"/>
      <c r="L346" s="152"/>
      <c r="M346" s="157"/>
      <c r="T346" s="158"/>
      <c r="AT346" s="153" t="s">
        <v>167</v>
      </c>
      <c r="AU346" s="153" t="s">
        <v>83</v>
      </c>
      <c r="AV346" s="13" t="s">
        <v>83</v>
      </c>
      <c r="AW346" s="13" t="s">
        <v>35</v>
      </c>
      <c r="AX346" s="13" t="s">
        <v>73</v>
      </c>
      <c r="AY346" s="153" t="s">
        <v>156</v>
      </c>
    </row>
    <row r="347" spans="2:65" s="13" customFormat="1" ht="10.199999999999999">
      <c r="B347" s="152"/>
      <c r="D347" s="146" t="s">
        <v>167</v>
      </c>
      <c r="E347" s="153" t="s">
        <v>19</v>
      </c>
      <c r="F347" s="154" t="s">
        <v>2929</v>
      </c>
      <c r="H347" s="155">
        <v>5</v>
      </c>
      <c r="I347" s="156"/>
      <c r="L347" s="152"/>
      <c r="M347" s="157"/>
      <c r="T347" s="158"/>
      <c r="AT347" s="153" t="s">
        <v>167</v>
      </c>
      <c r="AU347" s="153" t="s">
        <v>83</v>
      </c>
      <c r="AV347" s="13" t="s">
        <v>83</v>
      </c>
      <c r="AW347" s="13" t="s">
        <v>35</v>
      </c>
      <c r="AX347" s="13" t="s">
        <v>73</v>
      </c>
      <c r="AY347" s="153" t="s">
        <v>156</v>
      </c>
    </row>
    <row r="348" spans="2:65" s="12" customFormat="1" ht="10.199999999999999">
      <c r="B348" s="145"/>
      <c r="D348" s="146" t="s">
        <v>167</v>
      </c>
      <c r="E348" s="147" t="s">
        <v>19</v>
      </c>
      <c r="F348" s="148" t="s">
        <v>2801</v>
      </c>
      <c r="H348" s="147" t="s">
        <v>19</v>
      </c>
      <c r="I348" s="149"/>
      <c r="L348" s="145"/>
      <c r="M348" s="150"/>
      <c r="T348" s="151"/>
      <c r="AT348" s="147" t="s">
        <v>167</v>
      </c>
      <c r="AU348" s="147" t="s">
        <v>83</v>
      </c>
      <c r="AV348" s="12" t="s">
        <v>81</v>
      </c>
      <c r="AW348" s="12" t="s">
        <v>35</v>
      </c>
      <c r="AX348" s="12" t="s">
        <v>73</v>
      </c>
      <c r="AY348" s="147" t="s">
        <v>156</v>
      </c>
    </row>
    <row r="349" spans="2:65" s="14" customFormat="1" ht="10.199999999999999">
      <c r="B349" s="159"/>
      <c r="D349" s="146" t="s">
        <v>167</v>
      </c>
      <c r="E349" s="160" t="s">
        <v>19</v>
      </c>
      <c r="F349" s="161" t="s">
        <v>174</v>
      </c>
      <c r="H349" s="162">
        <v>30</v>
      </c>
      <c r="I349" s="163"/>
      <c r="L349" s="159"/>
      <c r="M349" s="164"/>
      <c r="T349" s="165"/>
      <c r="AT349" s="160" t="s">
        <v>167</v>
      </c>
      <c r="AU349" s="160" t="s">
        <v>83</v>
      </c>
      <c r="AV349" s="14" t="s">
        <v>163</v>
      </c>
      <c r="AW349" s="14" t="s">
        <v>35</v>
      </c>
      <c r="AX349" s="14" t="s">
        <v>81</v>
      </c>
      <c r="AY349" s="160" t="s">
        <v>156</v>
      </c>
    </row>
    <row r="350" spans="2:65" s="1" customFormat="1" ht="24.15" customHeight="1">
      <c r="B350" s="33"/>
      <c r="C350" s="166" t="s">
        <v>635</v>
      </c>
      <c r="D350" s="166" t="s">
        <v>291</v>
      </c>
      <c r="E350" s="167" t="s">
        <v>2930</v>
      </c>
      <c r="F350" s="168" t="s">
        <v>2931</v>
      </c>
      <c r="G350" s="169" t="s">
        <v>235</v>
      </c>
      <c r="H350" s="170">
        <v>6</v>
      </c>
      <c r="I350" s="171"/>
      <c r="J350" s="172">
        <f t="shared" ref="J350:J355" si="0">ROUND(I350*H350,2)</f>
        <v>0</v>
      </c>
      <c r="K350" s="168" t="s">
        <v>162</v>
      </c>
      <c r="L350" s="173"/>
      <c r="M350" s="174" t="s">
        <v>19</v>
      </c>
      <c r="N350" s="175" t="s">
        <v>44</v>
      </c>
      <c r="P350" s="137">
        <f t="shared" ref="P350:P355" si="1">O350*H350</f>
        <v>0</v>
      </c>
      <c r="Q350" s="137">
        <v>6.9999999999999994E-5</v>
      </c>
      <c r="R350" s="137">
        <f t="shared" ref="R350:R355" si="2">Q350*H350</f>
        <v>4.1999999999999996E-4</v>
      </c>
      <c r="S350" s="137">
        <v>0</v>
      </c>
      <c r="T350" s="138">
        <f t="shared" ref="T350:T355" si="3">S350*H350</f>
        <v>0</v>
      </c>
      <c r="AR350" s="139" t="s">
        <v>379</v>
      </c>
      <c r="AT350" s="139" t="s">
        <v>291</v>
      </c>
      <c r="AU350" s="139" t="s">
        <v>83</v>
      </c>
      <c r="AY350" s="18" t="s">
        <v>156</v>
      </c>
      <c r="BE350" s="140">
        <f t="shared" ref="BE350:BE355" si="4">IF(N350="základní",J350,0)</f>
        <v>0</v>
      </c>
      <c r="BF350" s="140">
        <f t="shared" ref="BF350:BF355" si="5">IF(N350="snížená",J350,0)</f>
        <v>0</v>
      </c>
      <c r="BG350" s="140">
        <f t="shared" ref="BG350:BG355" si="6">IF(N350="zákl. přenesená",J350,0)</f>
        <v>0</v>
      </c>
      <c r="BH350" s="140">
        <f t="shared" ref="BH350:BH355" si="7">IF(N350="sníž. přenesená",J350,0)</f>
        <v>0</v>
      </c>
      <c r="BI350" s="140">
        <f t="shared" ref="BI350:BI355" si="8">IF(N350="nulová",J350,0)</f>
        <v>0</v>
      </c>
      <c r="BJ350" s="18" t="s">
        <v>81</v>
      </c>
      <c r="BK350" s="140">
        <f t="shared" ref="BK350:BK355" si="9">ROUND(I350*H350,2)</f>
        <v>0</v>
      </c>
      <c r="BL350" s="18" t="s">
        <v>278</v>
      </c>
      <c r="BM350" s="139" t="s">
        <v>2932</v>
      </c>
    </row>
    <row r="351" spans="2:65" s="1" customFormat="1" ht="16.5" customHeight="1">
      <c r="B351" s="33"/>
      <c r="C351" s="166" t="s">
        <v>640</v>
      </c>
      <c r="D351" s="166" t="s">
        <v>291</v>
      </c>
      <c r="E351" s="167" t="s">
        <v>2933</v>
      </c>
      <c r="F351" s="168" t="s">
        <v>2934</v>
      </c>
      <c r="G351" s="169" t="s">
        <v>235</v>
      </c>
      <c r="H351" s="170">
        <v>18</v>
      </c>
      <c r="I351" s="171"/>
      <c r="J351" s="172">
        <f t="shared" si="0"/>
        <v>0</v>
      </c>
      <c r="K351" s="168" t="s">
        <v>162</v>
      </c>
      <c r="L351" s="173"/>
      <c r="M351" s="174" t="s">
        <v>19</v>
      </c>
      <c r="N351" s="175" t="s">
        <v>44</v>
      </c>
      <c r="P351" s="137">
        <f t="shared" si="1"/>
        <v>0</v>
      </c>
      <c r="Q351" s="137">
        <v>6.0000000000000002E-5</v>
      </c>
      <c r="R351" s="137">
        <f t="shared" si="2"/>
        <v>1.08E-3</v>
      </c>
      <c r="S351" s="137">
        <v>0</v>
      </c>
      <c r="T351" s="138">
        <f t="shared" si="3"/>
        <v>0</v>
      </c>
      <c r="AR351" s="139" t="s">
        <v>379</v>
      </c>
      <c r="AT351" s="139" t="s">
        <v>291</v>
      </c>
      <c r="AU351" s="139" t="s">
        <v>83</v>
      </c>
      <c r="AY351" s="18" t="s">
        <v>156</v>
      </c>
      <c r="BE351" s="140">
        <f t="shared" si="4"/>
        <v>0</v>
      </c>
      <c r="BF351" s="140">
        <f t="shared" si="5"/>
        <v>0</v>
      </c>
      <c r="BG351" s="140">
        <f t="shared" si="6"/>
        <v>0</v>
      </c>
      <c r="BH351" s="140">
        <f t="shared" si="7"/>
        <v>0</v>
      </c>
      <c r="BI351" s="140">
        <f t="shared" si="8"/>
        <v>0</v>
      </c>
      <c r="BJ351" s="18" t="s">
        <v>81</v>
      </c>
      <c r="BK351" s="140">
        <f t="shared" si="9"/>
        <v>0</v>
      </c>
      <c r="BL351" s="18" t="s">
        <v>278</v>
      </c>
      <c r="BM351" s="139" t="s">
        <v>2935</v>
      </c>
    </row>
    <row r="352" spans="2:65" s="1" customFormat="1" ht="16.5" customHeight="1">
      <c r="B352" s="33"/>
      <c r="C352" s="166" t="s">
        <v>645</v>
      </c>
      <c r="D352" s="166" t="s">
        <v>291</v>
      </c>
      <c r="E352" s="167" t="s">
        <v>2936</v>
      </c>
      <c r="F352" s="168" t="s">
        <v>2937</v>
      </c>
      <c r="G352" s="169" t="s">
        <v>235</v>
      </c>
      <c r="H352" s="170">
        <v>6</v>
      </c>
      <c r="I352" s="171"/>
      <c r="J352" s="172">
        <f t="shared" si="0"/>
        <v>0</v>
      </c>
      <c r="K352" s="168" t="s">
        <v>162</v>
      </c>
      <c r="L352" s="173"/>
      <c r="M352" s="174" t="s">
        <v>19</v>
      </c>
      <c r="N352" s="175" t="s">
        <v>44</v>
      </c>
      <c r="P352" s="137">
        <f t="shared" si="1"/>
        <v>0</v>
      </c>
      <c r="Q352" s="137">
        <v>3.0000000000000001E-5</v>
      </c>
      <c r="R352" s="137">
        <f t="shared" si="2"/>
        <v>1.8000000000000001E-4</v>
      </c>
      <c r="S352" s="137">
        <v>0</v>
      </c>
      <c r="T352" s="138">
        <f t="shared" si="3"/>
        <v>0</v>
      </c>
      <c r="AR352" s="139" t="s">
        <v>379</v>
      </c>
      <c r="AT352" s="139" t="s">
        <v>291</v>
      </c>
      <c r="AU352" s="139" t="s">
        <v>83</v>
      </c>
      <c r="AY352" s="18" t="s">
        <v>156</v>
      </c>
      <c r="BE352" s="140">
        <f t="shared" si="4"/>
        <v>0</v>
      </c>
      <c r="BF352" s="140">
        <f t="shared" si="5"/>
        <v>0</v>
      </c>
      <c r="BG352" s="140">
        <f t="shared" si="6"/>
        <v>0</v>
      </c>
      <c r="BH352" s="140">
        <f t="shared" si="7"/>
        <v>0</v>
      </c>
      <c r="BI352" s="140">
        <f t="shared" si="8"/>
        <v>0</v>
      </c>
      <c r="BJ352" s="18" t="s">
        <v>81</v>
      </c>
      <c r="BK352" s="140">
        <f t="shared" si="9"/>
        <v>0</v>
      </c>
      <c r="BL352" s="18" t="s">
        <v>278</v>
      </c>
      <c r="BM352" s="139" t="s">
        <v>2938</v>
      </c>
    </row>
    <row r="353" spans="2:65" s="1" customFormat="1" ht="16.5" customHeight="1">
      <c r="B353" s="33"/>
      <c r="C353" s="166" t="s">
        <v>651</v>
      </c>
      <c r="D353" s="166" t="s">
        <v>291</v>
      </c>
      <c r="E353" s="167" t="s">
        <v>2939</v>
      </c>
      <c r="F353" s="168" t="s">
        <v>2940</v>
      </c>
      <c r="G353" s="169" t="s">
        <v>235</v>
      </c>
      <c r="H353" s="170">
        <v>6</v>
      </c>
      <c r="I353" s="171"/>
      <c r="J353" s="172">
        <f t="shared" si="0"/>
        <v>0</v>
      </c>
      <c r="K353" s="168" t="s">
        <v>162</v>
      </c>
      <c r="L353" s="173"/>
      <c r="M353" s="174" t="s">
        <v>19</v>
      </c>
      <c r="N353" s="175" t="s">
        <v>44</v>
      </c>
      <c r="P353" s="137">
        <f t="shared" si="1"/>
        <v>0</v>
      </c>
      <c r="Q353" s="137">
        <v>1E-4</v>
      </c>
      <c r="R353" s="137">
        <f t="shared" si="2"/>
        <v>6.0000000000000006E-4</v>
      </c>
      <c r="S353" s="137">
        <v>0</v>
      </c>
      <c r="T353" s="138">
        <f t="shared" si="3"/>
        <v>0</v>
      </c>
      <c r="AR353" s="139" t="s">
        <v>379</v>
      </c>
      <c r="AT353" s="139" t="s">
        <v>291</v>
      </c>
      <c r="AU353" s="139" t="s">
        <v>83</v>
      </c>
      <c r="AY353" s="18" t="s">
        <v>156</v>
      </c>
      <c r="BE353" s="140">
        <f t="shared" si="4"/>
        <v>0</v>
      </c>
      <c r="BF353" s="140">
        <f t="shared" si="5"/>
        <v>0</v>
      </c>
      <c r="BG353" s="140">
        <f t="shared" si="6"/>
        <v>0</v>
      </c>
      <c r="BH353" s="140">
        <f t="shared" si="7"/>
        <v>0</v>
      </c>
      <c r="BI353" s="140">
        <f t="shared" si="8"/>
        <v>0</v>
      </c>
      <c r="BJ353" s="18" t="s">
        <v>81</v>
      </c>
      <c r="BK353" s="140">
        <f t="shared" si="9"/>
        <v>0</v>
      </c>
      <c r="BL353" s="18" t="s">
        <v>278</v>
      </c>
      <c r="BM353" s="139" t="s">
        <v>2941</v>
      </c>
    </row>
    <row r="354" spans="2:65" s="1" customFormat="1" ht="16.5" customHeight="1">
      <c r="B354" s="33"/>
      <c r="C354" s="166" t="s">
        <v>658</v>
      </c>
      <c r="D354" s="166" t="s">
        <v>291</v>
      </c>
      <c r="E354" s="167" t="s">
        <v>2942</v>
      </c>
      <c r="F354" s="168" t="s">
        <v>2943</v>
      </c>
      <c r="G354" s="169" t="s">
        <v>235</v>
      </c>
      <c r="H354" s="170">
        <v>6</v>
      </c>
      <c r="I354" s="171"/>
      <c r="J354" s="172">
        <f t="shared" si="0"/>
        <v>0</v>
      </c>
      <c r="K354" s="168" t="s">
        <v>162</v>
      </c>
      <c r="L354" s="173"/>
      <c r="M354" s="174" t="s">
        <v>19</v>
      </c>
      <c r="N354" s="175" t="s">
        <v>44</v>
      </c>
      <c r="P354" s="137">
        <f t="shared" si="1"/>
        <v>0</v>
      </c>
      <c r="Q354" s="137">
        <v>6.0000000000000002E-5</v>
      </c>
      <c r="R354" s="137">
        <f t="shared" si="2"/>
        <v>3.6000000000000002E-4</v>
      </c>
      <c r="S354" s="137">
        <v>0</v>
      </c>
      <c r="T354" s="138">
        <f t="shared" si="3"/>
        <v>0</v>
      </c>
      <c r="AR354" s="139" t="s">
        <v>379</v>
      </c>
      <c r="AT354" s="139" t="s">
        <v>291</v>
      </c>
      <c r="AU354" s="139" t="s">
        <v>83</v>
      </c>
      <c r="AY354" s="18" t="s">
        <v>156</v>
      </c>
      <c r="BE354" s="140">
        <f t="shared" si="4"/>
        <v>0</v>
      </c>
      <c r="BF354" s="140">
        <f t="shared" si="5"/>
        <v>0</v>
      </c>
      <c r="BG354" s="140">
        <f t="shared" si="6"/>
        <v>0</v>
      </c>
      <c r="BH354" s="140">
        <f t="shared" si="7"/>
        <v>0</v>
      </c>
      <c r="BI354" s="140">
        <f t="shared" si="8"/>
        <v>0</v>
      </c>
      <c r="BJ354" s="18" t="s">
        <v>81</v>
      </c>
      <c r="BK354" s="140">
        <f t="shared" si="9"/>
        <v>0</v>
      </c>
      <c r="BL354" s="18" t="s">
        <v>278</v>
      </c>
      <c r="BM354" s="139" t="s">
        <v>2944</v>
      </c>
    </row>
    <row r="355" spans="2:65" s="1" customFormat="1" ht="24.15" customHeight="1">
      <c r="B355" s="33"/>
      <c r="C355" s="128" t="s">
        <v>667</v>
      </c>
      <c r="D355" s="128" t="s">
        <v>158</v>
      </c>
      <c r="E355" s="129" t="s">
        <v>2945</v>
      </c>
      <c r="F355" s="130" t="s">
        <v>2946</v>
      </c>
      <c r="G355" s="131" t="s">
        <v>235</v>
      </c>
      <c r="H355" s="132">
        <v>26</v>
      </c>
      <c r="I355" s="133"/>
      <c r="J355" s="134">
        <f t="shared" si="0"/>
        <v>0</v>
      </c>
      <c r="K355" s="130" t="s">
        <v>162</v>
      </c>
      <c r="L355" s="33"/>
      <c r="M355" s="135" t="s">
        <v>19</v>
      </c>
      <c r="N355" s="136" t="s">
        <v>44</v>
      </c>
      <c r="P355" s="137">
        <f t="shared" si="1"/>
        <v>0</v>
      </c>
      <c r="Q355" s="137">
        <v>0</v>
      </c>
      <c r="R355" s="137">
        <f t="shared" si="2"/>
        <v>0</v>
      </c>
      <c r="S355" s="137">
        <v>0</v>
      </c>
      <c r="T355" s="138">
        <f t="shared" si="3"/>
        <v>0</v>
      </c>
      <c r="AR355" s="139" t="s">
        <v>278</v>
      </c>
      <c r="AT355" s="139" t="s">
        <v>158</v>
      </c>
      <c r="AU355" s="139" t="s">
        <v>83</v>
      </c>
      <c r="AY355" s="18" t="s">
        <v>156</v>
      </c>
      <c r="BE355" s="140">
        <f t="shared" si="4"/>
        <v>0</v>
      </c>
      <c r="BF355" s="140">
        <f t="shared" si="5"/>
        <v>0</v>
      </c>
      <c r="BG355" s="140">
        <f t="shared" si="6"/>
        <v>0</v>
      </c>
      <c r="BH355" s="140">
        <f t="shared" si="7"/>
        <v>0</v>
      </c>
      <c r="BI355" s="140">
        <f t="shared" si="8"/>
        <v>0</v>
      </c>
      <c r="BJ355" s="18" t="s">
        <v>81</v>
      </c>
      <c r="BK355" s="140">
        <f t="shared" si="9"/>
        <v>0</v>
      </c>
      <c r="BL355" s="18" t="s">
        <v>278</v>
      </c>
      <c r="BM355" s="139" t="s">
        <v>2947</v>
      </c>
    </row>
    <row r="356" spans="2:65" s="1" customFormat="1" ht="10.199999999999999">
      <c r="B356" s="33"/>
      <c r="D356" s="141" t="s">
        <v>165</v>
      </c>
      <c r="F356" s="142" t="s">
        <v>2948</v>
      </c>
      <c r="I356" s="143"/>
      <c r="L356" s="33"/>
      <c r="M356" s="144"/>
      <c r="T356" s="54"/>
      <c r="AT356" s="18" t="s">
        <v>165</v>
      </c>
      <c r="AU356" s="18" t="s">
        <v>83</v>
      </c>
    </row>
    <row r="357" spans="2:65" s="12" customFormat="1" ht="10.199999999999999">
      <c r="B357" s="145"/>
      <c r="D357" s="146" t="s">
        <v>167</v>
      </c>
      <c r="E357" s="147" t="s">
        <v>19</v>
      </c>
      <c r="F357" s="148" t="s">
        <v>2703</v>
      </c>
      <c r="H357" s="147" t="s">
        <v>19</v>
      </c>
      <c r="I357" s="149"/>
      <c r="L357" s="145"/>
      <c r="M357" s="150"/>
      <c r="T357" s="151"/>
      <c r="AT357" s="147" t="s">
        <v>167</v>
      </c>
      <c r="AU357" s="147" t="s">
        <v>83</v>
      </c>
      <c r="AV357" s="12" t="s">
        <v>81</v>
      </c>
      <c r="AW357" s="12" t="s">
        <v>35</v>
      </c>
      <c r="AX357" s="12" t="s">
        <v>73</v>
      </c>
      <c r="AY357" s="147" t="s">
        <v>156</v>
      </c>
    </row>
    <row r="358" spans="2:65" s="12" customFormat="1" ht="10.199999999999999">
      <c r="B358" s="145"/>
      <c r="D358" s="146" t="s">
        <v>167</v>
      </c>
      <c r="E358" s="147" t="s">
        <v>19</v>
      </c>
      <c r="F358" s="148" t="s">
        <v>2794</v>
      </c>
      <c r="H358" s="147" t="s">
        <v>19</v>
      </c>
      <c r="I358" s="149"/>
      <c r="L358" s="145"/>
      <c r="M358" s="150"/>
      <c r="T358" s="151"/>
      <c r="AT358" s="147" t="s">
        <v>167</v>
      </c>
      <c r="AU358" s="147" t="s">
        <v>83</v>
      </c>
      <c r="AV358" s="12" t="s">
        <v>81</v>
      </c>
      <c r="AW358" s="12" t="s">
        <v>35</v>
      </c>
      <c r="AX358" s="12" t="s">
        <v>73</v>
      </c>
      <c r="AY358" s="147" t="s">
        <v>156</v>
      </c>
    </row>
    <row r="359" spans="2:65" s="13" customFormat="1" ht="10.199999999999999">
      <c r="B359" s="152"/>
      <c r="D359" s="146" t="s">
        <v>167</v>
      </c>
      <c r="E359" s="153" t="s">
        <v>19</v>
      </c>
      <c r="F359" s="154" t="s">
        <v>2949</v>
      </c>
      <c r="H359" s="155">
        <v>2</v>
      </c>
      <c r="I359" s="156"/>
      <c r="L359" s="152"/>
      <c r="M359" s="157"/>
      <c r="T359" s="158"/>
      <c r="AT359" s="153" t="s">
        <v>167</v>
      </c>
      <c r="AU359" s="153" t="s">
        <v>83</v>
      </c>
      <c r="AV359" s="13" t="s">
        <v>83</v>
      </c>
      <c r="AW359" s="13" t="s">
        <v>35</v>
      </c>
      <c r="AX359" s="13" t="s">
        <v>73</v>
      </c>
      <c r="AY359" s="153" t="s">
        <v>156</v>
      </c>
    </row>
    <row r="360" spans="2:65" s="12" customFormat="1" ht="10.199999999999999">
      <c r="B360" s="145"/>
      <c r="D360" s="146" t="s">
        <v>167</v>
      </c>
      <c r="E360" s="147" t="s">
        <v>19</v>
      </c>
      <c r="F360" s="148" t="s">
        <v>2834</v>
      </c>
      <c r="H360" s="147" t="s">
        <v>19</v>
      </c>
      <c r="I360" s="149"/>
      <c r="L360" s="145"/>
      <c r="M360" s="150"/>
      <c r="T360" s="151"/>
      <c r="AT360" s="147" t="s">
        <v>167</v>
      </c>
      <c r="AU360" s="147" t="s">
        <v>83</v>
      </c>
      <c r="AV360" s="12" t="s">
        <v>81</v>
      </c>
      <c r="AW360" s="12" t="s">
        <v>35</v>
      </c>
      <c r="AX360" s="12" t="s">
        <v>73</v>
      </c>
      <c r="AY360" s="147" t="s">
        <v>156</v>
      </c>
    </row>
    <row r="361" spans="2:65" s="13" customFormat="1" ht="10.199999999999999">
      <c r="B361" s="152"/>
      <c r="D361" s="146" t="s">
        <v>167</v>
      </c>
      <c r="E361" s="153" t="s">
        <v>19</v>
      </c>
      <c r="F361" s="154" t="s">
        <v>2950</v>
      </c>
      <c r="H361" s="155">
        <v>4</v>
      </c>
      <c r="I361" s="156"/>
      <c r="L361" s="152"/>
      <c r="M361" s="157"/>
      <c r="T361" s="158"/>
      <c r="AT361" s="153" t="s">
        <v>167</v>
      </c>
      <c r="AU361" s="153" t="s">
        <v>83</v>
      </c>
      <c r="AV361" s="13" t="s">
        <v>83</v>
      </c>
      <c r="AW361" s="13" t="s">
        <v>35</v>
      </c>
      <c r="AX361" s="13" t="s">
        <v>73</v>
      </c>
      <c r="AY361" s="153" t="s">
        <v>156</v>
      </c>
    </row>
    <row r="362" spans="2:65" s="13" customFormat="1" ht="10.199999999999999">
      <c r="B362" s="152"/>
      <c r="D362" s="146" t="s">
        <v>167</v>
      </c>
      <c r="E362" s="153" t="s">
        <v>19</v>
      </c>
      <c r="F362" s="154" t="s">
        <v>2951</v>
      </c>
      <c r="H362" s="155">
        <v>10</v>
      </c>
      <c r="I362" s="156"/>
      <c r="L362" s="152"/>
      <c r="M362" s="157"/>
      <c r="T362" s="158"/>
      <c r="AT362" s="153" t="s">
        <v>167</v>
      </c>
      <c r="AU362" s="153" t="s">
        <v>83</v>
      </c>
      <c r="AV362" s="13" t="s">
        <v>83</v>
      </c>
      <c r="AW362" s="13" t="s">
        <v>35</v>
      </c>
      <c r="AX362" s="13" t="s">
        <v>73</v>
      </c>
      <c r="AY362" s="153" t="s">
        <v>156</v>
      </c>
    </row>
    <row r="363" spans="2:65" s="13" customFormat="1" ht="10.199999999999999">
      <c r="B363" s="152"/>
      <c r="D363" s="146" t="s">
        <v>167</v>
      </c>
      <c r="E363" s="153" t="s">
        <v>19</v>
      </c>
      <c r="F363" s="154" t="s">
        <v>2952</v>
      </c>
      <c r="H363" s="155">
        <v>4</v>
      </c>
      <c r="I363" s="156"/>
      <c r="L363" s="152"/>
      <c r="M363" s="157"/>
      <c r="T363" s="158"/>
      <c r="AT363" s="153" t="s">
        <v>167</v>
      </c>
      <c r="AU363" s="153" t="s">
        <v>83</v>
      </c>
      <c r="AV363" s="13" t="s">
        <v>83</v>
      </c>
      <c r="AW363" s="13" t="s">
        <v>35</v>
      </c>
      <c r="AX363" s="13" t="s">
        <v>73</v>
      </c>
      <c r="AY363" s="153" t="s">
        <v>156</v>
      </c>
    </row>
    <row r="364" spans="2:65" s="13" customFormat="1" ht="10.199999999999999">
      <c r="B364" s="152"/>
      <c r="D364" s="146" t="s">
        <v>167</v>
      </c>
      <c r="E364" s="153" t="s">
        <v>19</v>
      </c>
      <c r="F364" s="154" t="s">
        <v>2953</v>
      </c>
      <c r="H364" s="155">
        <v>6</v>
      </c>
      <c r="I364" s="156"/>
      <c r="L364" s="152"/>
      <c r="M364" s="157"/>
      <c r="T364" s="158"/>
      <c r="AT364" s="153" t="s">
        <v>167</v>
      </c>
      <c r="AU364" s="153" t="s">
        <v>83</v>
      </c>
      <c r="AV364" s="13" t="s">
        <v>83</v>
      </c>
      <c r="AW364" s="13" t="s">
        <v>35</v>
      </c>
      <c r="AX364" s="13" t="s">
        <v>73</v>
      </c>
      <c r="AY364" s="153" t="s">
        <v>156</v>
      </c>
    </row>
    <row r="365" spans="2:65" s="12" customFormat="1" ht="10.199999999999999">
      <c r="B365" s="145"/>
      <c r="D365" s="146" t="s">
        <v>167</v>
      </c>
      <c r="E365" s="147" t="s">
        <v>19</v>
      </c>
      <c r="F365" s="148" t="s">
        <v>2801</v>
      </c>
      <c r="H365" s="147" t="s">
        <v>19</v>
      </c>
      <c r="I365" s="149"/>
      <c r="L365" s="145"/>
      <c r="M365" s="150"/>
      <c r="T365" s="151"/>
      <c r="AT365" s="147" t="s">
        <v>167</v>
      </c>
      <c r="AU365" s="147" t="s">
        <v>83</v>
      </c>
      <c r="AV365" s="12" t="s">
        <v>81</v>
      </c>
      <c r="AW365" s="12" t="s">
        <v>35</v>
      </c>
      <c r="AX365" s="12" t="s">
        <v>73</v>
      </c>
      <c r="AY365" s="147" t="s">
        <v>156</v>
      </c>
    </row>
    <row r="366" spans="2:65" s="14" customFormat="1" ht="10.199999999999999">
      <c r="B366" s="159"/>
      <c r="D366" s="146" t="s">
        <v>167</v>
      </c>
      <c r="E366" s="160" t="s">
        <v>19</v>
      </c>
      <c r="F366" s="161" t="s">
        <v>174</v>
      </c>
      <c r="H366" s="162">
        <v>26</v>
      </c>
      <c r="I366" s="163"/>
      <c r="L366" s="159"/>
      <c r="M366" s="164"/>
      <c r="T366" s="165"/>
      <c r="AT366" s="160" t="s">
        <v>167</v>
      </c>
      <c r="AU366" s="160" t="s">
        <v>83</v>
      </c>
      <c r="AV366" s="14" t="s">
        <v>163</v>
      </c>
      <c r="AW366" s="14" t="s">
        <v>35</v>
      </c>
      <c r="AX366" s="14" t="s">
        <v>81</v>
      </c>
      <c r="AY366" s="160" t="s">
        <v>156</v>
      </c>
    </row>
    <row r="367" spans="2:65" s="1" customFormat="1" ht="16.5" customHeight="1">
      <c r="B367" s="33"/>
      <c r="C367" s="166" t="s">
        <v>673</v>
      </c>
      <c r="D367" s="166" t="s">
        <v>291</v>
      </c>
      <c r="E367" s="167" t="s">
        <v>2954</v>
      </c>
      <c r="F367" s="168" t="s">
        <v>2955</v>
      </c>
      <c r="G367" s="169" t="s">
        <v>235</v>
      </c>
      <c r="H367" s="170">
        <v>26</v>
      </c>
      <c r="I367" s="171"/>
      <c r="J367" s="172">
        <f>ROUND(I367*H367,2)</f>
        <v>0</v>
      </c>
      <c r="K367" s="168" t="s">
        <v>162</v>
      </c>
      <c r="L367" s="173"/>
      <c r="M367" s="174" t="s">
        <v>19</v>
      </c>
      <c r="N367" s="175" t="s">
        <v>44</v>
      </c>
      <c r="P367" s="137">
        <f>O367*H367</f>
        <v>0</v>
      </c>
      <c r="Q367" s="137">
        <v>6.9999999999999994E-5</v>
      </c>
      <c r="R367" s="137">
        <f>Q367*H367</f>
        <v>1.8199999999999998E-3</v>
      </c>
      <c r="S367" s="137">
        <v>0</v>
      </c>
      <c r="T367" s="138">
        <f>S367*H367</f>
        <v>0</v>
      </c>
      <c r="AR367" s="139" t="s">
        <v>379</v>
      </c>
      <c r="AT367" s="139" t="s">
        <v>291</v>
      </c>
      <c r="AU367" s="139" t="s">
        <v>83</v>
      </c>
      <c r="AY367" s="18" t="s">
        <v>156</v>
      </c>
      <c r="BE367" s="140">
        <f>IF(N367="základní",J367,0)</f>
        <v>0</v>
      </c>
      <c r="BF367" s="140">
        <f>IF(N367="snížená",J367,0)</f>
        <v>0</v>
      </c>
      <c r="BG367" s="140">
        <f>IF(N367="zákl. přenesená",J367,0)</f>
        <v>0</v>
      </c>
      <c r="BH367" s="140">
        <f>IF(N367="sníž. přenesená",J367,0)</f>
        <v>0</v>
      </c>
      <c r="BI367" s="140">
        <f>IF(N367="nulová",J367,0)</f>
        <v>0</v>
      </c>
      <c r="BJ367" s="18" t="s">
        <v>81</v>
      </c>
      <c r="BK367" s="140">
        <f>ROUND(I367*H367,2)</f>
        <v>0</v>
      </c>
      <c r="BL367" s="18" t="s">
        <v>278</v>
      </c>
      <c r="BM367" s="139" t="s">
        <v>2956</v>
      </c>
    </row>
    <row r="368" spans="2:65" s="1" customFormat="1" ht="16.5" customHeight="1">
      <c r="B368" s="33"/>
      <c r="C368" s="166" t="s">
        <v>678</v>
      </c>
      <c r="D368" s="166" t="s">
        <v>291</v>
      </c>
      <c r="E368" s="167" t="s">
        <v>2957</v>
      </c>
      <c r="F368" s="168" t="s">
        <v>2958</v>
      </c>
      <c r="G368" s="169" t="s">
        <v>235</v>
      </c>
      <c r="H368" s="170">
        <v>26</v>
      </c>
      <c r="I368" s="171"/>
      <c r="J368" s="172">
        <f>ROUND(I368*H368,2)</f>
        <v>0</v>
      </c>
      <c r="K368" s="168" t="s">
        <v>162</v>
      </c>
      <c r="L368" s="173"/>
      <c r="M368" s="174" t="s">
        <v>19</v>
      </c>
      <c r="N368" s="175" t="s">
        <v>44</v>
      </c>
      <c r="P368" s="137">
        <f>O368*H368</f>
        <v>0</v>
      </c>
      <c r="Q368" s="137">
        <v>6.9999999999999994E-5</v>
      </c>
      <c r="R368" s="137">
        <f>Q368*H368</f>
        <v>1.8199999999999998E-3</v>
      </c>
      <c r="S368" s="137">
        <v>0</v>
      </c>
      <c r="T368" s="138">
        <f>S368*H368</f>
        <v>0</v>
      </c>
      <c r="AR368" s="139" t="s">
        <v>379</v>
      </c>
      <c r="AT368" s="139" t="s">
        <v>291</v>
      </c>
      <c r="AU368" s="139" t="s">
        <v>83</v>
      </c>
      <c r="AY368" s="18" t="s">
        <v>156</v>
      </c>
      <c r="BE368" s="140">
        <f>IF(N368="základní",J368,0)</f>
        <v>0</v>
      </c>
      <c r="BF368" s="140">
        <f>IF(N368="snížená",J368,0)</f>
        <v>0</v>
      </c>
      <c r="BG368" s="140">
        <f>IF(N368="zákl. přenesená",J368,0)</f>
        <v>0</v>
      </c>
      <c r="BH368" s="140">
        <f>IF(N368="sníž. přenesená",J368,0)</f>
        <v>0</v>
      </c>
      <c r="BI368" s="140">
        <f>IF(N368="nulová",J368,0)</f>
        <v>0</v>
      </c>
      <c r="BJ368" s="18" t="s">
        <v>81</v>
      </c>
      <c r="BK368" s="140">
        <f>ROUND(I368*H368,2)</f>
        <v>0</v>
      </c>
      <c r="BL368" s="18" t="s">
        <v>278</v>
      </c>
      <c r="BM368" s="139" t="s">
        <v>2959</v>
      </c>
    </row>
    <row r="369" spans="2:65" s="1" customFormat="1" ht="16.5" customHeight="1">
      <c r="B369" s="33"/>
      <c r="C369" s="166" t="s">
        <v>685</v>
      </c>
      <c r="D369" s="166" t="s">
        <v>291</v>
      </c>
      <c r="E369" s="167" t="s">
        <v>2808</v>
      </c>
      <c r="F369" s="168" t="s">
        <v>2809</v>
      </c>
      <c r="G369" s="169" t="s">
        <v>235</v>
      </c>
      <c r="H369" s="170">
        <v>26</v>
      </c>
      <c r="I369" s="171"/>
      <c r="J369" s="172">
        <f>ROUND(I369*H369,2)</f>
        <v>0</v>
      </c>
      <c r="K369" s="168" t="s">
        <v>162</v>
      </c>
      <c r="L369" s="173"/>
      <c r="M369" s="174" t="s">
        <v>19</v>
      </c>
      <c r="N369" s="175" t="s">
        <v>44</v>
      </c>
      <c r="P369" s="137">
        <f>O369*H369</f>
        <v>0</v>
      </c>
      <c r="Q369" s="137">
        <v>1.0000000000000001E-5</v>
      </c>
      <c r="R369" s="137">
        <f>Q369*H369</f>
        <v>2.6000000000000003E-4</v>
      </c>
      <c r="S369" s="137">
        <v>0</v>
      </c>
      <c r="T369" s="138">
        <f>S369*H369</f>
        <v>0</v>
      </c>
      <c r="AR369" s="139" t="s">
        <v>379</v>
      </c>
      <c r="AT369" s="139" t="s">
        <v>291</v>
      </c>
      <c r="AU369" s="139" t="s">
        <v>83</v>
      </c>
      <c r="AY369" s="18" t="s">
        <v>156</v>
      </c>
      <c r="BE369" s="140">
        <f>IF(N369="základní",J369,0)</f>
        <v>0</v>
      </c>
      <c r="BF369" s="140">
        <f>IF(N369="snížená",J369,0)</f>
        <v>0</v>
      </c>
      <c r="BG369" s="140">
        <f>IF(N369="zákl. přenesená",J369,0)</f>
        <v>0</v>
      </c>
      <c r="BH369" s="140">
        <f>IF(N369="sníž. přenesená",J369,0)</f>
        <v>0</v>
      </c>
      <c r="BI369" s="140">
        <f>IF(N369="nulová",J369,0)</f>
        <v>0</v>
      </c>
      <c r="BJ369" s="18" t="s">
        <v>81</v>
      </c>
      <c r="BK369" s="140">
        <f>ROUND(I369*H369,2)</f>
        <v>0</v>
      </c>
      <c r="BL369" s="18" t="s">
        <v>278</v>
      </c>
      <c r="BM369" s="139" t="s">
        <v>2960</v>
      </c>
    </row>
    <row r="370" spans="2:65" s="1" customFormat="1" ht="24.15" customHeight="1">
      <c r="B370" s="33"/>
      <c r="C370" s="128" t="s">
        <v>690</v>
      </c>
      <c r="D370" s="128" t="s">
        <v>158</v>
      </c>
      <c r="E370" s="129" t="s">
        <v>2961</v>
      </c>
      <c r="F370" s="130" t="s">
        <v>2962</v>
      </c>
      <c r="G370" s="131" t="s">
        <v>235</v>
      </c>
      <c r="H370" s="132">
        <v>34</v>
      </c>
      <c r="I370" s="133"/>
      <c r="J370" s="134">
        <f>ROUND(I370*H370,2)</f>
        <v>0</v>
      </c>
      <c r="K370" s="130" t="s">
        <v>162</v>
      </c>
      <c r="L370" s="33"/>
      <c r="M370" s="135" t="s">
        <v>19</v>
      </c>
      <c r="N370" s="136" t="s">
        <v>44</v>
      </c>
      <c r="P370" s="137">
        <f>O370*H370</f>
        <v>0</v>
      </c>
      <c r="Q370" s="137">
        <v>0</v>
      </c>
      <c r="R370" s="137">
        <f>Q370*H370</f>
        <v>0</v>
      </c>
      <c r="S370" s="137">
        <v>0</v>
      </c>
      <c r="T370" s="138">
        <f>S370*H370</f>
        <v>0</v>
      </c>
      <c r="AR370" s="139" t="s">
        <v>278</v>
      </c>
      <c r="AT370" s="139" t="s">
        <v>158</v>
      </c>
      <c r="AU370" s="139" t="s">
        <v>83</v>
      </c>
      <c r="AY370" s="18" t="s">
        <v>156</v>
      </c>
      <c r="BE370" s="140">
        <f>IF(N370="základní",J370,0)</f>
        <v>0</v>
      </c>
      <c r="BF370" s="140">
        <f>IF(N370="snížená",J370,0)</f>
        <v>0</v>
      </c>
      <c r="BG370" s="140">
        <f>IF(N370="zákl. přenesená",J370,0)</f>
        <v>0</v>
      </c>
      <c r="BH370" s="140">
        <f>IF(N370="sníž. přenesená",J370,0)</f>
        <v>0</v>
      </c>
      <c r="BI370" s="140">
        <f>IF(N370="nulová",J370,0)</f>
        <v>0</v>
      </c>
      <c r="BJ370" s="18" t="s">
        <v>81</v>
      </c>
      <c r="BK370" s="140">
        <f>ROUND(I370*H370,2)</f>
        <v>0</v>
      </c>
      <c r="BL370" s="18" t="s">
        <v>278</v>
      </c>
      <c r="BM370" s="139" t="s">
        <v>2963</v>
      </c>
    </row>
    <row r="371" spans="2:65" s="1" customFormat="1" ht="10.199999999999999">
      <c r="B371" s="33"/>
      <c r="D371" s="141" t="s">
        <v>165</v>
      </c>
      <c r="F371" s="142" t="s">
        <v>2964</v>
      </c>
      <c r="I371" s="143"/>
      <c r="L371" s="33"/>
      <c r="M371" s="144"/>
      <c r="T371" s="54"/>
      <c r="AT371" s="18" t="s">
        <v>165</v>
      </c>
      <c r="AU371" s="18" t="s">
        <v>83</v>
      </c>
    </row>
    <row r="372" spans="2:65" s="12" customFormat="1" ht="10.199999999999999">
      <c r="B372" s="145"/>
      <c r="D372" s="146" t="s">
        <v>167</v>
      </c>
      <c r="E372" s="147" t="s">
        <v>19</v>
      </c>
      <c r="F372" s="148" t="s">
        <v>2703</v>
      </c>
      <c r="H372" s="147" t="s">
        <v>19</v>
      </c>
      <c r="I372" s="149"/>
      <c r="L372" s="145"/>
      <c r="M372" s="150"/>
      <c r="T372" s="151"/>
      <c r="AT372" s="147" t="s">
        <v>167</v>
      </c>
      <c r="AU372" s="147" t="s">
        <v>83</v>
      </c>
      <c r="AV372" s="12" t="s">
        <v>81</v>
      </c>
      <c r="AW372" s="12" t="s">
        <v>35</v>
      </c>
      <c r="AX372" s="12" t="s">
        <v>73</v>
      </c>
      <c r="AY372" s="147" t="s">
        <v>156</v>
      </c>
    </row>
    <row r="373" spans="2:65" s="12" customFormat="1" ht="10.199999999999999">
      <c r="B373" s="145"/>
      <c r="D373" s="146" t="s">
        <v>167</v>
      </c>
      <c r="E373" s="147" t="s">
        <v>19</v>
      </c>
      <c r="F373" s="148" t="s">
        <v>2794</v>
      </c>
      <c r="H373" s="147" t="s">
        <v>19</v>
      </c>
      <c r="I373" s="149"/>
      <c r="L373" s="145"/>
      <c r="M373" s="150"/>
      <c r="T373" s="151"/>
      <c r="AT373" s="147" t="s">
        <v>167</v>
      </c>
      <c r="AU373" s="147" t="s">
        <v>83</v>
      </c>
      <c r="AV373" s="12" t="s">
        <v>81</v>
      </c>
      <c r="AW373" s="12" t="s">
        <v>35</v>
      </c>
      <c r="AX373" s="12" t="s">
        <v>73</v>
      </c>
      <c r="AY373" s="147" t="s">
        <v>156</v>
      </c>
    </row>
    <row r="374" spans="2:65" s="12" customFormat="1" ht="10.199999999999999">
      <c r="B374" s="145"/>
      <c r="D374" s="146" t="s">
        <v>167</v>
      </c>
      <c r="E374" s="147" t="s">
        <v>19</v>
      </c>
      <c r="F374" s="148" t="s">
        <v>2816</v>
      </c>
      <c r="H374" s="147" t="s">
        <v>19</v>
      </c>
      <c r="I374" s="149"/>
      <c r="L374" s="145"/>
      <c r="M374" s="150"/>
      <c r="T374" s="151"/>
      <c r="AT374" s="147" t="s">
        <v>167</v>
      </c>
      <c r="AU374" s="147" t="s">
        <v>83</v>
      </c>
      <c r="AV374" s="12" t="s">
        <v>81</v>
      </c>
      <c r="AW374" s="12" t="s">
        <v>35</v>
      </c>
      <c r="AX374" s="12" t="s">
        <v>73</v>
      </c>
      <c r="AY374" s="147" t="s">
        <v>156</v>
      </c>
    </row>
    <row r="375" spans="2:65" s="13" customFormat="1" ht="10.199999999999999">
      <c r="B375" s="152"/>
      <c r="D375" s="146" t="s">
        <v>167</v>
      </c>
      <c r="E375" s="153" t="s">
        <v>19</v>
      </c>
      <c r="F375" s="154" t="s">
        <v>2796</v>
      </c>
      <c r="H375" s="155">
        <v>1</v>
      </c>
      <c r="I375" s="156"/>
      <c r="L375" s="152"/>
      <c r="M375" s="157"/>
      <c r="T375" s="158"/>
      <c r="AT375" s="153" t="s">
        <v>167</v>
      </c>
      <c r="AU375" s="153" t="s">
        <v>83</v>
      </c>
      <c r="AV375" s="13" t="s">
        <v>83</v>
      </c>
      <c r="AW375" s="13" t="s">
        <v>35</v>
      </c>
      <c r="AX375" s="13" t="s">
        <v>73</v>
      </c>
      <c r="AY375" s="153" t="s">
        <v>156</v>
      </c>
    </row>
    <row r="376" spans="2:65" s="13" customFormat="1" ht="10.199999999999999">
      <c r="B376" s="152"/>
      <c r="D376" s="146" t="s">
        <v>167</v>
      </c>
      <c r="E376" s="153" t="s">
        <v>19</v>
      </c>
      <c r="F376" s="154" t="s">
        <v>2965</v>
      </c>
      <c r="H376" s="155">
        <v>8</v>
      </c>
      <c r="I376" s="156"/>
      <c r="L376" s="152"/>
      <c r="M376" s="157"/>
      <c r="T376" s="158"/>
      <c r="AT376" s="153" t="s">
        <v>167</v>
      </c>
      <c r="AU376" s="153" t="s">
        <v>83</v>
      </c>
      <c r="AV376" s="13" t="s">
        <v>83</v>
      </c>
      <c r="AW376" s="13" t="s">
        <v>35</v>
      </c>
      <c r="AX376" s="13" t="s">
        <v>73</v>
      </c>
      <c r="AY376" s="153" t="s">
        <v>156</v>
      </c>
    </row>
    <row r="377" spans="2:65" s="13" customFormat="1" ht="10.199999999999999">
      <c r="B377" s="152"/>
      <c r="D377" s="146" t="s">
        <v>167</v>
      </c>
      <c r="E377" s="153" t="s">
        <v>19</v>
      </c>
      <c r="F377" s="154" t="s">
        <v>2966</v>
      </c>
      <c r="H377" s="155">
        <v>10</v>
      </c>
      <c r="I377" s="156"/>
      <c r="L377" s="152"/>
      <c r="M377" s="157"/>
      <c r="T377" s="158"/>
      <c r="AT377" s="153" t="s">
        <v>167</v>
      </c>
      <c r="AU377" s="153" t="s">
        <v>83</v>
      </c>
      <c r="AV377" s="13" t="s">
        <v>83</v>
      </c>
      <c r="AW377" s="13" t="s">
        <v>35</v>
      </c>
      <c r="AX377" s="13" t="s">
        <v>73</v>
      </c>
      <c r="AY377" s="153" t="s">
        <v>156</v>
      </c>
    </row>
    <row r="378" spans="2:65" s="13" customFormat="1" ht="10.199999999999999">
      <c r="B378" s="152"/>
      <c r="D378" s="146" t="s">
        <v>167</v>
      </c>
      <c r="E378" s="153" t="s">
        <v>19</v>
      </c>
      <c r="F378" s="154" t="s">
        <v>2967</v>
      </c>
      <c r="H378" s="155">
        <v>10</v>
      </c>
      <c r="I378" s="156"/>
      <c r="L378" s="152"/>
      <c r="M378" s="157"/>
      <c r="T378" s="158"/>
      <c r="AT378" s="153" t="s">
        <v>167</v>
      </c>
      <c r="AU378" s="153" t="s">
        <v>83</v>
      </c>
      <c r="AV378" s="13" t="s">
        <v>83</v>
      </c>
      <c r="AW378" s="13" t="s">
        <v>35</v>
      </c>
      <c r="AX378" s="13" t="s">
        <v>73</v>
      </c>
      <c r="AY378" s="153" t="s">
        <v>156</v>
      </c>
    </row>
    <row r="379" spans="2:65" s="13" customFormat="1" ht="10.199999999999999">
      <c r="B379" s="152"/>
      <c r="D379" s="146" t="s">
        <v>167</v>
      </c>
      <c r="E379" s="153" t="s">
        <v>19</v>
      </c>
      <c r="F379" s="154" t="s">
        <v>2968</v>
      </c>
      <c r="H379" s="155">
        <v>5</v>
      </c>
      <c r="I379" s="156"/>
      <c r="L379" s="152"/>
      <c r="M379" s="157"/>
      <c r="T379" s="158"/>
      <c r="AT379" s="153" t="s">
        <v>167</v>
      </c>
      <c r="AU379" s="153" t="s">
        <v>83</v>
      </c>
      <c r="AV379" s="13" t="s">
        <v>83</v>
      </c>
      <c r="AW379" s="13" t="s">
        <v>35</v>
      </c>
      <c r="AX379" s="13" t="s">
        <v>73</v>
      </c>
      <c r="AY379" s="153" t="s">
        <v>156</v>
      </c>
    </row>
    <row r="380" spans="2:65" s="12" customFormat="1" ht="10.199999999999999">
      <c r="B380" s="145"/>
      <c r="D380" s="146" t="s">
        <v>167</v>
      </c>
      <c r="E380" s="147" t="s">
        <v>19</v>
      </c>
      <c r="F380" s="148" t="s">
        <v>2801</v>
      </c>
      <c r="H380" s="147" t="s">
        <v>19</v>
      </c>
      <c r="I380" s="149"/>
      <c r="L380" s="145"/>
      <c r="M380" s="150"/>
      <c r="T380" s="151"/>
      <c r="AT380" s="147" t="s">
        <v>167</v>
      </c>
      <c r="AU380" s="147" t="s">
        <v>83</v>
      </c>
      <c r="AV380" s="12" t="s">
        <v>81</v>
      </c>
      <c r="AW380" s="12" t="s">
        <v>35</v>
      </c>
      <c r="AX380" s="12" t="s">
        <v>73</v>
      </c>
      <c r="AY380" s="147" t="s">
        <v>156</v>
      </c>
    </row>
    <row r="381" spans="2:65" s="14" customFormat="1" ht="10.199999999999999">
      <c r="B381" s="159"/>
      <c r="D381" s="146" t="s">
        <v>167</v>
      </c>
      <c r="E381" s="160" t="s">
        <v>19</v>
      </c>
      <c r="F381" s="161" t="s">
        <v>174</v>
      </c>
      <c r="H381" s="162">
        <v>34</v>
      </c>
      <c r="I381" s="163"/>
      <c r="L381" s="159"/>
      <c r="M381" s="164"/>
      <c r="T381" s="165"/>
      <c r="AT381" s="160" t="s">
        <v>167</v>
      </c>
      <c r="AU381" s="160" t="s">
        <v>83</v>
      </c>
      <c r="AV381" s="14" t="s">
        <v>163</v>
      </c>
      <c r="AW381" s="14" t="s">
        <v>35</v>
      </c>
      <c r="AX381" s="14" t="s">
        <v>81</v>
      </c>
      <c r="AY381" s="160" t="s">
        <v>156</v>
      </c>
    </row>
    <row r="382" spans="2:65" s="1" customFormat="1" ht="16.5" customHeight="1">
      <c r="B382" s="33"/>
      <c r="C382" s="166" t="s">
        <v>695</v>
      </c>
      <c r="D382" s="166" t="s">
        <v>291</v>
      </c>
      <c r="E382" s="167" t="s">
        <v>2969</v>
      </c>
      <c r="F382" s="168" t="s">
        <v>2970</v>
      </c>
      <c r="G382" s="169" t="s">
        <v>235</v>
      </c>
      <c r="H382" s="170">
        <v>34</v>
      </c>
      <c r="I382" s="171"/>
      <c r="J382" s="172">
        <f>ROUND(I382*H382,2)</f>
        <v>0</v>
      </c>
      <c r="K382" s="168" t="s">
        <v>162</v>
      </c>
      <c r="L382" s="173"/>
      <c r="M382" s="174" t="s">
        <v>19</v>
      </c>
      <c r="N382" s="175" t="s">
        <v>44</v>
      </c>
      <c r="P382" s="137">
        <f>O382*H382</f>
        <v>0</v>
      </c>
      <c r="Q382" s="137">
        <v>9.0000000000000006E-5</v>
      </c>
      <c r="R382" s="137">
        <f>Q382*H382</f>
        <v>3.0600000000000002E-3</v>
      </c>
      <c r="S382" s="137">
        <v>0</v>
      </c>
      <c r="T382" s="138">
        <f>S382*H382</f>
        <v>0</v>
      </c>
      <c r="AR382" s="139" t="s">
        <v>379</v>
      </c>
      <c r="AT382" s="139" t="s">
        <v>291</v>
      </c>
      <c r="AU382" s="139" t="s">
        <v>83</v>
      </c>
      <c r="AY382" s="18" t="s">
        <v>156</v>
      </c>
      <c r="BE382" s="140">
        <f>IF(N382="základní",J382,0)</f>
        <v>0</v>
      </c>
      <c r="BF382" s="140">
        <f>IF(N382="snížená",J382,0)</f>
        <v>0</v>
      </c>
      <c r="BG382" s="140">
        <f>IF(N382="zákl. přenesená",J382,0)</f>
        <v>0</v>
      </c>
      <c r="BH382" s="140">
        <f>IF(N382="sníž. přenesená",J382,0)</f>
        <v>0</v>
      </c>
      <c r="BI382" s="140">
        <f>IF(N382="nulová",J382,0)</f>
        <v>0</v>
      </c>
      <c r="BJ382" s="18" t="s">
        <v>81</v>
      </c>
      <c r="BK382" s="140">
        <f>ROUND(I382*H382,2)</f>
        <v>0</v>
      </c>
      <c r="BL382" s="18" t="s">
        <v>278</v>
      </c>
      <c r="BM382" s="139" t="s">
        <v>2971</v>
      </c>
    </row>
    <row r="383" spans="2:65" s="1" customFormat="1" ht="16.5" customHeight="1">
      <c r="B383" s="33"/>
      <c r="C383" s="166" t="s">
        <v>700</v>
      </c>
      <c r="D383" s="166" t="s">
        <v>291</v>
      </c>
      <c r="E383" s="167" t="s">
        <v>2808</v>
      </c>
      <c r="F383" s="168" t="s">
        <v>2809</v>
      </c>
      <c r="G383" s="169" t="s">
        <v>235</v>
      </c>
      <c r="H383" s="170">
        <v>34</v>
      </c>
      <c r="I383" s="171"/>
      <c r="J383" s="172">
        <f>ROUND(I383*H383,2)</f>
        <v>0</v>
      </c>
      <c r="K383" s="168" t="s">
        <v>162</v>
      </c>
      <c r="L383" s="173"/>
      <c r="M383" s="174" t="s">
        <v>19</v>
      </c>
      <c r="N383" s="175" t="s">
        <v>44</v>
      </c>
      <c r="P383" s="137">
        <f>O383*H383</f>
        <v>0</v>
      </c>
      <c r="Q383" s="137">
        <v>1.0000000000000001E-5</v>
      </c>
      <c r="R383" s="137">
        <f>Q383*H383</f>
        <v>3.4000000000000002E-4</v>
      </c>
      <c r="S383" s="137">
        <v>0</v>
      </c>
      <c r="T383" s="138">
        <f>S383*H383</f>
        <v>0</v>
      </c>
      <c r="AR383" s="139" t="s">
        <v>379</v>
      </c>
      <c r="AT383" s="139" t="s">
        <v>291</v>
      </c>
      <c r="AU383" s="139" t="s">
        <v>83</v>
      </c>
      <c r="AY383" s="18" t="s">
        <v>156</v>
      </c>
      <c r="BE383" s="140">
        <f>IF(N383="základní",J383,0)</f>
        <v>0</v>
      </c>
      <c r="BF383" s="140">
        <f>IF(N383="snížená",J383,0)</f>
        <v>0</v>
      </c>
      <c r="BG383" s="140">
        <f>IF(N383="zákl. přenesená",J383,0)</f>
        <v>0</v>
      </c>
      <c r="BH383" s="140">
        <f>IF(N383="sníž. přenesená",J383,0)</f>
        <v>0</v>
      </c>
      <c r="BI383" s="140">
        <f>IF(N383="nulová",J383,0)</f>
        <v>0</v>
      </c>
      <c r="BJ383" s="18" t="s">
        <v>81</v>
      </c>
      <c r="BK383" s="140">
        <f>ROUND(I383*H383,2)</f>
        <v>0</v>
      </c>
      <c r="BL383" s="18" t="s">
        <v>278</v>
      </c>
      <c r="BM383" s="139" t="s">
        <v>2972</v>
      </c>
    </row>
    <row r="384" spans="2:65" s="1" customFormat="1" ht="24.15" customHeight="1">
      <c r="B384" s="33"/>
      <c r="C384" s="128" t="s">
        <v>706</v>
      </c>
      <c r="D384" s="128" t="s">
        <v>158</v>
      </c>
      <c r="E384" s="129" t="s">
        <v>2973</v>
      </c>
      <c r="F384" s="130" t="s">
        <v>2974</v>
      </c>
      <c r="G384" s="131" t="s">
        <v>235</v>
      </c>
      <c r="H384" s="132">
        <v>4</v>
      </c>
      <c r="I384" s="133"/>
      <c r="J384" s="134">
        <f>ROUND(I384*H384,2)</f>
        <v>0</v>
      </c>
      <c r="K384" s="130" t="s">
        <v>162</v>
      </c>
      <c r="L384" s="33"/>
      <c r="M384" s="135" t="s">
        <v>19</v>
      </c>
      <c r="N384" s="136" t="s">
        <v>44</v>
      </c>
      <c r="P384" s="137">
        <f>O384*H384</f>
        <v>0</v>
      </c>
      <c r="Q384" s="137">
        <v>0</v>
      </c>
      <c r="R384" s="137">
        <f>Q384*H384</f>
        <v>0</v>
      </c>
      <c r="S384" s="137">
        <v>0</v>
      </c>
      <c r="T384" s="138">
        <f>S384*H384</f>
        <v>0</v>
      </c>
      <c r="AR384" s="139" t="s">
        <v>278</v>
      </c>
      <c r="AT384" s="139" t="s">
        <v>158</v>
      </c>
      <c r="AU384" s="139" t="s">
        <v>83</v>
      </c>
      <c r="AY384" s="18" t="s">
        <v>156</v>
      </c>
      <c r="BE384" s="140">
        <f>IF(N384="základní",J384,0)</f>
        <v>0</v>
      </c>
      <c r="BF384" s="140">
        <f>IF(N384="snížená",J384,0)</f>
        <v>0</v>
      </c>
      <c r="BG384" s="140">
        <f>IF(N384="zákl. přenesená",J384,0)</f>
        <v>0</v>
      </c>
      <c r="BH384" s="140">
        <f>IF(N384="sníž. přenesená",J384,0)</f>
        <v>0</v>
      </c>
      <c r="BI384" s="140">
        <f>IF(N384="nulová",J384,0)</f>
        <v>0</v>
      </c>
      <c r="BJ384" s="18" t="s">
        <v>81</v>
      </c>
      <c r="BK384" s="140">
        <f>ROUND(I384*H384,2)</f>
        <v>0</v>
      </c>
      <c r="BL384" s="18" t="s">
        <v>278</v>
      </c>
      <c r="BM384" s="139" t="s">
        <v>2975</v>
      </c>
    </row>
    <row r="385" spans="2:65" s="1" customFormat="1" ht="10.199999999999999">
      <c r="B385" s="33"/>
      <c r="D385" s="141" t="s">
        <v>165</v>
      </c>
      <c r="F385" s="142" t="s">
        <v>2976</v>
      </c>
      <c r="I385" s="143"/>
      <c r="L385" s="33"/>
      <c r="M385" s="144"/>
      <c r="T385" s="54"/>
      <c r="AT385" s="18" t="s">
        <v>165</v>
      </c>
      <c r="AU385" s="18" t="s">
        <v>83</v>
      </c>
    </row>
    <row r="386" spans="2:65" s="12" customFormat="1" ht="10.199999999999999">
      <c r="B386" s="145"/>
      <c r="D386" s="146" t="s">
        <v>167</v>
      </c>
      <c r="E386" s="147" t="s">
        <v>19</v>
      </c>
      <c r="F386" s="148" t="s">
        <v>2703</v>
      </c>
      <c r="H386" s="147" t="s">
        <v>19</v>
      </c>
      <c r="I386" s="149"/>
      <c r="L386" s="145"/>
      <c r="M386" s="150"/>
      <c r="T386" s="151"/>
      <c r="AT386" s="147" t="s">
        <v>167</v>
      </c>
      <c r="AU386" s="147" t="s">
        <v>83</v>
      </c>
      <c r="AV386" s="12" t="s">
        <v>81</v>
      </c>
      <c r="AW386" s="12" t="s">
        <v>35</v>
      </c>
      <c r="AX386" s="12" t="s">
        <v>73</v>
      </c>
      <c r="AY386" s="147" t="s">
        <v>156</v>
      </c>
    </row>
    <row r="387" spans="2:65" s="12" customFormat="1" ht="10.199999999999999">
      <c r="B387" s="145"/>
      <c r="D387" s="146" t="s">
        <v>167</v>
      </c>
      <c r="E387" s="147" t="s">
        <v>19</v>
      </c>
      <c r="F387" s="148" t="s">
        <v>2794</v>
      </c>
      <c r="H387" s="147" t="s">
        <v>19</v>
      </c>
      <c r="I387" s="149"/>
      <c r="L387" s="145"/>
      <c r="M387" s="150"/>
      <c r="T387" s="151"/>
      <c r="AT387" s="147" t="s">
        <v>167</v>
      </c>
      <c r="AU387" s="147" t="s">
        <v>83</v>
      </c>
      <c r="AV387" s="12" t="s">
        <v>81</v>
      </c>
      <c r="AW387" s="12" t="s">
        <v>35</v>
      </c>
      <c r="AX387" s="12" t="s">
        <v>73</v>
      </c>
      <c r="AY387" s="147" t="s">
        <v>156</v>
      </c>
    </row>
    <row r="388" spans="2:65" s="13" customFormat="1" ht="10.199999999999999">
      <c r="B388" s="152"/>
      <c r="D388" s="146" t="s">
        <v>167</v>
      </c>
      <c r="E388" s="153" t="s">
        <v>19</v>
      </c>
      <c r="F388" s="154" t="s">
        <v>2949</v>
      </c>
      <c r="H388" s="155">
        <v>2</v>
      </c>
      <c r="I388" s="156"/>
      <c r="L388" s="152"/>
      <c r="M388" s="157"/>
      <c r="T388" s="158"/>
      <c r="AT388" s="153" t="s">
        <v>167</v>
      </c>
      <c r="AU388" s="153" t="s">
        <v>83</v>
      </c>
      <c r="AV388" s="13" t="s">
        <v>83</v>
      </c>
      <c r="AW388" s="13" t="s">
        <v>35</v>
      </c>
      <c r="AX388" s="13" t="s">
        <v>73</v>
      </c>
      <c r="AY388" s="153" t="s">
        <v>156</v>
      </c>
    </row>
    <row r="389" spans="2:65" s="13" customFormat="1" ht="10.199999999999999">
      <c r="B389" s="152"/>
      <c r="D389" s="146" t="s">
        <v>167</v>
      </c>
      <c r="E389" s="153" t="s">
        <v>19</v>
      </c>
      <c r="F389" s="154" t="s">
        <v>2817</v>
      </c>
      <c r="H389" s="155">
        <v>2</v>
      </c>
      <c r="I389" s="156"/>
      <c r="L389" s="152"/>
      <c r="M389" s="157"/>
      <c r="T389" s="158"/>
      <c r="AT389" s="153" t="s">
        <v>167</v>
      </c>
      <c r="AU389" s="153" t="s">
        <v>83</v>
      </c>
      <c r="AV389" s="13" t="s">
        <v>83</v>
      </c>
      <c r="AW389" s="13" t="s">
        <v>35</v>
      </c>
      <c r="AX389" s="13" t="s">
        <v>73</v>
      </c>
      <c r="AY389" s="153" t="s">
        <v>156</v>
      </c>
    </row>
    <row r="390" spans="2:65" s="12" customFormat="1" ht="10.199999999999999">
      <c r="B390" s="145"/>
      <c r="D390" s="146" t="s">
        <v>167</v>
      </c>
      <c r="E390" s="147" t="s">
        <v>19</v>
      </c>
      <c r="F390" s="148" t="s">
        <v>2849</v>
      </c>
      <c r="H390" s="147" t="s">
        <v>19</v>
      </c>
      <c r="I390" s="149"/>
      <c r="L390" s="145"/>
      <c r="M390" s="150"/>
      <c r="T390" s="151"/>
      <c r="AT390" s="147" t="s">
        <v>167</v>
      </c>
      <c r="AU390" s="147" t="s">
        <v>83</v>
      </c>
      <c r="AV390" s="12" t="s">
        <v>81</v>
      </c>
      <c r="AW390" s="12" t="s">
        <v>35</v>
      </c>
      <c r="AX390" s="12" t="s">
        <v>73</v>
      </c>
      <c r="AY390" s="147" t="s">
        <v>156</v>
      </c>
    </row>
    <row r="391" spans="2:65" s="12" customFormat="1" ht="10.199999999999999">
      <c r="B391" s="145"/>
      <c r="D391" s="146" t="s">
        <v>167</v>
      </c>
      <c r="E391" s="147" t="s">
        <v>19</v>
      </c>
      <c r="F391" s="148" t="s">
        <v>2850</v>
      </c>
      <c r="H391" s="147" t="s">
        <v>19</v>
      </c>
      <c r="I391" s="149"/>
      <c r="L391" s="145"/>
      <c r="M391" s="150"/>
      <c r="T391" s="151"/>
      <c r="AT391" s="147" t="s">
        <v>167</v>
      </c>
      <c r="AU391" s="147" t="s">
        <v>83</v>
      </c>
      <c r="AV391" s="12" t="s">
        <v>81</v>
      </c>
      <c r="AW391" s="12" t="s">
        <v>35</v>
      </c>
      <c r="AX391" s="12" t="s">
        <v>73</v>
      </c>
      <c r="AY391" s="147" t="s">
        <v>156</v>
      </c>
    </row>
    <row r="392" spans="2:65" s="12" customFormat="1" ht="10.199999999999999">
      <c r="B392" s="145"/>
      <c r="D392" s="146" t="s">
        <v>167</v>
      </c>
      <c r="E392" s="147" t="s">
        <v>19</v>
      </c>
      <c r="F392" s="148" t="s">
        <v>2851</v>
      </c>
      <c r="H392" s="147" t="s">
        <v>19</v>
      </c>
      <c r="I392" s="149"/>
      <c r="L392" s="145"/>
      <c r="M392" s="150"/>
      <c r="T392" s="151"/>
      <c r="AT392" s="147" t="s">
        <v>167</v>
      </c>
      <c r="AU392" s="147" t="s">
        <v>83</v>
      </c>
      <c r="AV392" s="12" t="s">
        <v>81</v>
      </c>
      <c r="AW392" s="12" t="s">
        <v>35</v>
      </c>
      <c r="AX392" s="12" t="s">
        <v>73</v>
      </c>
      <c r="AY392" s="147" t="s">
        <v>156</v>
      </c>
    </row>
    <row r="393" spans="2:65" s="12" customFormat="1" ht="10.199999999999999">
      <c r="B393" s="145"/>
      <c r="D393" s="146" t="s">
        <v>167</v>
      </c>
      <c r="E393" s="147" t="s">
        <v>19</v>
      </c>
      <c r="F393" s="148" t="s">
        <v>2862</v>
      </c>
      <c r="H393" s="147" t="s">
        <v>19</v>
      </c>
      <c r="I393" s="149"/>
      <c r="L393" s="145"/>
      <c r="M393" s="150"/>
      <c r="T393" s="151"/>
      <c r="AT393" s="147" t="s">
        <v>167</v>
      </c>
      <c r="AU393" s="147" t="s">
        <v>83</v>
      </c>
      <c r="AV393" s="12" t="s">
        <v>81</v>
      </c>
      <c r="AW393" s="12" t="s">
        <v>35</v>
      </c>
      <c r="AX393" s="12" t="s">
        <v>73</v>
      </c>
      <c r="AY393" s="147" t="s">
        <v>156</v>
      </c>
    </row>
    <row r="394" spans="2:65" s="12" customFormat="1" ht="10.199999999999999">
      <c r="B394" s="145"/>
      <c r="D394" s="146" t="s">
        <v>167</v>
      </c>
      <c r="E394" s="147" t="s">
        <v>19</v>
      </c>
      <c r="F394" s="148" t="s">
        <v>2801</v>
      </c>
      <c r="H394" s="147" t="s">
        <v>19</v>
      </c>
      <c r="I394" s="149"/>
      <c r="L394" s="145"/>
      <c r="M394" s="150"/>
      <c r="T394" s="151"/>
      <c r="AT394" s="147" t="s">
        <v>167</v>
      </c>
      <c r="AU394" s="147" t="s">
        <v>83</v>
      </c>
      <c r="AV394" s="12" t="s">
        <v>81</v>
      </c>
      <c r="AW394" s="12" t="s">
        <v>35</v>
      </c>
      <c r="AX394" s="12" t="s">
        <v>73</v>
      </c>
      <c r="AY394" s="147" t="s">
        <v>156</v>
      </c>
    </row>
    <row r="395" spans="2:65" s="14" customFormat="1" ht="10.199999999999999">
      <c r="B395" s="159"/>
      <c r="D395" s="146" t="s">
        <v>167</v>
      </c>
      <c r="E395" s="160" t="s">
        <v>19</v>
      </c>
      <c r="F395" s="161" t="s">
        <v>174</v>
      </c>
      <c r="H395" s="162">
        <v>4</v>
      </c>
      <c r="I395" s="163"/>
      <c r="L395" s="159"/>
      <c r="M395" s="164"/>
      <c r="T395" s="165"/>
      <c r="AT395" s="160" t="s">
        <v>167</v>
      </c>
      <c r="AU395" s="160" t="s">
        <v>83</v>
      </c>
      <c r="AV395" s="14" t="s">
        <v>163</v>
      </c>
      <c r="AW395" s="14" t="s">
        <v>35</v>
      </c>
      <c r="AX395" s="14" t="s">
        <v>81</v>
      </c>
      <c r="AY395" s="160" t="s">
        <v>156</v>
      </c>
    </row>
    <row r="396" spans="2:65" s="1" customFormat="1" ht="16.5" customHeight="1">
      <c r="B396" s="33"/>
      <c r="C396" s="166" t="s">
        <v>712</v>
      </c>
      <c r="D396" s="166" t="s">
        <v>291</v>
      </c>
      <c r="E396" s="167" t="s">
        <v>2977</v>
      </c>
      <c r="F396" s="168" t="s">
        <v>2978</v>
      </c>
      <c r="G396" s="169" t="s">
        <v>235</v>
      </c>
      <c r="H396" s="170">
        <v>4</v>
      </c>
      <c r="I396" s="171"/>
      <c r="J396" s="172">
        <f>ROUND(I396*H396,2)</f>
        <v>0</v>
      </c>
      <c r="K396" s="168" t="s">
        <v>162</v>
      </c>
      <c r="L396" s="173"/>
      <c r="M396" s="174" t="s">
        <v>19</v>
      </c>
      <c r="N396" s="175" t="s">
        <v>44</v>
      </c>
      <c r="P396" s="137">
        <f>O396*H396</f>
        <v>0</v>
      </c>
      <c r="Q396" s="137">
        <v>1E-4</v>
      </c>
      <c r="R396" s="137">
        <f>Q396*H396</f>
        <v>4.0000000000000002E-4</v>
      </c>
      <c r="S396" s="137">
        <v>0</v>
      </c>
      <c r="T396" s="138">
        <f>S396*H396</f>
        <v>0</v>
      </c>
      <c r="AR396" s="139" t="s">
        <v>379</v>
      </c>
      <c r="AT396" s="139" t="s">
        <v>291</v>
      </c>
      <c r="AU396" s="139" t="s">
        <v>83</v>
      </c>
      <c r="AY396" s="18" t="s">
        <v>156</v>
      </c>
      <c r="BE396" s="140">
        <f>IF(N396="základní",J396,0)</f>
        <v>0</v>
      </c>
      <c r="BF396" s="140">
        <f>IF(N396="snížená",J396,0)</f>
        <v>0</v>
      </c>
      <c r="BG396" s="140">
        <f>IF(N396="zákl. přenesená",J396,0)</f>
        <v>0</v>
      </c>
      <c r="BH396" s="140">
        <f>IF(N396="sníž. přenesená",J396,0)</f>
        <v>0</v>
      </c>
      <c r="BI396" s="140">
        <f>IF(N396="nulová",J396,0)</f>
        <v>0</v>
      </c>
      <c r="BJ396" s="18" t="s">
        <v>81</v>
      </c>
      <c r="BK396" s="140">
        <f>ROUND(I396*H396,2)</f>
        <v>0</v>
      </c>
      <c r="BL396" s="18" t="s">
        <v>278</v>
      </c>
      <c r="BM396" s="139" t="s">
        <v>2979</v>
      </c>
    </row>
    <row r="397" spans="2:65" s="1" customFormat="1" ht="16.5" customHeight="1">
      <c r="B397" s="33"/>
      <c r="C397" s="128" t="s">
        <v>719</v>
      </c>
      <c r="D397" s="128" t="s">
        <v>158</v>
      </c>
      <c r="E397" s="129" t="s">
        <v>2980</v>
      </c>
      <c r="F397" s="130" t="s">
        <v>2981</v>
      </c>
      <c r="G397" s="131" t="s">
        <v>235</v>
      </c>
      <c r="H397" s="132">
        <v>34</v>
      </c>
      <c r="I397" s="133"/>
      <c r="J397" s="134">
        <f>ROUND(I397*H397,2)</f>
        <v>0</v>
      </c>
      <c r="K397" s="130" t="s">
        <v>162</v>
      </c>
      <c r="L397" s="33"/>
      <c r="M397" s="135" t="s">
        <v>19</v>
      </c>
      <c r="N397" s="136" t="s">
        <v>44</v>
      </c>
      <c r="P397" s="137">
        <f>O397*H397</f>
        <v>0</v>
      </c>
      <c r="Q397" s="137">
        <v>0</v>
      </c>
      <c r="R397" s="137">
        <f>Q397*H397</f>
        <v>0</v>
      </c>
      <c r="S397" s="137">
        <v>0</v>
      </c>
      <c r="T397" s="138">
        <f>S397*H397</f>
        <v>0</v>
      </c>
      <c r="AR397" s="139" t="s">
        <v>278</v>
      </c>
      <c r="AT397" s="139" t="s">
        <v>158</v>
      </c>
      <c r="AU397" s="139" t="s">
        <v>83</v>
      </c>
      <c r="AY397" s="18" t="s">
        <v>156</v>
      </c>
      <c r="BE397" s="140">
        <f>IF(N397="základní",J397,0)</f>
        <v>0</v>
      </c>
      <c r="BF397" s="140">
        <f>IF(N397="snížená",J397,0)</f>
        <v>0</v>
      </c>
      <c r="BG397" s="140">
        <f>IF(N397="zákl. přenesená",J397,0)</f>
        <v>0</v>
      </c>
      <c r="BH397" s="140">
        <f>IF(N397="sníž. přenesená",J397,0)</f>
        <v>0</v>
      </c>
      <c r="BI397" s="140">
        <f>IF(N397="nulová",J397,0)</f>
        <v>0</v>
      </c>
      <c r="BJ397" s="18" t="s">
        <v>81</v>
      </c>
      <c r="BK397" s="140">
        <f>ROUND(I397*H397,2)</f>
        <v>0</v>
      </c>
      <c r="BL397" s="18" t="s">
        <v>278</v>
      </c>
      <c r="BM397" s="139" t="s">
        <v>2982</v>
      </c>
    </row>
    <row r="398" spans="2:65" s="1" customFormat="1" ht="10.199999999999999">
      <c r="B398" s="33"/>
      <c r="D398" s="141" t="s">
        <v>165</v>
      </c>
      <c r="F398" s="142" t="s">
        <v>2983</v>
      </c>
      <c r="I398" s="143"/>
      <c r="L398" s="33"/>
      <c r="M398" s="144"/>
      <c r="T398" s="54"/>
      <c r="AT398" s="18" t="s">
        <v>165</v>
      </c>
      <c r="AU398" s="18" t="s">
        <v>83</v>
      </c>
    </row>
    <row r="399" spans="2:65" s="12" customFormat="1" ht="10.199999999999999">
      <c r="B399" s="145"/>
      <c r="D399" s="146" t="s">
        <v>167</v>
      </c>
      <c r="E399" s="147" t="s">
        <v>19</v>
      </c>
      <c r="F399" s="148" t="s">
        <v>2915</v>
      </c>
      <c r="H399" s="147" t="s">
        <v>19</v>
      </c>
      <c r="I399" s="149"/>
      <c r="L399" s="145"/>
      <c r="M399" s="150"/>
      <c r="T399" s="151"/>
      <c r="AT399" s="147" t="s">
        <v>167</v>
      </c>
      <c r="AU399" s="147" t="s">
        <v>83</v>
      </c>
      <c r="AV399" s="12" t="s">
        <v>81</v>
      </c>
      <c r="AW399" s="12" t="s">
        <v>35</v>
      </c>
      <c r="AX399" s="12" t="s">
        <v>73</v>
      </c>
      <c r="AY399" s="147" t="s">
        <v>156</v>
      </c>
    </row>
    <row r="400" spans="2:65" s="12" customFormat="1" ht="10.199999999999999">
      <c r="B400" s="145"/>
      <c r="D400" s="146" t="s">
        <v>167</v>
      </c>
      <c r="E400" s="147" t="s">
        <v>19</v>
      </c>
      <c r="F400" s="148" t="s">
        <v>2916</v>
      </c>
      <c r="H400" s="147" t="s">
        <v>19</v>
      </c>
      <c r="I400" s="149"/>
      <c r="L400" s="145"/>
      <c r="M400" s="150"/>
      <c r="T400" s="151"/>
      <c r="AT400" s="147" t="s">
        <v>167</v>
      </c>
      <c r="AU400" s="147" t="s">
        <v>83</v>
      </c>
      <c r="AV400" s="12" t="s">
        <v>81</v>
      </c>
      <c r="AW400" s="12" t="s">
        <v>35</v>
      </c>
      <c r="AX400" s="12" t="s">
        <v>73</v>
      </c>
      <c r="AY400" s="147" t="s">
        <v>156</v>
      </c>
    </row>
    <row r="401" spans="2:65" s="13" customFormat="1" ht="10.199999999999999">
      <c r="B401" s="152"/>
      <c r="D401" s="146" t="s">
        <v>167</v>
      </c>
      <c r="E401" s="153" t="s">
        <v>19</v>
      </c>
      <c r="F401" s="154" t="s">
        <v>195</v>
      </c>
      <c r="H401" s="155">
        <v>5</v>
      </c>
      <c r="I401" s="156"/>
      <c r="L401" s="152"/>
      <c r="M401" s="157"/>
      <c r="T401" s="158"/>
      <c r="AT401" s="153" t="s">
        <v>167</v>
      </c>
      <c r="AU401" s="153" t="s">
        <v>83</v>
      </c>
      <c r="AV401" s="13" t="s">
        <v>83</v>
      </c>
      <c r="AW401" s="13" t="s">
        <v>35</v>
      </c>
      <c r="AX401" s="13" t="s">
        <v>73</v>
      </c>
      <c r="AY401" s="153" t="s">
        <v>156</v>
      </c>
    </row>
    <row r="402" spans="2:65" s="12" customFormat="1" ht="10.199999999999999">
      <c r="B402" s="145"/>
      <c r="D402" s="146" t="s">
        <v>167</v>
      </c>
      <c r="E402" s="147" t="s">
        <v>19</v>
      </c>
      <c r="F402" s="148" t="s">
        <v>2984</v>
      </c>
      <c r="H402" s="147" t="s">
        <v>19</v>
      </c>
      <c r="I402" s="149"/>
      <c r="L402" s="145"/>
      <c r="M402" s="150"/>
      <c r="T402" s="151"/>
      <c r="AT402" s="147" t="s">
        <v>167</v>
      </c>
      <c r="AU402" s="147" t="s">
        <v>83</v>
      </c>
      <c r="AV402" s="12" t="s">
        <v>81</v>
      </c>
      <c r="AW402" s="12" t="s">
        <v>35</v>
      </c>
      <c r="AX402" s="12" t="s">
        <v>73</v>
      </c>
      <c r="AY402" s="147" t="s">
        <v>156</v>
      </c>
    </row>
    <row r="403" spans="2:65" s="13" customFormat="1" ht="10.199999999999999">
      <c r="B403" s="152"/>
      <c r="D403" s="146" t="s">
        <v>167</v>
      </c>
      <c r="E403" s="153" t="s">
        <v>19</v>
      </c>
      <c r="F403" s="154" t="s">
        <v>209</v>
      </c>
      <c r="H403" s="155">
        <v>7</v>
      </c>
      <c r="I403" s="156"/>
      <c r="L403" s="152"/>
      <c r="M403" s="157"/>
      <c r="T403" s="158"/>
      <c r="AT403" s="153" t="s">
        <v>167</v>
      </c>
      <c r="AU403" s="153" t="s">
        <v>83</v>
      </c>
      <c r="AV403" s="13" t="s">
        <v>83</v>
      </c>
      <c r="AW403" s="13" t="s">
        <v>35</v>
      </c>
      <c r="AX403" s="13" t="s">
        <v>73</v>
      </c>
      <c r="AY403" s="153" t="s">
        <v>156</v>
      </c>
    </row>
    <row r="404" spans="2:65" s="12" customFormat="1" ht="10.199999999999999">
      <c r="B404" s="145"/>
      <c r="D404" s="146" t="s">
        <v>167</v>
      </c>
      <c r="E404" s="147" t="s">
        <v>19</v>
      </c>
      <c r="F404" s="148" t="s">
        <v>2985</v>
      </c>
      <c r="H404" s="147" t="s">
        <v>19</v>
      </c>
      <c r="I404" s="149"/>
      <c r="L404" s="145"/>
      <c r="M404" s="150"/>
      <c r="T404" s="151"/>
      <c r="AT404" s="147" t="s">
        <v>167</v>
      </c>
      <c r="AU404" s="147" t="s">
        <v>83</v>
      </c>
      <c r="AV404" s="12" t="s">
        <v>81</v>
      </c>
      <c r="AW404" s="12" t="s">
        <v>35</v>
      </c>
      <c r="AX404" s="12" t="s">
        <v>73</v>
      </c>
      <c r="AY404" s="147" t="s">
        <v>156</v>
      </c>
    </row>
    <row r="405" spans="2:65" s="13" customFormat="1" ht="10.199999999999999">
      <c r="B405" s="152"/>
      <c r="D405" s="146" t="s">
        <v>167</v>
      </c>
      <c r="E405" s="153" t="s">
        <v>19</v>
      </c>
      <c r="F405" s="154" t="s">
        <v>8</v>
      </c>
      <c r="H405" s="155">
        <v>12</v>
      </c>
      <c r="I405" s="156"/>
      <c r="L405" s="152"/>
      <c r="M405" s="157"/>
      <c r="T405" s="158"/>
      <c r="AT405" s="153" t="s">
        <v>167</v>
      </c>
      <c r="AU405" s="153" t="s">
        <v>83</v>
      </c>
      <c r="AV405" s="13" t="s">
        <v>83</v>
      </c>
      <c r="AW405" s="13" t="s">
        <v>35</v>
      </c>
      <c r="AX405" s="13" t="s">
        <v>73</v>
      </c>
      <c r="AY405" s="153" t="s">
        <v>156</v>
      </c>
    </row>
    <row r="406" spans="2:65" s="12" customFormat="1" ht="10.199999999999999">
      <c r="B406" s="145"/>
      <c r="D406" s="146" t="s">
        <v>167</v>
      </c>
      <c r="E406" s="147" t="s">
        <v>19</v>
      </c>
      <c r="F406" s="148" t="s">
        <v>2986</v>
      </c>
      <c r="H406" s="147" t="s">
        <v>19</v>
      </c>
      <c r="I406" s="149"/>
      <c r="L406" s="145"/>
      <c r="M406" s="150"/>
      <c r="T406" s="151"/>
      <c r="AT406" s="147" t="s">
        <v>167</v>
      </c>
      <c r="AU406" s="147" t="s">
        <v>83</v>
      </c>
      <c r="AV406" s="12" t="s">
        <v>81</v>
      </c>
      <c r="AW406" s="12" t="s">
        <v>35</v>
      </c>
      <c r="AX406" s="12" t="s">
        <v>73</v>
      </c>
      <c r="AY406" s="147" t="s">
        <v>156</v>
      </c>
    </row>
    <row r="407" spans="2:65" s="13" customFormat="1" ht="10.199999999999999">
      <c r="B407" s="152"/>
      <c r="D407" s="146" t="s">
        <v>167</v>
      </c>
      <c r="E407" s="153" t="s">
        <v>19</v>
      </c>
      <c r="F407" s="154" t="s">
        <v>232</v>
      </c>
      <c r="H407" s="155">
        <v>10</v>
      </c>
      <c r="I407" s="156"/>
      <c r="L407" s="152"/>
      <c r="M407" s="157"/>
      <c r="T407" s="158"/>
      <c r="AT407" s="153" t="s">
        <v>167</v>
      </c>
      <c r="AU407" s="153" t="s">
        <v>83</v>
      </c>
      <c r="AV407" s="13" t="s">
        <v>83</v>
      </c>
      <c r="AW407" s="13" t="s">
        <v>35</v>
      </c>
      <c r="AX407" s="13" t="s">
        <v>73</v>
      </c>
      <c r="AY407" s="153" t="s">
        <v>156</v>
      </c>
    </row>
    <row r="408" spans="2:65" s="14" customFormat="1" ht="10.199999999999999">
      <c r="B408" s="159"/>
      <c r="D408" s="146" t="s">
        <v>167</v>
      </c>
      <c r="E408" s="160" t="s">
        <v>19</v>
      </c>
      <c r="F408" s="161" t="s">
        <v>174</v>
      </c>
      <c r="H408" s="162">
        <v>34</v>
      </c>
      <c r="I408" s="163"/>
      <c r="L408" s="159"/>
      <c r="M408" s="164"/>
      <c r="T408" s="165"/>
      <c r="AT408" s="160" t="s">
        <v>167</v>
      </c>
      <c r="AU408" s="160" t="s">
        <v>83</v>
      </c>
      <c r="AV408" s="14" t="s">
        <v>163</v>
      </c>
      <c r="AW408" s="14" t="s">
        <v>35</v>
      </c>
      <c r="AX408" s="14" t="s">
        <v>81</v>
      </c>
      <c r="AY408" s="160" t="s">
        <v>156</v>
      </c>
    </row>
    <row r="409" spans="2:65" s="1" customFormat="1" ht="16.5" customHeight="1">
      <c r="B409" s="33"/>
      <c r="C409" s="166" t="s">
        <v>724</v>
      </c>
      <c r="D409" s="166" t="s">
        <v>291</v>
      </c>
      <c r="E409" s="167" t="s">
        <v>2987</v>
      </c>
      <c r="F409" s="168" t="s">
        <v>2988</v>
      </c>
      <c r="G409" s="169" t="s">
        <v>235</v>
      </c>
      <c r="H409" s="170">
        <v>34</v>
      </c>
      <c r="I409" s="171"/>
      <c r="J409" s="172">
        <f>ROUND(I409*H409,2)</f>
        <v>0</v>
      </c>
      <c r="K409" s="168" t="s">
        <v>162</v>
      </c>
      <c r="L409" s="173"/>
      <c r="M409" s="174" t="s">
        <v>19</v>
      </c>
      <c r="N409" s="175" t="s">
        <v>44</v>
      </c>
      <c r="P409" s="137">
        <f>O409*H409</f>
        <v>0</v>
      </c>
      <c r="Q409" s="137">
        <v>4.0000000000000002E-4</v>
      </c>
      <c r="R409" s="137">
        <f>Q409*H409</f>
        <v>1.3600000000000001E-2</v>
      </c>
      <c r="S409" s="137">
        <v>0</v>
      </c>
      <c r="T409" s="138">
        <f>S409*H409</f>
        <v>0</v>
      </c>
      <c r="AR409" s="139" t="s">
        <v>379</v>
      </c>
      <c r="AT409" s="139" t="s">
        <v>291</v>
      </c>
      <c r="AU409" s="139" t="s">
        <v>83</v>
      </c>
      <c r="AY409" s="18" t="s">
        <v>156</v>
      </c>
      <c r="BE409" s="140">
        <f>IF(N409="základní",J409,0)</f>
        <v>0</v>
      </c>
      <c r="BF409" s="140">
        <f>IF(N409="snížená",J409,0)</f>
        <v>0</v>
      </c>
      <c r="BG409" s="140">
        <f>IF(N409="zákl. přenesená",J409,0)</f>
        <v>0</v>
      </c>
      <c r="BH409" s="140">
        <f>IF(N409="sníž. přenesená",J409,0)</f>
        <v>0</v>
      </c>
      <c r="BI409" s="140">
        <f>IF(N409="nulová",J409,0)</f>
        <v>0</v>
      </c>
      <c r="BJ409" s="18" t="s">
        <v>81</v>
      </c>
      <c r="BK409" s="140">
        <f>ROUND(I409*H409,2)</f>
        <v>0</v>
      </c>
      <c r="BL409" s="18" t="s">
        <v>278</v>
      </c>
      <c r="BM409" s="139" t="s">
        <v>2989</v>
      </c>
    </row>
    <row r="410" spans="2:65" s="1" customFormat="1" ht="16.5" customHeight="1">
      <c r="B410" s="33"/>
      <c r="C410" s="128" t="s">
        <v>728</v>
      </c>
      <c r="D410" s="128" t="s">
        <v>158</v>
      </c>
      <c r="E410" s="129" t="s">
        <v>2980</v>
      </c>
      <c r="F410" s="130" t="s">
        <v>2981</v>
      </c>
      <c r="G410" s="131" t="s">
        <v>235</v>
      </c>
      <c r="H410" s="132">
        <v>3</v>
      </c>
      <c r="I410" s="133"/>
      <c r="J410" s="134">
        <f>ROUND(I410*H410,2)</f>
        <v>0</v>
      </c>
      <c r="K410" s="130" t="s">
        <v>162</v>
      </c>
      <c r="L410" s="33"/>
      <c r="M410" s="135" t="s">
        <v>19</v>
      </c>
      <c r="N410" s="136" t="s">
        <v>44</v>
      </c>
      <c r="P410" s="137">
        <f>O410*H410</f>
        <v>0</v>
      </c>
      <c r="Q410" s="137">
        <v>0</v>
      </c>
      <c r="R410" s="137">
        <f>Q410*H410</f>
        <v>0</v>
      </c>
      <c r="S410" s="137">
        <v>0</v>
      </c>
      <c r="T410" s="138">
        <f>S410*H410</f>
        <v>0</v>
      </c>
      <c r="AR410" s="139" t="s">
        <v>278</v>
      </c>
      <c r="AT410" s="139" t="s">
        <v>158</v>
      </c>
      <c r="AU410" s="139" t="s">
        <v>83</v>
      </c>
      <c r="AY410" s="18" t="s">
        <v>156</v>
      </c>
      <c r="BE410" s="140">
        <f>IF(N410="základní",J410,0)</f>
        <v>0</v>
      </c>
      <c r="BF410" s="140">
        <f>IF(N410="snížená",J410,0)</f>
        <v>0</v>
      </c>
      <c r="BG410" s="140">
        <f>IF(N410="zákl. přenesená",J410,0)</f>
        <v>0</v>
      </c>
      <c r="BH410" s="140">
        <f>IF(N410="sníž. přenesená",J410,0)</f>
        <v>0</v>
      </c>
      <c r="BI410" s="140">
        <f>IF(N410="nulová",J410,0)</f>
        <v>0</v>
      </c>
      <c r="BJ410" s="18" t="s">
        <v>81</v>
      </c>
      <c r="BK410" s="140">
        <f>ROUND(I410*H410,2)</f>
        <v>0</v>
      </c>
      <c r="BL410" s="18" t="s">
        <v>278</v>
      </c>
      <c r="BM410" s="139" t="s">
        <v>2990</v>
      </c>
    </row>
    <row r="411" spans="2:65" s="1" customFormat="1" ht="10.199999999999999">
      <c r="B411" s="33"/>
      <c r="D411" s="141" t="s">
        <v>165</v>
      </c>
      <c r="F411" s="142" t="s">
        <v>2983</v>
      </c>
      <c r="I411" s="143"/>
      <c r="L411" s="33"/>
      <c r="M411" s="144"/>
      <c r="T411" s="54"/>
      <c r="AT411" s="18" t="s">
        <v>165</v>
      </c>
      <c r="AU411" s="18" t="s">
        <v>83</v>
      </c>
    </row>
    <row r="412" spans="2:65" s="12" customFormat="1" ht="10.199999999999999">
      <c r="B412" s="145"/>
      <c r="D412" s="146" t="s">
        <v>167</v>
      </c>
      <c r="E412" s="147" t="s">
        <v>19</v>
      </c>
      <c r="F412" s="148" t="s">
        <v>2915</v>
      </c>
      <c r="H412" s="147" t="s">
        <v>19</v>
      </c>
      <c r="I412" s="149"/>
      <c r="L412" s="145"/>
      <c r="M412" s="150"/>
      <c r="T412" s="151"/>
      <c r="AT412" s="147" t="s">
        <v>167</v>
      </c>
      <c r="AU412" s="147" t="s">
        <v>83</v>
      </c>
      <c r="AV412" s="12" t="s">
        <v>81</v>
      </c>
      <c r="AW412" s="12" t="s">
        <v>35</v>
      </c>
      <c r="AX412" s="12" t="s">
        <v>73</v>
      </c>
      <c r="AY412" s="147" t="s">
        <v>156</v>
      </c>
    </row>
    <row r="413" spans="2:65" s="12" customFormat="1" ht="10.199999999999999">
      <c r="B413" s="145"/>
      <c r="D413" s="146" t="s">
        <v>167</v>
      </c>
      <c r="E413" s="147" t="s">
        <v>19</v>
      </c>
      <c r="F413" s="148" t="s">
        <v>2984</v>
      </c>
      <c r="H413" s="147" t="s">
        <v>19</v>
      </c>
      <c r="I413" s="149"/>
      <c r="L413" s="145"/>
      <c r="M413" s="150"/>
      <c r="T413" s="151"/>
      <c r="AT413" s="147" t="s">
        <v>167</v>
      </c>
      <c r="AU413" s="147" t="s">
        <v>83</v>
      </c>
      <c r="AV413" s="12" t="s">
        <v>81</v>
      </c>
      <c r="AW413" s="12" t="s">
        <v>35</v>
      </c>
      <c r="AX413" s="12" t="s">
        <v>73</v>
      </c>
      <c r="AY413" s="147" t="s">
        <v>156</v>
      </c>
    </row>
    <row r="414" spans="2:65" s="13" customFormat="1" ht="10.199999999999999">
      <c r="B414" s="152"/>
      <c r="D414" s="146" t="s">
        <v>167</v>
      </c>
      <c r="E414" s="153" t="s">
        <v>19</v>
      </c>
      <c r="F414" s="154" t="s">
        <v>81</v>
      </c>
      <c r="H414" s="155">
        <v>1</v>
      </c>
      <c r="I414" s="156"/>
      <c r="L414" s="152"/>
      <c r="M414" s="157"/>
      <c r="T414" s="158"/>
      <c r="AT414" s="153" t="s">
        <v>167</v>
      </c>
      <c r="AU414" s="153" t="s">
        <v>83</v>
      </c>
      <c r="AV414" s="13" t="s">
        <v>83</v>
      </c>
      <c r="AW414" s="13" t="s">
        <v>35</v>
      </c>
      <c r="AX414" s="13" t="s">
        <v>73</v>
      </c>
      <c r="AY414" s="153" t="s">
        <v>156</v>
      </c>
    </row>
    <row r="415" spans="2:65" s="12" customFormat="1" ht="10.199999999999999">
      <c r="B415" s="145"/>
      <c r="D415" s="146" t="s">
        <v>167</v>
      </c>
      <c r="E415" s="147" t="s">
        <v>19</v>
      </c>
      <c r="F415" s="148" t="s">
        <v>2985</v>
      </c>
      <c r="H415" s="147" t="s">
        <v>19</v>
      </c>
      <c r="I415" s="149"/>
      <c r="L415" s="145"/>
      <c r="M415" s="150"/>
      <c r="T415" s="151"/>
      <c r="AT415" s="147" t="s">
        <v>167</v>
      </c>
      <c r="AU415" s="147" t="s">
        <v>83</v>
      </c>
      <c r="AV415" s="12" t="s">
        <v>81</v>
      </c>
      <c r="AW415" s="12" t="s">
        <v>35</v>
      </c>
      <c r="AX415" s="12" t="s">
        <v>73</v>
      </c>
      <c r="AY415" s="147" t="s">
        <v>156</v>
      </c>
    </row>
    <row r="416" spans="2:65" s="13" customFormat="1" ht="10.199999999999999">
      <c r="B416" s="152"/>
      <c r="D416" s="146" t="s">
        <v>167</v>
      </c>
      <c r="E416" s="153" t="s">
        <v>19</v>
      </c>
      <c r="F416" s="154" t="s">
        <v>81</v>
      </c>
      <c r="H416" s="155">
        <v>1</v>
      </c>
      <c r="I416" s="156"/>
      <c r="L416" s="152"/>
      <c r="M416" s="157"/>
      <c r="T416" s="158"/>
      <c r="AT416" s="153" t="s">
        <v>167</v>
      </c>
      <c r="AU416" s="153" t="s">
        <v>83</v>
      </c>
      <c r="AV416" s="13" t="s">
        <v>83</v>
      </c>
      <c r="AW416" s="13" t="s">
        <v>35</v>
      </c>
      <c r="AX416" s="13" t="s">
        <v>73</v>
      </c>
      <c r="AY416" s="153" t="s">
        <v>156</v>
      </c>
    </row>
    <row r="417" spans="2:65" s="12" customFormat="1" ht="10.199999999999999">
      <c r="B417" s="145"/>
      <c r="D417" s="146" t="s">
        <v>167</v>
      </c>
      <c r="E417" s="147" t="s">
        <v>19</v>
      </c>
      <c r="F417" s="148" t="s">
        <v>2986</v>
      </c>
      <c r="H417" s="147" t="s">
        <v>19</v>
      </c>
      <c r="I417" s="149"/>
      <c r="L417" s="145"/>
      <c r="M417" s="150"/>
      <c r="T417" s="151"/>
      <c r="AT417" s="147" t="s">
        <v>167</v>
      </c>
      <c r="AU417" s="147" t="s">
        <v>83</v>
      </c>
      <c r="AV417" s="12" t="s">
        <v>81</v>
      </c>
      <c r="AW417" s="12" t="s">
        <v>35</v>
      </c>
      <c r="AX417" s="12" t="s">
        <v>73</v>
      </c>
      <c r="AY417" s="147" t="s">
        <v>156</v>
      </c>
    </row>
    <row r="418" spans="2:65" s="13" customFormat="1" ht="10.199999999999999">
      <c r="B418" s="152"/>
      <c r="D418" s="146" t="s">
        <v>167</v>
      </c>
      <c r="E418" s="153" t="s">
        <v>19</v>
      </c>
      <c r="F418" s="154" t="s">
        <v>81</v>
      </c>
      <c r="H418" s="155">
        <v>1</v>
      </c>
      <c r="I418" s="156"/>
      <c r="L418" s="152"/>
      <c r="M418" s="157"/>
      <c r="T418" s="158"/>
      <c r="AT418" s="153" t="s">
        <v>167</v>
      </c>
      <c r="AU418" s="153" t="s">
        <v>83</v>
      </c>
      <c r="AV418" s="13" t="s">
        <v>83</v>
      </c>
      <c r="AW418" s="13" t="s">
        <v>35</v>
      </c>
      <c r="AX418" s="13" t="s">
        <v>73</v>
      </c>
      <c r="AY418" s="153" t="s">
        <v>156</v>
      </c>
    </row>
    <row r="419" spans="2:65" s="14" customFormat="1" ht="10.199999999999999">
      <c r="B419" s="159"/>
      <c r="D419" s="146" t="s">
        <v>167</v>
      </c>
      <c r="E419" s="160" t="s">
        <v>19</v>
      </c>
      <c r="F419" s="161" t="s">
        <v>174</v>
      </c>
      <c r="H419" s="162">
        <v>3</v>
      </c>
      <c r="I419" s="163"/>
      <c r="L419" s="159"/>
      <c r="M419" s="164"/>
      <c r="T419" s="165"/>
      <c r="AT419" s="160" t="s">
        <v>167</v>
      </c>
      <c r="AU419" s="160" t="s">
        <v>83</v>
      </c>
      <c r="AV419" s="14" t="s">
        <v>163</v>
      </c>
      <c r="AW419" s="14" t="s">
        <v>35</v>
      </c>
      <c r="AX419" s="14" t="s">
        <v>81</v>
      </c>
      <c r="AY419" s="160" t="s">
        <v>156</v>
      </c>
    </row>
    <row r="420" spans="2:65" s="1" customFormat="1" ht="16.5" customHeight="1">
      <c r="B420" s="33"/>
      <c r="C420" s="166" t="s">
        <v>735</v>
      </c>
      <c r="D420" s="166" t="s">
        <v>291</v>
      </c>
      <c r="E420" s="167" t="s">
        <v>2991</v>
      </c>
      <c r="F420" s="168" t="s">
        <v>2992</v>
      </c>
      <c r="G420" s="169" t="s">
        <v>235</v>
      </c>
      <c r="H420" s="170">
        <v>3</v>
      </c>
      <c r="I420" s="171"/>
      <c r="J420" s="172">
        <f>ROUND(I420*H420,2)</f>
        <v>0</v>
      </c>
      <c r="K420" s="168" t="s">
        <v>162</v>
      </c>
      <c r="L420" s="173"/>
      <c r="M420" s="174" t="s">
        <v>19</v>
      </c>
      <c r="N420" s="175" t="s">
        <v>44</v>
      </c>
      <c r="P420" s="137">
        <f>O420*H420</f>
        <v>0</v>
      </c>
      <c r="Q420" s="137">
        <v>4.0000000000000002E-4</v>
      </c>
      <c r="R420" s="137">
        <f>Q420*H420</f>
        <v>1.2000000000000001E-3</v>
      </c>
      <c r="S420" s="137">
        <v>0</v>
      </c>
      <c r="T420" s="138">
        <f>S420*H420</f>
        <v>0</v>
      </c>
      <c r="AR420" s="139" t="s">
        <v>379</v>
      </c>
      <c r="AT420" s="139" t="s">
        <v>291</v>
      </c>
      <c r="AU420" s="139" t="s">
        <v>83</v>
      </c>
      <c r="AY420" s="18" t="s">
        <v>156</v>
      </c>
      <c r="BE420" s="140">
        <f>IF(N420="základní",J420,0)</f>
        <v>0</v>
      </c>
      <c r="BF420" s="140">
        <f>IF(N420="snížená",J420,0)</f>
        <v>0</v>
      </c>
      <c r="BG420" s="140">
        <f>IF(N420="zákl. přenesená",J420,0)</f>
        <v>0</v>
      </c>
      <c r="BH420" s="140">
        <f>IF(N420="sníž. přenesená",J420,0)</f>
        <v>0</v>
      </c>
      <c r="BI420" s="140">
        <f>IF(N420="nulová",J420,0)</f>
        <v>0</v>
      </c>
      <c r="BJ420" s="18" t="s">
        <v>81</v>
      </c>
      <c r="BK420" s="140">
        <f>ROUND(I420*H420,2)</f>
        <v>0</v>
      </c>
      <c r="BL420" s="18" t="s">
        <v>278</v>
      </c>
      <c r="BM420" s="139" t="s">
        <v>2993</v>
      </c>
    </row>
    <row r="421" spans="2:65" s="1" customFormat="1" ht="16.5" customHeight="1">
      <c r="B421" s="33"/>
      <c r="C421" s="128" t="s">
        <v>741</v>
      </c>
      <c r="D421" s="128" t="s">
        <v>158</v>
      </c>
      <c r="E421" s="129" t="s">
        <v>2980</v>
      </c>
      <c r="F421" s="130" t="s">
        <v>2981</v>
      </c>
      <c r="G421" s="131" t="s">
        <v>235</v>
      </c>
      <c r="H421" s="132">
        <v>1</v>
      </c>
      <c r="I421" s="133"/>
      <c r="J421" s="134">
        <f>ROUND(I421*H421,2)</f>
        <v>0</v>
      </c>
      <c r="K421" s="130" t="s">
        <v>162</v>
      </c>
      <c r="L421" s="33"/>
      <c r="M421" s="135" t="s">
        <v>19</v>
      </c>
      <c r="N421" s="136" t="s">
        <v>44</v>
      </c>
      <c r="P421" s="137">
        <f>O421*H421</f>
        <v>0</v>
      </c>
      <c r="Q421" s="137">
        <v>0</v>
      </c>
      <c r="R421" s="137">
        <f>Q421*H421</f>
        <v>0</v>
      </c>
      <c r="S421" s="137">
        <v>0</v>
      </c>
      <c r="T421" s="138">
        <f>S421*H421</f>
        <v>0</v>
      </c>
      <c r="AR421" s="139" t="s">
        <v>278</v>
      </c>
      <c r="AT421" s="139" t="s">
        <v>158</v>
      </c>
      <c r="AU421" s="139" t="s">
        <v>83</v>
      </c>
      <c r="AY421" s="18" t="s">
        <v>156</v>
      </c>
      <c r="BE421" s="140">
        <f>IF(N421="základní",J421,0)</f>
        <v>0</v>
      </c>
      <c r="BF421" s="140">
        <f>IF(N421="snížená",J421,0)</f>
        <v>0</v>
      </c>
      <c r="BG421" s="140">
        <f>IF(N421="zákl. přenesená",J421,0)</f>
        <v>0</v>
      </c>
      <c r="BH421" s="140">
        <f>IF(N421="sníž. přenesená",J421,0)</f>
        <v>0</v>
      </c>
      <c r="BI421" s="140">
        <f>IF(N421="nulová",J421,0)</f>
        <v>0</v>
      </c>
      <c r="BJ421" s="18" t="s">
        <v>81</v>
      </c>
      <c r="BK421" s="140">
        <f>ROUND(I421*H421,2)</f>
        <v>0</v>
      </c>
      <c r="BL421" s="18" t="s">
        <v>278</v>
      </c>
      <c r="BM421" s="139" t="s">
        <v>2994</v>
      </c>
    </row>
    <row r="422" spans="2:65" s="1" customFormat="1" ht="10.199999999999999">
      <c r="B422" s="33"/>
      <c r="D422" s="141" t="s">
        <v>165</v>
      </c>
      <c r="F422" s="142" t="s">
        <v>2983</v>
      </c>
      <c r="I422" s="143"/>
      <c r="L422" s="33"/>
      <c r="M422" s="144"/>
      <c r="T422" s="54"/>
      <c r="AT422" s="18" t="s">
        <v>165</v>
      </c>
      <c r="AU422" s="18" t="s">
        <v>83</v>
      </c>
    </row>
    <row r="423" spans="2:65" s="12" customFormat="1" ht="10.199999999999999">
      <c r="B423" s="145"/>
      <c r="D423" s="146" t="s">
        <v>167</v>
      </c>
      <c r="E423" s="147" t="s">
        <v>19</v>
      </c>
      <c r="F423" s="148" t="s">
        <v>2915</v>
      </c>
      <c r="H423" s="147" t="s">
        <v>19</v>
      </c>
      <c r="I423" s="149"/>
      <c r="L423" s="145"/>
      <c r="M423" s="150"/>
      <c r="T423" s="151"/>
      <c r="AT423" s="147" t="s">
        <v>167</v>
      </c>
      <c r="AU423" s="147" t="s">
        <v>83</v>
      </c>
      <c r="AV423" s="12" t="s">
        <v>81</v>
      </c>
      <c r="AW423" s="12" t="s">
        <v>35</v>
      </c>
      <c r="AX423" s="12" t="s">
        <v>73</v>
      </c>
      <c r="AY423" s="147" t="s">
        <v>156</v>
      </c>
    </row>
    <row r="424" spans="2:65" s="12" customFormat="1" ht="10.199999999999999">
      <c r="B424" s="145"/>
      <c r="D424" s="146" t="s">
        <v>167</v>
      </c>
      <c r="E424" s="147" t="s">
        <v>19</v>
      </c>
      <c r="F424" s="148" t="s">
        <v>2916</v>
      </c>
      <c r="H424" s="147" t="s">
        <v>19</v>
      </c>
      <c r="I424" s="149"/>
      <c r="L424" s="145"/>
      <c r="M424" s="150"/>
      <c r="T424" s="151"/>
      <c r="AT424" s="147" t="s">
        <v>167</v>
      </c>
      <c r="AU424" s="147" t="s">
        <v>83</v>
      </c>
      <c r="AV424" s="12" t="s">
        <v>81</v>
      </c>
      <c r="AW424" s="12" t="s">
        <v>35</v>
      </c>
      <c r="AX424" s="12" t="s">
        <v>73</v>
      </c>
      <c r="AY424" s="147" t="s">
        <v>156</v>
      </c>
    </row>
    <row r="425" spans="2:65" s="13" customFormat="1" ht="10.199999999999999">
      <c r="B425" s="152"/>
      <c r="D425" s="146" t="s">
        <v>167</v>
      </c>
      <c r="E425" s="153" t="s">
        <v>19</v>
      </c>
      <c r="F425" s="154" t="s">
        <v>81</v>
      </c>
      <c r="H425" s="155">
        <v>1</v>
      </c>
      <c r="I425" s="156"/>
      <c r="L425" s="152"/>
      <c r="M425" s="157"/>
      <c r="T425" s="158"/>
      <c r="AT425" s="153" t="s">
        <v>167</v>
      </c>
      <c r="AU425" s="153" t="s">
        <v>83</v>
      </c>
      <c r="AV425" s="13" t="s">
        <v>83</v>
      </c>
      <c r="AW425" s="13" t="s">
        <v>35</v>
      </c>
      <c r="AX425" s="13" t="s">
        <v>73</v>
      </c>
      <c r="AY425" s="153" t="s">
        <v>156</v>
      </c>
    </row>
    <row r="426" spans="2:65" s="14" customFormat="1" ht="10.199999999999999">
      <c r="B426" s="159"/>
      <c r="D426" s="146" t="s">
        <v>167</v>
      </c>
      <c r="E426" s="160" t="s">
        <v>19</v>
      </c>
      <c r="F426" s="161" t="s">
        <v>174</v>
      </c>
      <c r="H426" s="162">
        <v>1</v>
      </c>
      <c r="I426" s="163"/>
      <c r="L426" s="159"/>
      <c r="M426" s="164"/>
      <c r="T426" s="165"/>
      <c r="AT426" s="160" t="s">
        <v>167</v>
      </c>
      <c r="AU426" s="160" t="s">
        <v>83</v>
      </c>
      <c r="AV426" s="14" t="s">
        <v>163</v>
      </c>
      <c r="AW426" s="14" t="s">
        <v>35</v>
      </c>
      <c r="AX426" s="14" t="s">
        <v>81</v>
      </c>
      <c r="AY426" s="160" t="s">
        <v>156</v>
      </c>
    </row>
    <row r="427" spans="2:65" s="1" customFormat="1" ht="16.5" customHeight="1">
      <c r="B427" s="33"/>
      <c r="C427" s="166" t="s">
        <v>746</v>
      </c>
      <c r="D427" s="166" t="s">
        <v>291</v>
      </c>
      <c r="E427" s="167" t="s">
        <v>2995</v>
      </c>
      <c r="F427" s="168" t="s">
        <v>2996</v>
      </c>
      <c r="G427" s="169" t="s">
        <v>235</v>
      </c>
      <c r="H427" s="170">
        <v>1</v>
      </c>
      <c r="I427" s="171"/>
      <c r="J427" s="172">
        <f>ROUND(I427*H427,2)</f>
        <v>0</v>
      </c>
      <c r="K427" s="168" t="s">
        <v>162</v>
      </c>
      <c r="L427" s="173"/>
      <c r="M427" s="174" t="s">
        <v>19</v>
      </c>
      <c r="N427" s="175" t="s">
        <v>44</v>
      </c>
      <c r="P427" s="137">
        <f>O427*H427</f>
        <v>0</v>
      </c>
      <c r="Q427" s="137">
        <v>1.6000000000000001E-4</v>
      </c>
      <c r="R427" s="137">
        <f>Q427*H427</f>
        <v>1.6000000000000001E-4</v>
      </c>
      <c r="S427" s="137">
        <v>0</v>
      </c>
      <c r="T427" s="138">
        <f>S427*H427</f>
        <v>0</v>
      </c>
      <c r="AR427" s="139" t="s">
        <v>379</v>
      </c>
      <c r="AT427" s="139" t="s">
        <v>291</v>
      </c>
      <c r="AU427" s="139" t="s">
        <v>83</v>
      </c>
      <c r="AY427" s="18" t="s">
        <v>156</v>
      </c>
      <c r="BE427" s="140">
        <f>IF(N427="základní",J427,0)</f>
        <v>0</v>
      </c>
      <c r="BF427" s="140">
        <f>IF(N427="snížená",J427,0)</f>
        <v>0</v>
      </c>
      <c r="BG427" s="140">
        <f>IF(N427="zákl. přenesená",J427,0)</f>
        <v>0</v>
      </c>
      <c r="BH427" s="140">
        <f>IF(N427="sníž. přenesená",J427,0)</f>
        <v>0</v>
      </c>
      <c r="BI427" s="140">
        <f>IF(N427="nulová",J427,0)</f>
        <v>0</v>
      </c>
      <c r="BJ427" s="18" t="s">
        <v>81</v>
      </c>
      <c r="BK427" s="140">
        <f>ROUND(I427*H427,2)</f>
        <v>0</v>
      </c>
      <c r="BL427" s="18" t="s">
        <v>278</v>
      </c>
      <c r="BM427" s="139" t="s">
        <v>2997</v>
      </c>
    </row>
    <row r="428" spans="2:65" s="1" customFormat="1" ht="16.5" customHeight="1">
      <c r="B428" s="33"/>
      <c r="C428" s="128" t="s">
        <v>752</v>
      </c>
      <c r="D428" s="128" t="s">
        <v>158</v>
      </c>
      <c r="E428" s="129" t="s">
        <v>2980</v>
      </c>
      <c r="F428" s="130" t="s">
        <v>2981</v>
      </c>
      <c r="G428" s="131" t="s">
        <v>235</v>
      </c>
      <c r="H428" s="132">
        <v>1</v>
      </c>
      <c r="I428" s="133"/>
      <c r="J428" s="134">
        <f>ROUND(I428*H428,2)</f>
        <v>0</v>
      </c>
      <c r="K428" s="130" t="s">
        <v>162</v>
      </c>
      <c r="L428" s="33"/>
      <c r="M428" s="135" t="s">
        <v>19</v>
      </c>
      <c r="N428" s="136" t="s">
        <v>44</v>
      </c>
      <c r="P428" s="137">
        <f>O428*H428</f>
        <v>0</v>
      </c>
      <c r="Q428" s="137">
        <v>0</v>
      </c>
      <c r="R428" s="137">
        <f>Q428*H428</f>
        <v>0</v>
      </c>
      <c r="S428" s="137">
        <v>0</v>
      </c>
      <c r="T428" s="138">
        <f>S428*H428</f>
        <v>0</v>
      </c>
      <c r="AR428" s="139" t="s">
        <v>278</v>
      </c>
      <c r="AT428" s="139" t="s">
        <v>158</v>
      </c>
      <c r="AU428" s="139" t="s">
        <v>83</v>
      </c>
      <c r="AY428" s="18" t="s">
        <v>156</v>
      </c>
      <c r="BE428" s="140">
        <f>IF(N428="základní",J428,0)</f>
        <v>0</v>
      </c>
      <c r="BF428" s="140">
        <f>IF(N428="snížená",J428,0)</f>
        <v>0</v>
      </c>
      <c r="BG428" s="140">
        <f>IF(N428="zákl. přenesená",J428,0)</f>
        <v>0</v>
      </c>
      <c r="BH428" s="140">
        <f>IF(N428="sníž. přenesená",J428,0)</f>
        <v>0</v>
      </c>
      <c r="BI428" s="140">
        <f>IF(N428="nulová",J428,0)</f>
        <v>0</v>
      </c>
      <c r="BJ428" s="18" t="s">
        <v>81</v>
      </c>
      <c r="BK428" s="140">
        <f>ROUND(I428*H428,2)</f>
        <v>0</v>
      </c>
      <c r="BL428" s="18" t="s">
        <v>278</v>
      </c>
      <c r="BM428" s="139" t="s">
        <v>2998</v>
      </c>
    </row>
    <row r="429" spans="2:65" s="1" customFormat="1" ht="10.199999999999999">
      <c r="B429" s="33"/>
      <c r="D429" s="141" t="s">
        <v>165</v>
      </c>
      <c r="F429" s="142" t="s">
        <v>2983</v>
      </c>
      <c r="I429" s="143"/>
      <c r="L429" s="33"/>
      <c r="M429" s="144"/>
      <c r="T429" s="54"/>
      <c r="AT429" s="18" t="s">
        <v>165</v>
      </c>
      <c r="AU429" s="18" t="s">
        <v>83</v>
      </c>
    </row>
    <row r="430" spans="2:65" s="12" customFormat="1" ht="10.199999999999999">
      <c r="B430" s="145"/>
      <c r="D430" s="146" t="s">
        <v>167</v>
      </c>
      <c r="E430" s="147" t="s">
        <v>19</v>
      </c>
      <c r="F430" s="148" t="s">
        <v>2915</v>
      </c>
      <c r="H430" s="147" t="s">
        <v>19</v>
      </c>
      <c r="I430" s="149"/>
      <c r="L430" s="145"/>
      <c r="M430" s="150"/>
      <c r="T430" s="151"/>
      <c r="AT430" s="147" t="s">
        <v>167</v>
      </c>
      <c r="AU430" s="147" t="s">
        <v>83</v>
      </c>
      <c r="AV430" s="12" t="s">
        <v>81</v>
      </c>
      <c r="AW430" s="12" t="s">
        <v>35</v>
      </c>
      <c r="AX430" s="12" t="s">
        <v>73</v>
      </c>
      <c r="AY430" s="147" t="s">
        <v>156</v>
      </c>
    </row>
    <row r="431" spans="2:65" s="12" customFormat="1" ht="10.199999999999999">
      <c r="B431" s="145"/>
      <c r="D431" s="146" t="s">
        <v>167</v>
      </c>
      <c r="E431" s="147" t="s">
        <v>19</v>
      </c>
      <c r="F431" s="148" t="s">
        <v>2916</v>
      </c>
      <c r="H431" s="147" t="s">
        <v>19</v>
      </c>
      <c r="I431" s="149"/>
      <c r="L431" s="145"/>
      <c r="M431" s="150"/>
      <c r="T431" s="151"/>
      <c r="AT431" s="147" t="s">
        <v>167</v>
      </c>
      <c r="AU431" s="147" t="s">
        <v>83</v>
      </c>
      <c r="AV431" s="12" t="s">
        <v>81</v>
      </c>
      <c r="AW431" s="12" t="s">
        <v>35</v>
      </c>
      <c r="AX431" s="12" t="s">
        <v>73</v>
      </c>
      <c r="AY431" s="147" t="s">
        <v>156</v>
      </c>
    </row>
    <row r="432" spans="2:65" s="13" customFormat="1" ht="10.199999999999999">
      <c r="B432" s="152"/>
      <c r="D432" s="146" t="s">
        <v>167</v>
      </c>
      <c r="E432" s="153" t="s">
        <v>19</v>
      </c>
      <c r="F432" s="154" t="s">
        <v>81</v>
      </c>
      <c r="H432" s="155">
        <v>1</v>
      </c>
      <c r="I432" s="156"/>
      <c r="L432" s="152"/>
      <c r="M432" s="157"/>
      <c r="T432" s="158"/>
      <c r="AT432" s="153" t="s">
        <v>167</v>
      </c>
      <c r="AU432" s="153" t="s">
        <v>83</v>
      </c>
      <c r="AV432" s="13" t="s">
        <v>83</v>
      </c>
      <c r="AW432" s="13" t="s">
        <v>35</v>
      </c>
      <c r="AX432" s="13" t="s">
        <v>73</v>
      </c>
      <c r="AY432" s="153" t="s">
        <v>156</v>
      </c>
    </row>
    <row r="433" spans="2:65" s="14" customFormat="1" ht="10.199999999999999">
      <c r="B433" s="159"/>
      <c r="D433" s="146" t="s">
        <v>167</v>
      </c>
      <c r="E433" s="160" t="s">
        <v>19</v>
      </c>
      <c r="F433" s="161" t="s">
        <v>174</v>
      </c>
      <c r="H433" s="162">
        <v>1</v>
      </c>
      <c r="I433" s="163"/>
      <c r="L433" s="159"/>
      <c r="M433" s="164"/>
      <c r="T433" s="165"/>
      <c r="AT433" s="160" t="s">
        <v>167</v>
      </c>
      <c r="AU433" s="160" t="s">
        <v>83</v>
      </c>
      <c r="AV433" s="14" t="s">
        <v>163</v>
      </c>
      <c r="AW433" s="14" t="s">
        <v>35</v>
      </c>
      <c r="AX433" s="14" t="s">
        <v>81</v>
      </c>
      <c r="AY433" s="160" t="s">
        <v>156</v>
      </c>
    </row>
    <row r="434" spans="2:65" s="1" customFormat="1" ht="16.5" customHeight="1">
      <c r="B434" s="33"/>
      <c r="C434" s="166" t="s">
        <v>758</v>
      </c>
      <c r="D434" s="166" t="s">
        <v>291</v>
      </c>
      <c r="E434" s="167" t="s">
        <v>2987</v>
      </c>
      <c r="F434" s="168" t="s">
        <v>2988</v>
      </c>
      <c r="G434" s="169" t="s">
        <v>235</v>
      </c>
      <c r="H434" s="170">
        <v>1</v>
      </c>
      <c r="I434" s="171"/>
      <c r="J434" s="172">
        <f>ROUND(I434*H434,2)</f>
        <v>0</v>
      </c>
      <c r="K434" s="168" t="s">
        <v>162</v>
      </c>
      <c r="L434" s="173"/>
      <c r="M434" s="174" t="s">
        <v>19</v>
      </c>
      <c r="N434" s="175" t="s">
        <v>44</v>
      </c>
      <c r="P434" s="137">
        <f>O434*H434</f>
        <v>0</v>
      </c>
      <c r="Q434" s="137">
        <v>4.0000000000000002E-4</v>
      </c>
      <c r="R434" s="137">
        <f>Q434*H434</f>
        <v>4.0000000000000002E-4</v>
      </c>
      <c r="S434" s="137">
        <v>0</v>
      </c>
      <c r="T434" s="138">
        <f>S434*H434</f>
        <v>0</v>
      </c>
      <c r="AR434" s="139" t="s">
        <v>379</v>
      </c>
      <c r="AT434" s="139" t="s">
        <v>291</v>
      </c>
      <c r="AU434" s="139" t="s">
        <v>83</v>
      </c>
      <c r="AY434" s="18" t="s">
        <v>156</v>
      </c>
      <c r="BE434" s="140">
        <f>IF(N434="základní",J434,0)</f>
        <v>0</v>
      </c>
      <c r="BF434" s="140">
        <f>IF(N434="snížená",J434,0)</f>
        <v>0</v>
      </c>
      <c r="BG434" s="140">
        <f>IF(N434="zákl. přenesená",J434,0)</f>
        <v>0</v>
      </c>
      <c r="BH434" s="140">
        <f>IF(N434="sníž. přenesená",J434,0)</f>
        <v>0</v>
      </c>
      <c r="BI434" s="140">
        <f>IF(N434="nulová",J434,0)</f>
        <v>0</v>
      </c>
      <c r="BJ434" s="18" t="s">
        <v>81</v>
      </c>
      <c r="BK434" s="140">
        <f>ROUND(I434*H434,2)</f>
        <v>0</v>
      </c>
      <c r="BL434" s="18" t="s">
        <v>278</v>
      </c>
      <c r="BM434" s="139" t="s">
        <v>2999</v>
      </c>
    </row>
    <row r="435" spans="2:65" s="1" customFormat="1" ht="16.5" customHeight="1">
      <c r="B435" s="33"/>
      <c r="C435" s="128" t="s">
        <v>763</v>
      </c>
      <c r="D435" s="128" t="s">
        <v>158</v>
      </c>
      <c r="E435" s="129" t="s">
        <v>2980</v>
      </c>
      <c r="F435" s="130" t="s">
        <v>2981</v>
      </c>
      <c r="G435" s="131" t="s">
        <v>235</v>
      </c>
      <c r="H435" s="132">
        <v>1</v>
      </c>
      <c r="I435" s="133"/>
      <c r="J435" s="134">
        <f>ROUND(I435*H435,2)</f>
        <v>0</v>
      </c>
      <c r="K435" s="130" t="s">
        <v>162</v>
      </c>
      <c r="L435" s="33"/>
      <c r="M435" s="135" t="s">
        <v>19</v>
      </c>
      <c r="N435" s="136" t="s">
        <v>44</v>
      </c>
      <c r="P435" s="137">
        <f>O435*H435</f>
        <v>0</v>
      </c>
      <c r="Q435" s="137">
        <v>0</v>
      </c>
      <c r="R435" s="137">
        <f>Q435*H435</f>
        <v>0</v>
      </c>
      <c r="S435" s="137">
        <v>0</v>
      </c>
      <c r="T435" s="138">
        <f>S435*H435</f>
        <v>0</v>
      </c>
      <c r="AR435" s="139" t="s">
        <v>278</v>
      </c>
      <c r="AT435" s="139" t="s">
        <v>158</v>
      </c>
      <c r="AU435" s="139" t="s">
        <v>83</v>
      </c>
      <c r="AY435" s="18" t="s">
        <v>156</v>
      </c>
      <c r="BE435" s="140">
        <f>IF(N435="základní",J435,0)</f>
        <v>0</v>
      </c>
      <c r="BF435" s="140">
        <f>IF(N435="snížená",J435,0)</f>
        <v>0</v>
      </c>
      <c r="BG435" s="140">
        <f>IF(N435="zákl. přenesená",J435,0)</f>
        <v>0</v>
      </c>
      <c r="BH435" s="140">
        <f>IF(N435="sníž. přenesená",J435,0)</f>
        <v>0</v>
      </c>
      <c r="BI435" s="140">
        <f>IF(N435="nulová",J435,0)</f>
        <v>0</v>
      </c>
      <c r="BJ435" s="18" t="s">
        <v>81</v>
      </c>
      <c r="BK435" s="140">
        <f>ROUND(I435*H435,2)</f>
        <v>0</v>
      </c>
      <c r="BL435" s="18" t="s">
        <v>278</v>
      </c>
      <c r="BM435" s="139" t="s">
        <v>3000</v>
      </c>
    </row>
    <row r="436" spans="2:65" s="1" customFormat="1" ht="10.199999999999999">
      <c r="B436" s="33"/>
      <c r="D436" s="141" t="s">
        <v>165</v>
      </c>
      <c r="F436" s="142" t="s">
        <v>2983</v>
      </c>
      <c r="I436" s="143"/>
      <c r="L436" s="33"/>
      <c r="M436" s="144"/>
      <c r="T436" s="54"/>
      <c r="AT436" s="18" t="s">
        <v>165</v>
      </c>
      <c r="AU436" s="18" t="s">
        <v>83</v>
      </c>
    </row>
    <row r="437" spans="2:65" s="12" customFormat="1" ht="10.199999999999999">
      <c r="B437" s="145"/>
      <c r="D437" s="146" t="s">
        <v>167</v>
      </c>
      <c r="E437" s="147" t="s">
        <v>19</v>
      </c>
      <c r="F437" s="148" t="s">
        <v>2915</v>
      </c>
      <c r="H437" s="147" t="s">
        <v>19</v>
      </c>
      <c r="I437" s="149"/>
      <c r="L437" s="145"/>
      <c r="M437" s="150"/>
      <c r="T437" s="151"/>
      <c r="AT437" s="147" t="s">
        <v>167</v>
      </c>
      <c r="AU437" s="147" t="s">
        <v>83</v>
      </c>
      <c r="AV437" s="12" t="s">
        <v>81</v>
      </c>
      <c r="AW437" s="12" t="s">
        <v>35</v>
      </c>
      <c r="AX437" s="12" t="s">
        <v>73</v>
      </c>
      <c r="AY437" s="147" t="s">
        <v>156</v>
      </c>
    </row>
    <row r="438" spans="2:65" s="12" customFormat="1" ht="10.199999999999999">
      <c r="B438" s="145"/>
      <c r="D438" s="146" t="s">
        <v>167</v>
      </c>
      <c r="E438" s="147" t="s">
        <v>19</v>
      </c>
      <c r="F438" s="148" t="s">
        <v>2916</v>
      </c>
      <c r="H438" s="147" t="s">
        <v>19</v>
      </c>
      <c r="I438" s="149"/>
      <c r="L438" s="145"/>
      <c r="M438" s="150"/>
      <c r="T438" s="151"/>
      <c r="AT438" s="147" t="s">
        <v>167</v>
      </c>
      <c r="AU438" s="147" t="s">
        <v>83</v>
      </c>
      <c r="AV438" s="12" t="s">
        <v>81</v>
      </c>
      <c r="AW438" s="12" t="s">
        <v>35</v>
      </c>
      <c r="AX438" s="12" t="s">
        <v>73</v>
      </c>
      <c r="AY438" s="147" t="s">
        <v>156</v>
      </c>
    </row>
    <row r="439" spans="2:65" s="13" customFormat="1" ht="10.199999999999999">
      <c r="B439" s="152"/>
      <c r="D439" s="146" t="s">
        <v>167</v>
      </c>
      <c r="E439" s="153" t="s">
        <v>19</v>
      </c>
      <c r="F439" s="154" t="s">
        <v>81</v>
      </c>
      <c r="H439" s="155">
        <v>1</v>
      </c>
      <c r="I439" s="156"/>
      <c r="L439" s="152"/>
      <c r="M439" s="157"/>
      <c r="T439" s="158"/>
      <c r="AT439" s="153" t="s">
        <v>167</v>
      </c>
      <c r="AU439" s="153" t="s">
        <v>83</v>
      </c>
      <c r="AV439" s="13" t="s">
        <v>83</v>
      </c>
      <c r="AW439" s="13" t="s">
        <v>35</v>
      </c>
      <c r="AX439" s="13" t="s">
        <v>73</v>
      </c>
      <c r="AY439" s="153" t="s">
        <v>156</v>
      </c>
    </row>
    <row r="440" spans="2:65" s="14" customFormat="1" ht="10.199999999999999">
      <c r="B440" s="159"/>
      <c r="D440" s="146" t="s">
        <v>167</v>
      </c>
      <c r="E440" s="160" t="s">
        <v>19</v>
      </c>
      <c r="F440" s="161" t="s">
        <v>174</v>
      </c>
      <c r="H440" s="162">
        <v>1</v>
      </c>
      <c r="I440" s="163"/>
      <c r="L440" s="159"/>
      <c r="M440" s="164"/>
      <c r="T440" s="165"/>
      <c r="AT440" s="160" t="s">
        <v>167</v>
      </c>
      <c r="AU440" s="160" t="s">
        <v>83</v>
      </c>
      <c r="AV440" s="14" t="s">
        <v>163</v>
      </c>
      <c r="AW440" s="14" t="s">
        <v>35</v>
      </c>
      <c r="AX440" s="14" t="s">
        <v>81</v>
      </c>
      <c r="AY440" s="160" t="s">
        <v>156</v>
      </c>
    </row>
    <row r="441" spans="2:65" s="1" customFormat="1" ht="16.5" customHeight="1">
      <c r="B441" s="33"/>
      <c r="C441" s="166" t="s">
        <v>768</v>
      </c>
      <c r="D441" s="166" t="s">
        <v>291</v>
      </c>
      <c r="E441" s="167" t="s">
        <v>3001</v>
      </c>
      <c r="F441" s="168" t="s">
        <v>3002</v>
      </c>
      <c r="G441" s="169" t="s">
        <v>235</v>
      </c>
      <c r="H441" s="170">
        <v>1</v>
      </c>
      <c r="I441" s="171"/>
      <c r="J441" s="172">
        <f>ROUND(I441*H441,2)</f>
        <v>0</v>
      </c>
      <c r="K441" s="168" t="s">
        <v>162</v>
      </c>
      <c r="L441" s="173"/>
      <c r="M441" s="174" t="s">
        <v>19</v>
      </c>
      <c r="N441" s="175" t="s">
        <v>44</v>
      </c>
      <c r="P441" s="137">
        <f>O441*H441</f>
        <v>0</v>
      </c>
      <c r="Q441" s="137">
        <v>4.0000000000000002E-4</v>
      </c>
      <c r="R441" s="137">
        <f>Q441*H441</f>
        <v>4.0000000000000002E-4</v>
      </c>
      <c r="S441" s="137">
        <v>0</v>
      </c>
      <c r="T441" s="138">
        <f>S441*H441</f>
        <v>0</v>
      </c>
      <c r="AR441" s="139" t="s">
        <v>379</v>
      </c>
      <c r="AT441" s="139" t="s">
        <v>291</v>
      </c>
      <c r="AU441" s="139" t="s">
        <v>83</v>
      </c>
      <c r="AY441" s="18" t="s">
        <v>156</v>
      </c>
      <c r="BE441" s="140">
        <f>IF(N441="základní",J441,0)</f>
        <v>0</v>
      </c>
      <c r="BF441" s="140">
        <f>IF(N441="snížená",J441,0)</f>
        <v>0</v>
      </c>
      <c r="BG441" s="140">
        <f>IF(N441="zákl. přenesená",J441,0)</f>
        <v>0</v>
      </c>
      <c r="BH441" s="140">
        <f>IF(N441="sníž. přenesená",J441,0)</f>
        <v>0</v>
      </c>
      <c r="BI441" s="140">
        <f>IF(N441="nulová",J441,0)</f>
        <v>0</v>
      </c>
      <c r="BJ441" s="18" t="s">
        <v>81</v>
      </c>
      <c r="BK441" s="140">
        <f>ROUND(I441*H441,2)</f>
        <v>0</v>
      </c>
      <c r="BL441" s="18" t="s">
        <v>278</v>
      </c>
      <c r="BM441" s="139" t="s">
        <v>3003</v>
      </c>
    </row>
    <row r="442" spans="2:65" s="1" customFormat="1" ht="16.5" customHeight="1">
      <c r="B442" s="33"/>
      <c r="C442" s="128" t="s">
        <v>773</v>
      </c>
      <c r="D442" s="128" t="s">
        <v>158</v>
      </c>
      <c r="E442" s="129" t="s">
        <v>2980</v>
      </c>
      <c r="F442" s="130" t="s">
        <v>2981</v>
      </c>
      <c r="G442" s="131" t="s">
        <v>235</v>
      </c>
      <c r="H442" s="132">
        <v>3</v>
      </c>
      <c r="I442" s="133"/>
      <c r="J442" s="134">
        <f>ROUND(I442*H442,2)</f>
        <v>0</v>
      </c>
      <c r="K442" s="130" t="s">
        <v>162</v>
      </c>
      <c r="L442" s="33"/>
      <c r="M442" s="135" t="s">
        <v>19</v>
      </c>
      <c r="N442" s="136" t="s">
        <v>44</v>
      </c>
      <c r="P442" s="137">
        <f>O442*H442</f>
        <v>0</v>
      </c>
      <c r="Q442" s="137">
        <v>0</v>
      </c>
      <c r="R442" s="137">
        <f>Q442*H442</f>
        <v>0</v>
      </c>
      <c r="S442" s="137">
        <v>0</v>
      </c>
      <c r="T442" s="138">
        <f>S442*H442</f>
        <v>0</v>
      </c>
      <c r="AR442" s="139" t="s">
        <v>278</v>
      </c>
      <c r="AT442" s="139" t="s">
        <v>158</v>
      </c>
      <c r="AU442" s="139" t="s">
        <v>83</v>
      </c>
      <c r="AY442" s="18" t="s">
        <v>156</v>
      </c>
      <c r="BE442" s="140">
        <f>IF(N442="základní",J442,0)</f>
        <v>0</v>
      </c>
      <c r="BF442" s="140">
        <f>IF(N442="snížená",J442,0)</f>
        <v>0</v>
      </c>
      <c r="BG442" s="140">
        <f>IF(N442="zákl. přenesená",J442,0)</f>
        <v>0</v>
      </c>
      <c r="BH442" s="140">
        <f>IF(N442="sníž. přenesená",J442,0)</f>
        <v>0</v>
      </c>
      <c r="BI442" s="140">
        <f>IF(N442="nulová",J442,0)</f>
        <v>0</v>
      </c>
      <c r="BJ442" s="18" t="s">
        <v>81</v>
      </c>
      <c r="BK442" s="140">
        <f>ROUND(I442*H442,2)</f>
        <v>0</v>
      </c>
      <c r="BL442" s="18" t="s">
        <v>278</v>
      </c>
      <c r="BM442" s="139" t="s">
        <v>3004</v>
      </c>
    </row>
    <row r="443" spans="2:65" s="1" customFormat="1" ht="10.199999999999999">
      <c r="B443" s="33"/>
      <c r="D443" s="141" t="s">
        <v>165</v>
      </c>
      <c r="F443" s="142" t="s">
        <v>2983</v>
      </c>
      <c r="I443" s="143"/>
      <c r="L443" s="33"/>
      <c r="M443" s="144"/>
      <c r="T443" s="54"/>
      <c r="AT443" s="18" t="s">
        <v>165</v>
      </c>
      <c r="AU443" s="18" t="s">
        <v>83</v>
      </c>
    </row>
    <row r="444" spans="2:65" s="12" customFormat="1" ht="10.199999999999999">
      <c r="B444" s="145"/>
      <c r="D444" s="146" t="s">
        <v>167</v>
      </c>
      <c r="E444" s="147" t="s">
        <v>19</v>
      </c>
      <c r="F444" s="148" t="s">
        <v>2915</v>
      </c>
      <c r="H444" s="147" t="s">
        <v>19</v>
      </c>
      <c r="I444" s="149"/>
      <c r="L444" s="145"/>
      <c r="M444" s="150"/>
      <c r="T444" s="151"/>
      <c r="AT444" s="147" t="s">
        <v>167</v>
      </c>
      <c r="AU444" s="147" t="s">
        <v>83</v>
      </c>
      <c r="AV444" s="12" t="s">
        <v>81</v>
      </c>
      <c r="AW444" s="12" t="s">
        <v>35</v>
      </c>
      <c r="AX444" s="12" t="s">
        <v>73</v>
      </c>
      <c r="AY444" s="147" t="s">
        <v>156</v>
      </c>
    </row>
    <row r="445" spans="2:65" s="12" customFormat="1" ht="10.199999999999999">
      <c r="B445" s="145"/>
      <c r="D445" s="146" t="s">
        <v>167</v>
      </c>
      <c r="E445" s="147" t="s">
        <v>19</v>
      </c>
      <c r="F445" s="148" t="s">
        <v>2984</v>
      </c>
      <c r="H445" s="147" t="s">
        <v>19</v>
      </c>
      <c r="I445" s="149"/>
      <c r="L445" s="145"/>
      <c r="M445" s="150"/>
      <c r="T445" s="151"/>
      <c r="AT445" s="147" t="s">
        <v>167</v>
      </c>
      <c r="AU445" s="147" t="s">
        <v>83</v>
      </c>
      <c r="AV445" s="12" t="s">
        <v>81</v>
      </c>
      <c r="AW445" s="12" t="s">
        <v>35</v>
      </c>
      <c r="AX445" s="12" t="s">
        <v>73</v>
      </c>
      <c r="AY445" s="147" t="s">
        <v>156</v>
      </c>
    </row>
    <row r="446" spans="2:65" s="13" customFormat="1" ht="10.199999999999999">
      <c r="B446" s="152"/>
      <c r="D446" s="146" t="s">
        <v>167</v>
      </c>
      <c r="E446" s="153" t="s">
        <v>19</v>
      </c>
      <c r="F446" s="154" t="s">
        <v>81</v>
      </c>
      <c r="H446" s="155">
        <v>1</v>
      </c>
      <c r="I446" s="156"/>
      <c r="L446" s="152"/>
      <c r="M446" s="157"/>
      <c r="T446" s="158"/>
      <c r="AT446" s="153" t="s">
        <v>167</v>
      </c>
      <c r="AU446" s="153" t="s">
        <v>83</v>
      </c>
      <c r="AV446" s="13" t="s">
        <v>83</v>
      </c>
      <c r="AW446" s="13" t="s">
        <v>35</v>
      </c>
      <c r="AX446" s="13" t="s">
        <v>73</v>
      </c>
      <c r="AY446" s="153" t="s">
        <v>156</v>
      </c>
    </row>
    <row r="447" spans="2:65" s="12" customFormat="1" ht="10.199999999999999">
      <c r="B447" s="145"/>
      <c r="D447" s="146" t="s">
        <v>167</v>
      </c>
      <c r="E447" s="147" t="s">
        <v>19</v>
      </c>
      <c r="F447" s="148" t="s">
        <v>2985</v>
      </c>
      <c r="H447" s="147" t="s">
        <v>19</v>
      </c>
      <c r="I447" s="149"/>
      <c r="L447" s="145"/>
      <c r="M447" s="150"/>
      <c r="T447" s="151"/>
      <c r="AT447" s="147" t="s">
        <v>167</v>
      </c>
      <c r="AU447" s="147" t="s">
        <v>83</v>
      </c>
      <c r="AV447" s="12" t="s">
        <v>81</v>
      </c>
      <c r="AW447" s="12" t="s">
        <v>35</v>
      </c>
      <c r="AX447" s="12" t="s">
        <v>73</v>
      </c>
      <c r="AY447" s="147" t="s">
        <v>156</v>
      </c>
    </row>
    <row r="448" spans="2:65" s="13" customFormat="1" ht="10.199999999999999">
      <c r="B448" s="152"/>
      <c r="D448" s="146" t="s">
        <v>167</v>
      </c>
      <c r="E448" s="153" t="s">
        <v>19</v>
      </c>
      <c r="F448" s="154" t="s">
        <v>81</v>
      </c>
      <c r="H448" s="155">
        <v>1</v>
      </c>
      <c r="I448" s="156"/>
      <c r="L448" s="152"/>
      <c r="M448" s="157"/>
      <c r="T448" s="158"/>
      <c r="AT448" s="153" t="s">
        <v>167</v>
      </c>
      <c r="AU448" s="153" t="s">
        <v>83</v>
      </c>
      <c r="AV448" s="13" t="s">
        <v>83</v>
      </c>
      <c r="AW448" s="13" t="s">
        <v>35</v>
      </c>
      <c r="AX448" s="13" t="s">
        <v>73</v>
      </c>
      <c r="AY448" s="153" t="s">
        <v>156</v>
      </c>
    </row>
    <row r="449" spans="2:65" s="12" customFormat="1" ht="10.199999999999999">
      <c r="B449" s="145"/>
      <c r="D449" s="146" t="s">
        <v>167</v>
      </c>
      <c r="E449" s="147" t="s">
        <v>19</v>
      </c>
      <c r="F449" s="148" t="s">
        <v>2986</v>
      </c>
      <c r="H449" s="147" t="s">
        <v>19</v>
      </c>
      <c r="I449" s="149"/>
      <c r="L449" s="145"/>
      <c r="M449" s="150"/>
      <c r="T449" s="151"/>
      <c r="AT449" s="147" t="s">
        <v>167</v>
      </c>
      <c r="AU449" s="147" t="s">
        <v>83</v>
      </c>
      <c r="AV449" s="12" t="s">
        <v>81</v>
      </c>
      <c r="AW449" s="12" t="s">
        <v>35</v>
      </c>
      <c r="AX449" s="12" t="s">
        <v>73</v>
      </c>
      <c r="AY449" s="147" t="s">
        <v>156</v>
      </c>
    </row>
    <row r="450" spans="2:65" s="13" customFormat="1" ht="10.199999999999999">
      <c r="B450" s="152"/>
      <c r="D450" s="146" t="s">
        <v>167</v>
      </c>
      <c r="E450" s="153" t="s">
        <v>19</v>
      </c>
      <c r="F450" s="154" t="s">
        <v>81</v>
      </c>
      <c r="H450" s="155">
        <v>1</v>
      </c>
      <c r="I450" s="156"/>
      <c r="L450" s="152"/>
      <c r="M450" s="157"/>
      <c r="T450" s="158"/>
      <c r="AT450" s="153" t="s">
        <v>167</v>
      </c>
      <c r="AU450" s="153" t="s">
        <v>83</v>
      </c>
      <c r="AV450" s="13" t="s">
        <v>83</v>
      </c>
      <c r="AW450" s="13" t="s">
        <v>35</v>
      </c>
      <c r="AX450" s="13" t="s">
        <v>73</v>
      </c>
      <c r="AY450" s="153" t="s">
        <v>156</v>
      </c>
    </row>
    <row r="451" spans="2:65" s="14" customFormat="1" ht="10.199999999999999">
      <c r="B451" s="159"/>
      <c r="D451" s="146" t="s">
        <v>167</v>
      </c>
      <c r="E451" s="160" t="s">
        <v>19</v>
      </c>
      <c r="F451" s="161" t="s">
        <v>174</v>
      </c>
      <c r="H451" s="162">
        <v>3</v>
      </c>
      <c r="I451" s="163"/>
      <c r="L451" s="159"/>
      <c r="M451" s="164"/>
      <c r="T451" s="165"/>
      <c r="AT451" s="160" t="s">
        <v>167</v>
      </c>
      <c r="AU451" s="160" t="s">
        <v>83</v>
      </c>
      <c r="AV451" s="14" t="s">
        <v>163</v>
      </c>
      <c r="AW451" s="14" t="s">
        <v>35</v>
      </c>
      <c r="AX451" s="14" t="s">
        <v>81</v>
      </c>
      <c r="AY451" s="160" t="s">
        <v>156</v>
      </c>
    </row>
    <row r="452" spans="2:65" s="1" customFormat="1" ht="16.5" customHeight="1">
      <c r="B452" s="33"/>
      <c r="C452" s="166" t="s">
        <v>778</v>
      </c>
      <c r="D452" s="166" t="s">
        <v>291</v>
      </c>
      <c r="E452" s="167" t="s">
        <v>2995</v>
      </c>
      <c r="F452" s="168" t="s">
        <v>2996</v>
      </c>
      <c r="G452" s="169" t="s">
        <v>235</v>
      </c>
      <c r="H452" s="170">
        <v>3</v>
      </c>
      <c r="I452" s="171"/>
      <c r="J452" s="172">
        <f>ROUND(I452*H452,2)</f>
        <v>0</v>
      </c>
      <c r="K452" s="168" t="s">
        <v>162</v>
      </c>
      <c r="L452" s="173"/>
      <c r="M452" s="174" t="s">
        <v>19</v>
      </c>
      <c r="N452" s="175" t="s">
        <v>44</v>
      </c>
      <c r="P452" s="137">
        <f>O452*H452</f>
        <v>0</v>
      </c>
      <c r="Q452" s="137">
        <v>1.6000000000000001E-4</v>
      </c>
      <c r="R452" s="137">
        <f>Q452*H452</f>
        <v>4.8000000000000007E-4</v>
      </c>
      <c r="S452" s="137">
        <v>0</v>
      </c>
      <c r="T452" s="138">
        <f>S452*H452</f>
        <v>0</v>
      </c>
      <c r="AR452" s="139" t="s">
        <v>379</v>
      </c>
      <c r="AT452" s="139" t="s">
        <v>291</v>
      </c>
      <c r="AU452" s="139" t="s">
        <v>83</v>
      </c>
      <c r="AY452" s="18" t="s">
        <v>156</v>
      </c>
      <c r="BE452" s="140">
        <f>IF(N452="základní",J452,0)</f>
        <v>0</v>
      </c>
      <c r="BF452" s="140">
        <f>IF(N452="snížená",J452,0)</f>
        <v>0</v>
      </c>
      <c r="BG452" s="140">
        <f>IF(N452="zákl. přenesená",J452,0)</f>
        <v>0</v>
      </c>
      <c r="BH452" s="140">
        <f>IF(N452="sníž. přenesená",J452,0)</f>
        <v>0</v>
      </c>
      <c r="BI452" s="140">
        <f>IF(N452="nulová",J452,0)</f>
        <v>0</v>
      </c>
      <c r="BJ452" s="18" t="s">
        <v>81</v>
      </c>
      <c r="BK452" s="140">
        <f>ROUND(I452*H452,2)</f>
        <v>0</v>
      </c>
      <c r="BL452" s="18" t="s">
        <v>278</v>
      </c>
      <c r="BM452" s="139" t="s">
        <v>3005</v>
      </c>
    </row>
    <row r="453" spans="2:65" s="1" customFormat="1" ht="16.5" customHeight="1">
      <c r="B453" s="33"/>
      <c r="C453" s="128" t="s">
        <v>782</v>
      </c>
      <c r="D453" s="128" t="s">
        <v>158</v>
      </c>
      <c r="E453" s="129" t="s">
        <v>2980</v>
      </c>
      <c r="F453" s="130" t="s">
        <v>2981</v>
      </c>
      <c r="G453" s="131" t="s">
        <v>235</v>
      </c>
      <c r="H453" s="132">
        <v>5</v>
      </c>
      <c r="I453" s="133"/>
      <c r="J453" s="134">
        <f>ROUND(I453*H453,2)</f>
        <v>0</v>
      </c>
      <c r="K453" s="130" t="s">
        <v>162</v>
      </c>
      <c r="L453" s="33"/>
      <c r="M453" s="135" t="s">
        <v>19</v>
      </c>
      <c r="N453" s="136" t="s">
        <v>44</v>
      </c>
      <c r="P453" s="137">
        <f>O453*H453</f>
        <v>0</v>
      </c>
      <c r="Q453" s="137">
        <v>0</v>
      </c>
      <c r="R453" s="137">
        <f>Q453*H453</f>
        <v>0</v>
      </c>
      <c r="S453" s="137">
        <v>0</v>
      </c>
      <c r="T453" s="138">
        <f>S453*H453</f>
        <v>0</v>
      </c>
      <c r="AR453" s="139" t="s">
        <v>278</v>
      </c>
      <c r="AT453" s="139" t="s">
        <v>158</v>
      </c>
      <c r="AU453" s="139" t="s">
        <v>83</v>
      </c>
      <c r="AY453" s="18" t="s">
        <v>156</v>
      </c>
      <c r="BE453" s="140">
        <f>IF(N453="základní",J453,0)</f>
        <v>0</v>
      </c>
      <c r="BF453" s="140">
        <f>IF(N453="snížená",J453,0)</f>
        <v>0</v>
      </c>
      <c r="BG453" s="140">
        <f>IF(N453="zákl. přenesená",J453,0)</f>
        <v>0</v>
      </c>
      <c r="BH453" s="140">
        <f>IF(N453="sníž. přenesená",J453,0)</f>
        <v>0</v>
      </c>
      <c r="BI453" s="140">
        <f>IF(N453="nulová",J453,0)</f>
        <v>0</v>
      </c>
      <c r="BJ453" s="18" t="s">
        <v>81</v>
      </c>
      <c r="BK453" s="140">
        <f>ROUND(I453*H453,2)</f>
        <v>0</v>
      </c>
      <c r="BL453" s="18" t="s">
        <v>278</v>
      </c>
      <c r="BM453" s="139" t="s">
        <v>3006</v>
      </c>
    </row>
    <row r="454" spans="2:65" s="1" customFormat="1" ht="10.199999999999999">
      <c r="B454" s="33"/>
      <c r="D454" s="141" t="s">
        <v>165</v>
      </c>
      <c r="F454" s="142" t="s">
        <v>2983</v>
      </c>
      <c r="I454" s="143"/>
      <c r="L454" s="33"/>
      <c r="M454" s="144"/>
      <c r="T454" s="54"/>
      <c r="AT454" s="18" t="s">
        <v>165</v>
      </c>
      <c r="AU454" s="18" t="s">
        <v>83</v>
      </c>
    </row>
    <row r="455" spans="2:65" s="12" customFormat="1" ht="10.199999999999999">
      <c r="B455" s="145"/>
      <c r="D455" s="146" t="s">
        <v>167</v>
      </c>
      <c r="E455" s="147" t="s">
        <v>19</v>
      </c>
      <c r="F455" s="148" t="s">
        <v>2915</v>
      </c>
      <c r="H455" s="147" t="s">
        <v>19</v>
      </c>
      <c r="I455" s="149"/>
      <c r="L455" s="145"/>
      <c r="M455" s="150"/>
      <c r="T455" s="151"/>
      <c r="AT455" s="147" t="s">
        <v>167</v>
      </c>
      <c r="AU455" s="147" t="s">
        <v>83</v>
      </c>
      <c r="AV455" s="12" t="s">
        <v>81</v>
      </c>
      <c r="AW455" s="12" t="s">
        <v>35</v>
      </c>
      <c r="AX455" s="12" t="s">
        <v>73</v>
      </c>
      <c r="AY455" s="147" t="s">
        <v>156</v>
      </c>
    </row>
    <row r="456" spans="2:65" s="12" customFormat="1" ht="10.199999999999999">
      <c r="B456" s="145"/>
      <c r="D456" s="146" t="s">
        <v>167</v>
      </c>
      <c r="E456" s="147" t="s">
        <v>19</v>
      </c>
      <c r="F456" s="148" t="s">
        <v>2984</v>
      </c>
      <c r="H456" s="147" t="s">
        <v>19</v>
      </c>
      <c r="I456" s="149"/>
      <c r="L456" s="145"/>
      <c r="M456" s="150"/>
      <c r="T456" s="151"/>
      <c r="AT456" s="147" t="s">
        <v>167</v>
      </c>
      <c r="AU456" s="147" t="s">
        <v>83</v>
      </c>
      <c r="AV456" s="12" t="s">
        <v>81</v>
      </c>
      <c r="AW456" s="12" t="s">
        <v>35</v>
      </c>
      <c r="AX456" s="12" t="s">
        <v>73</v>
      </c>
      <c r="AY456" s="147" t="s">
        <v>156</v>
      </c>
    </row>
    <row r="457" spans="2:65" s="13" customFormat="1" ht="10.199999999999999">
      <c r="B457" s="152"/>
      <c r="D457" s="146" t="s">
        <v>167</v>
      </c>
      <c r="E457" s="153" t="s">
        <v>19</v>
      </c>
      <c r="F457" s="154" t="s">
        <v>83</v>
      </c>
      <c r="H457" s="155">
        <v>2</v>
      </c>
      <c r="I457" s="156"/>
      <c r="L457" s="152"/>
      <c r="M457" s="157"/>
      <c r="T457" s="158"/>
      <c r="AT457" s="153" t="s">
        <v>167</v>
      </c>
      <c r="AU457" s="153" t="s">
        <v>83</v>
      </c>
      <c r="AV457" s="13" t="s">
        <v>83</v>
      </c>
      <c r="AW457" s="13" t="s">
        <v>35</v>
      </c>
      <c r="AX457" s="13" t="s">
        <v>73</v>
      </c>
      <c r="AY457" s="153" t="s">
        <v>156</v>
      </c>
    </row>
    <row r="458" spans="2:65" s="12" customFormat="1" ht="10.199999999999999">
      <c r="B458" s="145"/>
      <c r="D458" s="146" t="s">
        <v>167</v>
      </c>
      <c r="E458" s="147" t="s">
        <v>19</v>
      </c>
      <c r="F458" s="148" t="s">
        <v>2985</v>
      </c>
      <c r="H458" s="147" t="s">
        <v>19</v>
      </c>
      <c r="I458" s="149"/>
      <c r="L458" s="145"/>
      <c r="M458" s="150"/>
      <c r="T458" s="151"/>
      <c r="AT458" s="147" t="s">
        <v>167</v>
      </c>
      <c r="AU458" s="147" t="s">
        <v>83</v>
      </c>
      <c r="AV458" s="12" t="s">
        <v>81</v>
      </c>
      <c r="AW458" s="12" t="s">
        <v>35</v>
      </c>
      <c r="AX458" s="12" t="s">
        <v>73</v>
      </c>
      <c r="AY458" s="147" t="s">
        <v>156</v>
      </c>
    </row>
    <row r="459" spans="2:65" s="13" customFormat="1" ht="10.199999999999999">
      <c r="B459" s="152"/>
      <c r="D459" s="146" t="s">
        <v>167</v>
      </c>
      <c r="E459" s="153" t="s">
        <v>19</v>
      </c>
      <c r="F459" s="154" t="s">
        <v>81</v>
      </c>
      <c r="H459" s="155">
        <v>1</v>
      </c>
      <c r="I459" s="156"/>
      <c r="L459" s="152"/>
      <c r="M459" s="157"/>
      <c r="T459" s="158"/>
      <c r="AT459" s="153" t="s">
        <v>167</v>
      </c>
      <c r="AU459" s="153" t="s">
        <v>83</v>
      </c>
      <c r="AV459" s="13" t="s">
        <v>83</v>
      </c>
      <c r="AW459" s="13" t="s">
        <v>35</v>
      </c>
      <c r="AX459" s="13" t="s">
        <v>73</v>
      </c>
      <c r="AY459" s="153" t="s">
        <v>156</v>
      </c>
    </row>
    <row r="460" spans="2:65" s="12" customFormat="1" ht="10.199999999999999">
      <c r="B460" s="145"/>
      <c r="D460" s="146" t="s">
        <v>167</v>
      </c>
      <c r="E460" s="147" t="s">
        <v>19</v>
      </c>
      <c r="F460" s="148" t="s">
        <v>2986</v>
      </c>
      <c r="H460" s="147" t="s">
        <v>19</v>
      </c>
      <c r="I460" s="149"/>
      <c r="L460" s="145"/>
      <c r="M460" s="150"/>
      <c r="T460" s="151"/>
      <c r="AT460" s="147" t="s">
        <v>167</v>
      </c>
      <c r="AU460" s="147" t="s">
        <v>83</v>
      </c>
      <c r="AV460" s="12" t="s">
        <v>81</v>
      </c>
      <c r="AW460" s="12" t="s">
        <v>35</v>
      </c>
      <c r="AX460" s="12" t="s">
        <v>73</v>
      </c>
      <c r="AY460" s="147" t="s">
        <v>156</v>
      </c>
    </row>
    <row r="461" spans="2:65" s="13" customFormat="1" ht="10.199999999999999">
      <c r="B461" s="152"/>
      <c r="D461" s="146" t="s">
        <v>167</v>
      </c>
      <c r="E461" s="153" t="s">
        <v>19</v>
      </c>
      <c r="F461" s="154" t="s">
        <v>83</v>
      </c>
      <c r="H461" s="155">
        <v>2</v>
      </c>
      <c r="I461" s="156"/>
      <c r="L461" s="152"/>
      <c r="M461" s="157"/>
      <c r="T461" s="158"/>
      <c r="AT461" s="153" t="s">
        <v>167</v>
      </c>
      <c r="AU461" s="153" t="s">
        <v>83</v>
      </c>
      <c r="AV461" s="13" t="s">
        <v>83</v>
      </c>
      <c r="AW461" s="13" t="s">
        <v>35</v>
      </c>
      <c r="AX461" s="13" t="s">
        <v>73</v>
      </c>
      <c r="AY461" s="153" t="s">
        <v>156</v>
      </c>
    </row>
    <row r="462" spans="2:65" s="14" customFormat="1" ht="10.199999999999999">
      <c r="B462" s="159"/>
      <c r="D462" s="146" t="s">
        <v>167</v>
      </c>
      <c r="E462" s="160" t="s">
        <v>19</v>
      </c>
      <c r="F462" s="161" t="s">
        <v>174</v>
      </c>
      <c r="H462" s="162">
        <v>5</v>
      </c>
      <c r="I462" s="163"/>
      <c r="L462" s="159"/>
      <c r="M462" s="164"/>
      <c r="T462" s="165"/>
      <c r="AT462" s="160" t="s">
        <v>167</v>
      </c>
      <c r="AU462" s="160" t="s">
        <v>83</v>
      </c>
      <c r="AV462" s="14" t="s">
        <v>163</v>
      </c>
      <c r="AW462" s="14" t="s">
        <v>35</v>
      </c>
      <c r="AX462" s="14" t="s">
        <v>81</v>
      </c>
      <c r="AY462" s="160" t="s">
        <v>156</v>
      </c>
    </row>
    <row r="463" spans="2:65" s="1" customFormat="1" ht="16.5" customHeight="1">
      <c r="B463" s="33"/>
      <c r="C463" s="166" t="s">
        <v>788</v>
      </c>
      <c r="D463" s="166" t="s">
        <v>291</v>
      </c>
      <c r="E463" s="167" t="s">
        <v>2987</v>
      </c>
      <c r="F463" s="168" t="s">
        <v>2988</v>
      </c>
      <c r="G463" s="169" t="s">
        <v>235</v>
      </c>
      <c r="H463" s="170">
        <v>5</v>
      </c>
      <c r="I463" s="171"/>
      <c r="J463" s="172">
        <f>ROUND(I463*H463,2)</f>
        <v>0</v>
      </c>
      <c r="K463" s="168" t="s">
        <v>162</v>
      </c>
      <c r="L463" s="173"/>
      <c r="M463" s="174" t="s">
        <v>19</v>
      </c>
      <c r="N463" s="175" t="s">
        <v>44</v>
      </c>
      <c r="P463" s="137">
        <f>O463*H463</f>
        <v>0</v>
      </c>
      <c r="Q463" s="137">
        <v>4.0000000000000002E-4</v>
      </c>
      <c r="R463" s="137">
        <f>Q463*H463</f>
        <v>2E-3</v>
      </c>
      <c r="S463" s="137">
        <v>0</v>
      </c>
      <c r="T463" s="138">
        <f>S463*H463</f>
        <v>0</v>
      </c>
      <c r="AR463" s="139" t="s">
        <v>379</v>
      </c>
      <c r="AT463" s="139" t="s">
        <v>291</v>
      </c>
      <c r="AU463" s="139" t="s">
        <v>83</v>
      </c>
      <c r="AY463" s="18" t="s">
        <v>156</v>
      </c>
      <c r="BE463" s="140">
        <f>IF(N463="základní",J463,0)</f>
        <v>0</v>
      </c>
      <c r="BF463" s="140">
        <f>IF(N463="snížená",J463,0)</f>
        <v>0</v>
      </c>
      <c r="BG463" s="140">
        <f>IF(N463="zákl. přenesená",J463,0)</f>
        <v>0</v>
      </c>
      <c r="BH463" s="140">
        <f>IF(N463="sníž. přenesená",J463,0)</f>
        <v>0</v>
      </c>
      <c r="BI463" s="140">
        <f>IF(N463="nulová",J463,0)</f>
        <v>0</v>
      </c>
      <c r="BJ463" s="18" t="s">
        <v>81</v>
      </c>
      <c r="BK463" s="140">
        <f>ROUND(I463*H463,2)</f>
        <v>0</v>
      </c>
      <c r="BL463" s="18" t="s">
        <v>278</v>
      </c>
      <c r="BM463" s="139" t="s">
        <v>3007</v>
      </c>
    </row>
    <row r="464" spans="2:65" s="1" customFormat="1" ht="16.5" customHeight="1">
      <c r="B464" s="33"/>
      <c r="C464" s="128" t="s">
        <v>793</v>
      </c>
      <c r="D464" s="128" t="s">
        <v>158</v>
      </c>
      <c r="E464" s="129" t="s">
        <v>3008</v>
      </c>
      <c r="F464" s="130" t="s">
        <v>3009</v>
      </c>
      <c r="G464" s="131" t="s">
        <v>235</v>
      </c>
      <c r="H464" s="132">
        <v>7</v>
      </c>
      <c r="I464" s="133"/>
      <c r="J464" s="134">
        <f>ROUND(I464*H464,2)</f>
        <v>0</v>
      </c>
      <c r="K464" s="130" t="s">
        <v>162</v>
      </c>
      <c r="L464" s="33"/>
      <c r="M464" s="135" t="s">
        <v>19</v>
      </c>
      <c r="N464" s="136" t="s">
        <v>44</v>
      </c>
      <c r="P464" s="137">
        <f>O464*H464</f>
        <v>0</v>
      </c>
      <c r="Q464" s="137">
        <v>0</v>
      </c>
      <c r="R464" s="137">
        <f>Q464*H464</f>
        <v>0</v>
      </c>
      <c r="S464" s="137">
        <v>0</v>
      </c>
      <c r="T464" s="138">
        <f>S464*H464</f>
        <v>0</v>
      </c>
      <c r="AR464" s="139" t="s">
        <v>278</v>
      </c>
      <c r="AT464" s="139" t="s">
        <v>158</v>
      </c>
      <c r="AU464" s="139" t="s">
        <v>83</v>
      </c>
      <c r="AY464" s="18" t="s">
        <v>156</v>
      </c>
      <c r="BE464" s="140">
        <f>IF(N464="základní",J464,0)</f>
        <v>0</v>
      </c>
      <c r="BF464" s="140">
        <f>IF(N464="snížená",J464,0)</f>
        <v>0</v>
      </c>
      <c r="BG464" s="140">
        <f>IF(N464="zákl. přenesená",J464,0)</f>
        <v>0</v>
      </c>
      <c r="BH464" s="140">
        <f>IF(N464="sníž. přenesená",J464,0)</f>
        <v>0</v>
      </c>
      <c r="BI464" s="140">
        <f>IF(N464="nulová",J464,0)</f>
        <v>0</v>
      </c>
      <c r="BJ464" s="18" t="s">
        <v>81</v>
      </c>
      <c r="BK464" s="140">
        <f>ROUND(I464*H464,2)</f>
        <v>0</v>
      </c>
      <c r="BL464" s="18" t="s">
        <v>278</v>
      </c>
      <c r="BM464" s="139" t="s">
        <v>3010</v>
      </c>
    </row>
    <row r="465" spans="2:65" s="1" customFormat="1" ht="10.199999999999999">
      <c r="B465" s="33"/>
      <c r="D465" s="141" t="s">
        <v>165</v>
      </c>
      <c r="F465" s="142" t="s">
        <v>3011</v>
      </c>
      <c r="I465" s="143"/>
      <c r="L465" s="33"/>
      <c r="M465" s="144"/>
      <c r="T465" s="54"/>
      <c r="AT465" s="18" t="s">
        <v>165</v>
      </c>
      <c r="AU465" s="18" t="s">
        <v>83</v>
      </c>
    </row>
    <row r="466" spans="2:65" s="12" customFormat="1" ht="10.199999999999999">
      <c r="B466" s="145"/>
      <c r="D466" s="146" t="s">
        <v>167</v>
      </c>
      <c r="E466" s="147" t="s">
        <v>19</v>
      </c>
      <c r="F466" s="148" t="s">
        <v>2915</v>
      </c>
      <c r="H466" s="147" t="s">
        <v>19</v>
      </c>
      <c r="I466" s="149"/>
      <c r="L466" s="145"/>
      <c r="M466" s="150"/>
      <c r="T466" s="151"/>
      <c r="AT466" s="147" t="s">
        <v>167</v>
      </c>
      <c r="AU466" s="147" t="s">
        <v>83</v>
      </c>
      <c r="AV466" s="12" t="s">
        <v>81</v>
      </c>
      <c r="AW466" s="12" t="s">
        <v>35</v>
      </c>
      <c r="AX466" s="12" t="s">
        <v>73</v>
      </c>
      <c r="AY466" s="147" t="s">
        <v>156</v>
      </c>
    </row>
    <row r="467" spans="2:65" s="12" customFormat="1" ht="10.199999999999999">
      <c r="B467" s="145"/>
      <c r="D467" s="146" t="s">
        <v>167</v>
      </c>
      <c r="E467" s="147" t="s">
        <v>19</v>
      </c>
      <c r="F467" s="148" t="s">
        <v>2916</v>
      </c>
      <c r="H467" s="147" t="s">
        <v>19</v>
      </c>
      <c r="I467" s="149"/>
      <c r="L467" s="145"/>
      <c r="M467" s="150"/>
      <c r="T467" s="151"/>
      <c r="AT467" s="147" t="s">
        <v>167</v>
      </c>
      <c r="AU467" s="147" t="s">
        <v>83</v>
      </c>
      <c r="AV467" s="12" t="s">
        <v>81</v>
      </c>
      <c r="AW467" s="12" t="s">
        <v>35</v>
      </c>
      <c r="AX467" s="12" t="s">
        <v>73</v>
      </c>
      <c r="AY467" s="147" t="s">
        <v>156</v>
      </c>
    </row>
    <row r="468" spans="2:65" s="13" customFormat="1" ht="10.199999999999999">
      <c r="B468" s="152"/>
      <c r="D468" s="146" t="s">
        <v>167</v>
      </c>
      <c r="E468" s="153" t="s">
        <v>19</v>
      </c>
      <c r="F468" s="154" t="s">
        <v>83</v>
      </c>
      <c r="H468" s="155">
        <v>2</v>
      </c>
      <c r="I468" s="156"/>
      <c r="L468" s="152"/>
      <c r="M468" s="157"/>
      <c r="T468" s="158"/>
      <c r="AT468" s="153" t="s">
        <v>167</v>
      </c>
      <c r="AU468" s="153" t="s">
        <v>83</v>
      </c>
      <c r="AV468" s="13" t="s">
        <v>83</v>
      </c>
      <c r="AW468" s="13" t="s">
        <v>35</v>
      </c>
      <c r="AX468" s="13" t="s">
        <v>73</v>
      </c>
      <c r="AY468" s="153" t="s">
        <v>156</v>
      </c>
    </row>
    <row r="469" spans="2:65" s="12" customFormat="1" ht="10.199999999999999">
      <c r="B469" s="145"/>
      <c r="D469" s="146" t="s">
        <v>167</v>
      </c>
      <c r="E469" s="147" t="s">
        <v>19</v>
      </c>
      <c r="F469" s="148" t="s">
        <v>2984</v>
      </c>
      <c r="H469" s="147" t="s">
        <v>19</v>
      </c>
      <c r="I469" s="149"/>
      <c r="L469" s="145"/>
      <c r="M469" s="150"/>
      <c r="T469" s="151"/>
      <c r="AT469" s="147" t="s">
        <v>167</v>
      </c>
      <c r="AU469" s="147" t="s">
        <v>83</v>
      </c>
      <c r="AV469" s="12" t="s">
        <v>81</v>
      </c>
      <c r="AW469" s="12" t="s">
        <v>35</v>
      </c>
      <c r="AX469" s="12" t="s">
        <v>73</v>
      </c>
      <c r="AY469" s="147" t="s">
        <v>156</v>
      </c>
    </row>
    <row r="470" spans="2:65" s="13" customFormat="1" ht="10.199999999999999">
      <c r="B470" s="152"/>
      <c r="D470" s="146" t="s">
        <v>167</v>
      </c>
      <c r="E470" s="153" t="s">
        <v>19</v>
      </c>
      <c r="F470" s="154" t="s">
        <v>81</v>
      </c>
      <c r="H470" s="155">
        <v>1</v>
      </c>
      <c r="I470" s="156"/>
      <c r="L470" s="152"/>
      <c r="M470" s="157"/>
      <c r="T470" s="158"/>
      <c r="AT470" s="153" t="s">
        <v>167</v>
      </c>
      <c r="AU470" s="153" t="s">
        <v>83</v>
      </c>
      <c r="AV470" s="13" t="s">
        <v>83</v>
      </c>
      <c r="AW470" s="13" t="s">
        <v>35</v>
      </c>
      <c r="AX470" s="13" t="s">
        <v>73</v>
      </c>
      <c r="AY470" s="153" t="s">
        <v>156</v>
      </c>
    </row>
    <row r="471" spans="2:65" s="12" customFormat="1" ht="10.199999999999999">
      <c r="B471" s="145"/>
      <c r="D471" s="146" t="s">
        <v>167</v>
      </c>
      <c r="E471" s="147" t="s">
        <v>19</v>
      </c>
      <c r="F471" s="148" t="s">
        <v>2985</v>
      </c>
      <c r="H471" s="147" t="s">
        <v>19</v>
      </c>
      <c r="I471" s="149"/>
      <c r="L471" s="145"/>
      <c r="M471" s="150"/>
      <c r="T471" s="151"/>
      <c r="AT471" s="147" t="s">
        <v>167</v>
      </c>
      <c r="AU471" s="147" t="s">
        <v>83</v>
      </c>
      <c r="AV471" s="12" t="s">
        <v>81</v>
      </c>
      <c r="AW471" s="12" t="s">
        <v>35</v>
      </c>
      <c r="AX471" s="12" t="s">
        <v>73</v>
      </c>
      <c r="AY471" s="147" t="s">
        <v>156</v>
      </c>
    </row>
    <row r="472" spans="2:65" s="13" customFormat="1" ht="10.199999999999999">
      <c r="B472" s="152"/>
      <c r="D472" s="146" t="s">
        <v>167</v>
      </c>
      <c r="E472" s="153" t="s">
        <v>19</v>
      </c>
      <c r="F472" s="154" t="s">
        <v>81</v>
      </c>
      <c r="H472" s="155">
        <v>1</v>
      </c>
      <c r="I472" s="156"/>
      <c r="L472" s="152"/>
      <c r="M472" s="157"/>
      <c r="T472" s="158"/>
      <c r="AT472" s="153" t="s">
        <v>167</v>
      </c>
      <c r="AU472" s="153" t="s">
        <v>83</v>
      </c>
      <c r="AV472" s="13" t="s">
        <v>83</v>
      </c>
      <c r="AW472" s="13" t="s">
        <v>35</v>
      </c>
      <c r="AX472" s="13" t="s">
        <v>73</v>
      </c>
      <c r="AY472" s="153" t="s">
        <v>156</v>
      </c>
    </row>
    <row r="473" spans="2:65" s="12" customFormat="1" ht="10.199999999999999">
      <c r="B473" s="145"/>
      <c r="D473" s="146" t="s">
        <v>167</v>
      </c>
      <c r="E473" s="147" t="s">
        <v>19</v>
      </c>
      <c r="F473" s="148" t="s">
        <v>2986</v>
      </c>
      <c r="H473" s="147" t="s">
        <v>19</v>
      </c>
      <c r="I473" s="149"/>
      <c r="L473" s="145"/>
      <c r="M473" s="150"/>
      <c r="T473" s="151"/>
      <c r="AT473" s="147" t="s">
        <v>167</v>
      </c>
      <c r="AU473" s="147" t="s">
        <v>83</v>
      </c>
      <c r="AV473" s="12" t="s">
        <v>81</v>
      </c>
      <c r="AW473" s="12" t="s">
        <v>35</v>
      </c>
      <c r="AX473" s="12" t="s">
        <v>73</v>
      </c>
      <c r="AY473" s="147" t="s">
        <v>156</v>
      </c>
    </row>
    <row r="474" spans="2:65" s="13" customFormat="1" ht="10.199999999999999">
      <c r="B474" s="152"/>
      <c r="D474" s="146" t="s">
        <v>167</v>
      </c>
      <c r="E474" s="153" t="s">
        <v>19</v>
      </c>
      <c r="F474" s="154" t="s">
        <v>182</v>
      </c>
      <c r="H474" s="155">
        <v>3</v>
      </c>
      <c r="I474" s="156"/>
      <c r="L474" s="152"/>
      <c r="M474" s="157"/>
      <c r="T474" s="158"/>
      <c r="AT474" s="153" t="s">
        <v>167</v>
      </c>
      <c r="AU474" s="153" t="s">
        <v>83</v>
      </c>
      <c r="AV474" s="13" t="s">
        <v>83</v>
      </c>
      <c r="AW474" s="13" t="s">
        <v>35</v>
      </c>
      <c r="AX474" s="13" t="s">
        <v>73</v>
      </c>
      <c r="AY474" s="153" t="s">
        <v>156</v>
      </c>
    </row>
    <row r="475" spans="2:65" s="14" customFormat="1" ht="10.199999999999999">
      <c r="B475" s="159"/>
      <c r="D475" s="146" t="s">
        <v>167</v>
      </c>
      <c r="E475" s="160" t="s">
        <v>19</v>
      </c>
      <c r="F475" s="161" t="s">
        <v>174</v>
      </c>
      <c r="H475" s="162">
        <v>7</v>
      </c>
      <c r="I475" s="163"/>
      <c r="L475" s="159"/>
      <c r="M475" s="164"/>
      <c r="T475" s="165"/>
      <c r="AT475" s="160" t="s">
        <v>167</v>
      </c>
      <c r="AU475" s="160" t="s">
        <v>83</v>
      </c>
      <c r="AV475" s="14" t="s">
        <v>163</v>
      </c>
      <c r="AW475" s="14" t="s">
        <v>35</v>
      </c>
      <c r="AX475" s="14" t="s">
        <v>81</v>
      </c>
      <c r="AY475" s="160" t="s">
        <v>156</v>
      </c>
    </row>
    <row r="476" spans="2:65" s="1" customFormat="1" ht="16.5" customHeight="1">
      <c r="B476" s="33"/>
      <c r="C476" s="166" t="s">
        <v>798</v>
      </c>
      <c r="D476" s="166" t="s">
        <v>291</v>
      </c>
      <c r="E476" s="167" t="s">
        <v>3012</v>
      </c>
      <c r="F476" s="168" t="s">
        <v>3013</v>
      </c>
      <c r="G476" s="169" t="s">
        <v>235</v>
      </c>
      <c r="H476" s="170">
        <v>7</v>
      </c>
      <c r="I476" s="171"/>
      <c r="J476" s="172">
        <f>ROUND(I476*H476,2)</f>
        <v>0</v>
      </c>
      <c r="K476" s="168" t="s">
        <v>19</v>
      </c>
      <c r="L476" s="173"/>
      <c r="M476" s="174" t="s">
        <v>19</v>
      </c>
      <c r="N476" s="175" t="s">
        <v>44</v>
      </c>
      <c r="P476" s="137">
        <f>O476*H476</f>
        <v>0</v>
      </c>
      <c r="Q476" s="137">
        <v>8.0000000000000004E-4</v>
      </c>
      <c r="R476" s="137">
        <f>Q476*H476</f>
        <v>5.5999999999999999E-3</v>
      </c>
      <c r="S476" s="137">
        <v>0</v>
      </c>
      <c r="T476" s="138">
        <f>S476*H476</f>
        <v>0</v>
      </c>
      <c r="AR476" s="139" t="s">
        <v>379</v>
      </c>
      <c r="AT476" s="139" t="s">
        <v>291</v>
      </c>
      <c r="AU476" s="139" t="s">
        <v>83</v>
      </c>
      <c r="AY476" s="18" t="s">
        <v>156</v>
      </c>
      <c r="BE476" s="140">
        <f>IF(N476="základní",J476,0)</f>
        <v>0</v>
      </c>
      <c r="BF476" s="140">
        <f>IF(N476="snížená",J476,0)</f>
        <v>0</v>
      </c>
      <c r="BG476" s="140">
        <f>IF(N476="zákl. přenesená",J476,0)</f>
        <v>0</v>
      </c>
      <c r="BH476" s="140">
        <f>IF(N476="sníž. přenesená",J476,0)</f>
        <v>0</v>
      </c>
      <c r="BI476" s="140">
        <f>IF(N476="nulová",J476,0)</f>
        <v>0</v>
      </c>
      <c r="BJ476" s="18" t="s">
        <v>81</v>
      </c>
      <c r="BK476" s="140">
        <f>ROUND(I476*H476,2)</f>
        <v>0</v>
      </c>
      <c r="BL476" s="18" t="s">
        <v>278</v>
      </c>
      <c r="BM476" s="139" t="s">
        <v>3014</v>
      </c>
    </row>
    <row r="477" spans="2:65" s="1" customFormat="1" ht="16.5" customHeight="1">
      <c r="B477" s="33"/>
      <c r="C477" s="166" t="s">
        <v>803</v>
      </c>
      <c r="D477" s="166" t="s">
        <v>291</v>
      </c>
      <c r="E477" s="167" t="s">
        <v>3015</v>
      </c>
      <c r="F477" s="168" t="s">
        <v>3016</v>
      </c>
      <c r="G477" s="169" t="s">
        <v>235</v>
      </c>
      <c r="H477" s="170">
        <v>7</v>
      </c>
      <c r="I477" s="171"/>
      <c r="J477" s="172">
        <f>ROUND(I477*H477,2)</f>
        <v>0</v>
      </c>
      <c r="K477" s="168" t="s">
        <v>162</v>
      </c>
      <c r="L477" s="173"/>
      <c r="M477" s="174" t="s">
        <v>19</v>
      </c>
      <c r="N477" s="175" t="s">
        <v>44</v>
      </c>
      <c r="P477" s="137">
        <f>O477*H477</f>
        <v>0</v>
      </c>
      <c r="Q477" s="137">
        <v>3.4000000000000002E-4</v>
      </c>
      <c r="R477" s="137">
        <f>Q477*H477</f>
        <v>2.3800000000000002E-3</v>
      </c>
      <c r="S477" s="137">
        <v>0</v>
      </c>
      <c r="T477" s="138">
        <f>S477*H477</f>
        <v>0</v>
      </c>
      <c r="AR477" s="139" t="s">
        <v>379</v>
      </c>
      <c r="AT477" s="139" t="s">
        <v>291</v>
      </c>
      <c r="AU477" s="139" t="s">
        <v>83</v>
      </c>
      <c r="AY477" s="18" t="s">
        <v>156</v>
      </c>
      <c r="BE477" s="140">
        <f>IF(N477="základní",J477,0)</f>
        <v>0</v>
      </c>
      <c r="BF477" s="140">
        <f>IF(N477="snížená",J477,0)</f>
        <v>0</v>
      </c>
      <c r="BG477" s="140">
        <f>IF(N477="zákl. přenesená",J477,0)</f>
        <v>0</v>
      </c>
      <c r="BH477" s="140">
        <f>IF(N477="sníž. přenesená",J477,0)</f>
        <v>0</v>
      </c>
      <c r="BI477" s="140">
        <f>IF(N477="nulová",J477,0)</f>
        <v>0</v>
      </c>
      <c r="BJ477" s="18" t="s">
        <v>81</v>
      </c>
      <c r="BK477" s="140">
        <f>ROUND(I477*H477,2)</f>
        <v>0</v>
      </c>
      <c r="BL477" s="18" t="s">
        <v>278</v>
      </c>
      <c r="BM477" s="139" t="s">
        <v>3017</v>
      </c>
    </row>
    <row r="478" spans="2:65" s="1" customFormat="1" ht="16.5" customHeight="1">
      <c r="B478" s="33"/>
      <c r="C478" s="128" t="s">
        <v>808</v>
      </c>
      <c r="D478" s="128" t="s">
        <v>158</v>
      </c>
      <c r="E478" s="129" t="s">
        <v>3018</v>
      </c>
      <c r="F478" s="130" t="s">
        <v>3019</v>
      </c>
      <c r="G478" s="131" t="s">
        <v>235</v>
      </c>
      <c r="H478" s="132">
        <v>2</v>
      </c>
      <c r="I478" s="133"/>
      <c r="J478" s="134">
        <f>ROUND(I478*H478,2)</f>
        <v>0</v>
      </c>
      <c r="K478" s="130" t="s">
        <v>162</v>
      </c>
      <c r="L478" s="33"/>
      <c r="M478" s="135" t="s">
        <v>19</v>
      </c>
      <c r="N478" s="136" t="s">
        <v>44</v>
      </c>
      <c r="P478" s="137">
        <f>O478*H478</f>
        <v>0</v>
      </c>
      <c r="Q478" s="137">
        <v>0</v>
      </c>
      <c r="R478" s="137">
        <f>Q478*H478</f>
        <v>0</v>
      </c>
      <c r="S478" s="137">
        <v>0</v>
      </c>
      <c r="T478" s="138">
        <f>S478*H478</f>
        <v>0</v>
      </c>
      <c r="AR478" s="139" t="s">
        <v>278</v>
      </c>
      <c r="AT478" s="139" t="s">
        <v>158</v>
      </c>
      <c r="AU478" s="139" t="s">
        <v>83</v>
      </c>
      <c r="AY478" s="18" t="s">
        <v>156</v>
      </c>
      <c r="BE478" s="140">
        <f>IF(N478="základní",J478,0)</f>
        <v>0</v>
      </c>
      <c r="BF478" s="140">
        <f>IF(N478="snížená",J478,0)</f>
        <v>0</v>
      </c>
      <c r="BG478" s="140">
        <f>IF(N478="zákl. přenesená",J478,0)</f>
        <v>0</v>
      </c>
      <c r="BH478" s="140">
        <f>IF(N478="sníž. přenesená",J478,0)</f>
        <v>0</v>
      </c>
      <c r="BI478" s="140">
        <f>IF(N478="nulová",J478,0)</f>
        <v>0</v>
      </c>
      <c r="BJ478" s="18" t="s">
        <v>81</v>
      </c>
      <c r="BK478" s="140">
        <f>ROUND(I478*H478,2)</f>
        <v>0</v>
      </c>
      <c r="BL478" s="18" t="s">
        <v>278</v>
      </c>
      <c r="BM478" s="139" t="s">
        <v>3020</v>
      </c>
    </row>
    <row r="479" spans="2:65" s="1" customFormat="1" ht="10.199999999999999">
      <c r="B479" s="33"/>
      <c r="D479" s="141" t="s">
        <v>165</v>
      </c>
      <c r="F479" s="142" t="s">
        <v>3021</v>
      </c>
      <c r="I479" s="143"/>
      <c r="L479" s="33"/>
      <c r="M479" s="144"/>
      <c r="T479" s="54"/>
      <c r="AT479" s="18" t="s">
        <v>165</v>
      </c>
      <c r="AU479" s="18" t="s">
        <v>83</v>
      </c>
    </row>
    <row r="480" spans="2:65" s="12" customFormat="1" ht="10.199999999999999">
      <c r="B480" s="145"/>
      <c r="D480" s="146" t="s">
        <v>167</v>
      </c>
      <c r="E480" s="147" t="s">
        <v>19</v>
      </c>
      <c r="F480" s="148" t="s">
        <v>2915</v>
      </c>
      <c r="H480" s="147" t="s">
        <v>19</v>
      </c>
      <c r="I480" s="149"/>
      <c r="L480" s="145"/>
      <c r="M480" s="150"/>
      <c r="T480" s="151"/>
      <c r="AT480" s="147" t="s">
        <v>167</v>
      </c>
      <c r="AU480" s="147" t="s">
        <v>83</v>
      </c>
      <c r="AV480" s="12" t="s">
        <v>81</v>
      </c>
      <c r="AW480" s="12" t="s">
        <v>35</v>
      </c>
      <c r="AX480" s="12" t="s">
        <v>73</v>
      </c>
      <c r="AY480" s="147" t="s">
        <v>156</v>
      </c>
    </row>
    <row r="481" spans="2:65" s="12" customFormat="1" ht="10.199999999999999">
      <c r="B481" s="145"/>
      <c r="D481" s="146" t="s">
        <v>167</v>
      </c>
      <c r="E481" s="147" t="s">
        <v>19</v>
      </c>
      <c r="F481" s="148" t="s">
        <v>2916</v>
      </c>
      <c r="H481" s="147" t="s">
        <v>19</v>
      </c>
      <c r="I481" s="149"/>
      <c r="L481" s="145"/>
      <c r="M481" s="150"/>
      <c r="T481" s="151"/>
      <c r="AT481" s="147" t="s">
        <v>167</v>
      </c>
      <c r="AU481" s="147" t="s">
        <v>83</v>
      </c>
      <c r="AV481" s="12" t="s">
        <v>81</v>
      </c>
      <c r="AW481" s="12" t="s">
        <v>35</v>
      </c>
      <c r="AX481" s="12" t="s">
        <v>73</v>
      </c>
      <c r="AY481" s="147" t="s">
        <v>156</v>
      </c>
    </row>
    <row r="482" spans="2:65" s="13" customFormat="1" ht="10.199999999999999">
      <c r="B482" s="152"/>
      <c r="D482" s="146" t="s">
        <v>167</v>
      </c>
      <c r="E482" s="153" t="s">
        <v>19</v>
      </c>
      <c r="F482" s="154" t="s">
        <v>81</v>
      </c>
      <c r="H482" s="155">
        <v>1</v>
      </c>
      <c r="I482" s="156"/>
      <c r="L482" s="152"/>
      <c r="M482" s="157"/>
      <c r="T482" s="158"/>
      <c r="AT482" s="153" t="s">
        <v>167</v>
      </c>
      <c r="AU482" s="153" t="s">
        <v>83</v>
      </c>
      <c r="AV482" s="13" t="s">
        <v>83</v>
      </c>
      <c r="AW482" s="13" t="s">
        <v>35</v>
      </c>
      <c r="AX482" s="13" t="s">
        <v>73</v>
      </c>
      <c r="AY482" s="153" t="s">
        <v>156</v>
      </c>
    </row>
    <row r="483" spans="2:65" s="12" customFormat="1" ht="10.199999999999999">
      <c r="B483" s="145"/>
      <c r="D483" s="146" t="s">
        <v>167</v>
      </c>
      <c r="E483" s="147" t="s">
        <v>19</v>
      </c>
      <c r="F483" s="148" t="s">
        <v>2985</v>
      </c>
      <c r="H483" s="147" t="s">
        <v>19</v>
      </c>
      <c r="I483" s="149"/>
      <c r="L483" s="145"/>
      <c r="M483" s="150"/>
      <c r="T483" s="151"/>
      <c r="AT483" s="147" t="s">
        <v>167</v>
      </c>
      <c r="AU483" s="147" t="s">
        <v>83</v>
      </c>
      <c r="AV483" s="12" t="s">
        <v>81</v>
      </c>
      <c r="AW483" s="12" t="s">
        <v>35</v>
      </c>
      <c r="AX483" s="12" t="s">
        <v>73</v>
      </c>
      <c r="AY483" s="147" t="s">
        <v>156</v>
      </c>
    </row>
    <row r="484" spans="2:65" s="13" customFormat="1" ht="10.199999999999999">
      <c r="B484" s="152"/>
      <c r="D484" s="146" t="s">
        <v>167</v>
      </c>
      <c r="E484" s="153" t="s">
        <v>19</v>
      </c>
      <c r="F484" s="154" t="s">
        <v>81</v>
      </c>
      <c r="H484" s="155">
        <v>1</v>
      </c>
      <c r="I484" s="156"/>
      <c r="L484" s="152"/>
      <c r="M484" s="157"/>
      <c r="T484" s="158"/>
      <c r="AT484" s="153" t="s">
        <v>167</v>
      </c>
      <c r="AU484" s="153" t="s">
        <v>83</v>
      </c>
      <c r="AV484" s="13" t="s">
        <v>83</v>
      </c>
      <c r="AW484" s="13" t="s">
        <v>35</v>
      </c>
      <c r="AX484" s="13" t="s">
        <v>73</v>
      </c>
      <c r="AY484" s="153" t="s">
        <v>156</v>
      </c>
    </row>
    <row r="485" spans="2:65" s="14" customFormat="1" ht="10.199999999999999">
      <c r="B485" s="159"/>
      <c r="D485" s="146" t="s">
        <v>167</v>
      </c>
      <c r="E485" s="160" t="s">
        <v>19</v>
      </c>
      <c r="F485" s="161" t="s">
        <v>174</v>
      </c>
      <c r="H485" s="162">
        <v>2</v>
      </c>
      <c r="I485" s="163"/>
      <c r="L485" s="159"/>
      <c r="M485" s="164"/>
      <c r="T485" s="165"/>
      <c r="AT485" s="160" t="s">
        <v>167</v>
      </c>
      <c r="AU485" s="160" t="s">
        <v>83</v>
      </c>
      <c r="AV485" s="14" t="s">
        <v>163</v>
      </c>
      <c r="AW485" s="14" t="s">
        <v>35</v>
      </c>
      <c r="AX485" s="14" t="s">
        <v>81</v>
      </c>
      <c r="AY485" s="160" t="s">
        <v>156</v>
      </c>
    </row>
    <row r="486" spans="2:65" s="1" customFormat="1" ht="16.5" customHeight="1">
      <c r="B486" s="33"/>
      <c r="C486" s="166" t="s">
        <v>815</v>
      </c>
      <c r="D486" s="166" t="s">
        <v>291</v>
      </c>
      <c r="E486" s="167" t="s">
        <v>3022</v>
      </c>
      <c r="F486" s="168" t="s">
        <v>3023</v>
      </c>
      <c r="G486" s="169" t="s">
        <v>235</v>
      </c>
      <c r="H486" s="170">
        <v>2</v>
      </c>
      <c r="I486" s="171"/>
      <c r="J486" s="172">
        <f>ROUND(I486*H486,2)</f>
        <v>0</v>
      </c>
      <c r="K486" s="168" t="s">
        <v>162</v>
      </c>
      <c r="L486" s="173"/>
      <c r="M486" s="174" t="s">
        <v>19</v>
      </c>
      <c r="N486" s="175" t="s">
        <v>44</v>
      </c>
      <c r="P486" s="137">
        <f>O486*H486</f>
        <v>0</v>
      </c>
      <c r="Q486" s="137">
        <v>1.0499999999999999E-3</v>
      </c>
      <c r="R486" s="137">
        <f>Q486*H486</f>
        <v>2.0999999999999999E-3</v>
      </c>
      <c r="S486" s="137">
        <v>0</v>
      </c>
      <c r="T486" s="138">
        <f>S486*H486</f>
        <v>0</v>
      </c>
      <c r="AR486" s="139" t="s">
        <v>379</v>
      </c>
      <c r="AT486" s="139" t="s">
        <v>291</v>
      </c>
      <c r="AU486" s="139" t="s">
        <v>83</v>
      </c>
      <c r="AY486" s="18" t="s">
        <v>156</v>
      </c>
      <c r="BE486" s="140">
        <f>IF(N486="základní",J486,0)</f>
        <v>0</v>
      </c>
      <c r="BF486" s="140">
        <f>IF(N486="snížená",J486,0)</f>
        <v>0</v>
      </c>
      <c r="BG486" s="140">
        <f>IF(N486="zákl. přenesená",J486,0)</f>
        <v>0</v>
      </c>
      <c r="BH486" s="140">
        <f>IF(N486="sníž. přenesená",J486,0)</f>
        <v>0</v>
      </c>
      <c r="BI486" s="140">
        <f>IF(N486="nulová",J486,0)</f>
        <v>0</v>
      </c>
      <c r="BJ486" s="18" t="s">
        <v>81</v>
      </c>
      <c r="BK486" s="140">
        <f>ROUND(I486*H486,2)</f>
        <v>0</v>
      </c>
      <c r="BL486" s="18" t="s">
        <v>278</v>
      </c>
      <c r="BM486" s="139" t="s">
        <v>3024</v>
      </c>
    </row>
    <row r="487" spans="2:65" s="1" customFormat="1" ht="16.5" customHeight="1">
      <c r="B487" s="33"/>
      <c r="C487" s="128" t="s">
        <v>821</v>
      </c>
      <c r="D487" s="128" t="s">
        <v>158</v>
      </c>
      <c r="E487" s="129" t="s">
        <v>3018</v>
      </c>
      <c r="F487" s="130" t="s">
        <v>3019</v>
      </c>
      <c r="G487" s="131" t="s">
        <v>235</v>
      </c>
      <c r="H487" s="132">
        <v>1</v>
      </c>
      <c r="I487" s="133"/>
      <c r="J487" s="134">
        <f>ROUND(I487*H487,2)</f>
        <v>0</v>
      </c>
      <c r="K487" s="130" t="s">
        <v>162</v>
      </c>
      <c r="L487" s="33"/>
      <c r="M487" s="135" t="s">
        <v>19</v>
      </c>
      <c r="N487" s="136" t="s">
        <v>44</v>
      </c>
      <c r="P487" s="137">
        <f>O487*H487</f>
        <v>0</v>
      </c>
      <c r="Q487" s="137">
        <v>0</v>
      </c>
      <c r="R487" s="137">
        <f>Q487*H487</f>
        <v>0</v>
      </c>
      <c r="S487" s="137">
        <v>0</v>
      </c>
      <c r="T487" s="138">
        <f>S487*H487</f>
        <v>0</v>
      </c>
      <c r="AR487" s="139" t="s">
        <v>278</v>
      </c>
      <c r="AT487" s="139" t="s">
        <v>158</v>
      </c>
      <c r="AU487" s="139" t="s">
        <v>83</v>
      </c>
      <c r="AY487" s="18" t="s">
        <v>156</v>
      </c>
      <c r="BE487" s="140">
        <f>IF(N487="základní",J487,0)</f>
        <v>0</v>
      </c>
      <c r="BF487" s="140">
        <f>IF(N487="snížená",J487,0)</f>
        <v>0</v>
      </c>
      <c r="BG487" s="140">
        <f>IF(N487="zákl. přenesená",J487,0)</f>
        <v>0</v>
      </c>
      <c r="BH487" s="140">
        <f>IF(N487="sníž. přenesená",J487,0)</f>
        <v>0</v>
      </c>
      <c r="BI487" s="140">
        <f>IF(N487="nulová",J487,0)</f>
        <v>0</v>
      </c>
      <c r="BJ487" s="18" t="s">
        <v>81</v>
      </c>
      <c r="BK487" s="140">
        <f>ROUND(I487*H487,2)</f>
        <v>0</v>
      </c>
      <c r="BL487" s="18" t="s">
        <v>278</v>
      </c>
      <c r="BM487" s="139" t="s">
        <v>3025</v>
      </c>
    </row>
    <row r="488" spans="2:65" s="1" customFormat="1" ht="10.199999999999999">
      <c r="B488" s="33"/>
      <c r="D488" s="141" t="s">
        <v>165</v>
      </c>
      <c r="F488" s="142" t="s">
        <v>3021</v>
      </c>
      <c r="I488" s="143"/>
      <c r="L488" s="33"/>
      <c r="M488" s="144"/>
      <c r="T488" s="54"/>
      <c r="AT488" s="18" t="s">
        <v>165</v>
      </c>
      <c r="AU488" s="18" t="s">
        <v>83</v>
      </c>
    </row>
    <row r="489" spans="2:65" s="12" customFormat="1" ht="10.199999999999999">
      <c r="B489" s="145"/>
      <c r="D489" s="146" t="s">
        <v>167</v>
      </c>
      <c r="E489" s="147" t="s">
        <v>19</v>
      </c>
      <c r="F489" s="148" t="s">
        <v>2915</v>
      </c>
      <c r="H489" s="147" t="s">
        <v>19</v>
      </c>
      <c r="I489" s="149"/>
      <c r="L489" s="145"/>
      <c r="M489" s="150"/>
      <c r="T489" s="151"/>
      <c r="AT489" s="147" t="s">
        <v>167</v>
      </c>
      <c r="AU489" s="147" t="s">
        <v>83</v>
      </c>
      <c r="AV489" s="12" t="s">
        <v>81</v>
      </c>
      <c r="AW489" s="12" t="s">
        <v>35</v>
      </c>
      <c r="AX489" s="12" t="s">
        <v>73</v>
      </c>
      <c r="AY489" s="147" t="s">
        <v>156</v>
      </c>
    </row>
    <row r="490" spans="2:65" s="12" customFormat="1" ht="10.199999999999999">
      <c r="B490" s="145"/>
      <c r="D490" s="146" t="s">
        <v>167</v>
      </c>
      <c r="E490" s="147" t="s">
        <v>19</v>
      </c>
      <c r="F490" s="148" t="s">
        <v>2984</v>
      </c>
      <c r="H490" s="147" t="s">
        <v>19</v>
      </c>
      <c r="I490" s="149"/>
      <c r="L490" s="145"/>
      <c r="M490" s="150"/>
      <c r="T490" s="151"/>
      <c r="AT490" s="147" t="s">
        <v>167</v>
      </c>
      <c r="AU490" s="147" t="s">
        <v>83</v>
      </c>
      <c r="AV490" s="12" t="s">
        <v>81</v>
      </c>
      <c r="AW490" s="12" t="s">
        <v>35</v>
      </c>
      <c r="AX490" s="12" t="s">
        <v>73</v>
      </c>
      <c r="AY490" s="147" t="s">
        <v>156</v>
      </c>
    </row>
    <row r="491" spans="2:65" s="13" customFormat="1" ht="10.199999999999999">
      <c r="B491" s="152"/>
      <c r="D491" s="146" t="s">
        <v>167</v>
      </c>
      <c r="E491" s="153" t="s">
        <v>19</v>
      </c>
      <c r="F491" s="154" t="s">
        <v>81</v>
      </c>
      <c r="H491" s="155">
        <v>1</v>
      </c>
      <c r="I491" s="156"/>
      <c r="L491" s="152"/>
      <c r="M491" s="157"/>
      <c r="T491" s="158"/>
      <c r="AT491" s="153" t="s">
        <v>167</v>
      </c>
      <c r="AU491" s="153" t="s">
        <v>83</v>
      </c>
      <c r="AV491" s="13" t="s">
        <v>83</v>
      </c>
      <c r="AW491" s="13" t="s">
        <v>35</v>
      </c>
      <c r="AX491" s="13" t="s">
        <v>73</v>
      </c>
      <c r="AY491" s="153" t="s">
        <v>156</v>
      </c>
    </row>
    <row r="492" spans="2:65" s="14" customFormat="1" ht="10.199999999999999">
      <c r="B492" s="159"/>
      <c r="D492" s="146" t="s">
        <v>167</v>
      </c>
      <c r="E492" s="160" t="s">
        <v>19</v>
      </c>
      <c r="F492" s="161" t="s">
        <v>174</v>
      </c>
      <c r="H492" s="162">
        <v>1</v>
      </c>
      <c r="I492" s="163"/>
      <c r="L492" s="159"/>
      <c r="M492" s="164"/>
      <c r="T492" s="165"/>
      <c r="AT492" s="160" t="s">
        <v>167</v>
      </c>
      <c r="AU492" s="160" t="s">
        <v>83</v>
      </c>
      <c r="AV492" s="14" t="s">
        <v>163</v>
      </c>
      <c r="AW492" s="14" t="s">
        <v>35</v>
      </c>
      <c r="AX492" s="14" t="s">
        <v>81</v>
      </c>
      <c r="AY492" s="160" t="s">
        <v>156</v>
      </c>
    </row>
    <row r="493" spans="2:65" s="1" customFormat="1" ht="16.5" customHeight="1">
      <c r="B493" s="33"/>
      <c r="C493" s="166" t="s">
        <v>827</v>
      </c>
      <c r="D493" s="166" t="s">
        <v>291</v>
      </c>
      <c r="E493" s="167" t="s">
        <v>3026</v>
      </c>
      <c r="F493" s="168" t="s">
        <v>3027</v>
      </c>
      <c r="G493" s="169" t="s">
        <v>235</v>
      </c>
      <c r="H493" s="170">
        <v>1</v>
      </c>
      <c r="I493" s="171"/>
      <c r="J493" s="172">
        <f>ROUND(I493*H493,2)</f>
        <v>0</v>
      </c>
      <c r="K493" s="168" t="s">
        <v>162</v>
      </c>
      <c r="L493" s="173"/>
      <c r="M493" s="174" t="s">
        <v>19</v>
      </c>
      <c r="N493" s="175" t="s">
        <v>44</v>
      </c>
      <c r="P493" s="137">
        <f>O493*H493</f>
        <v>0</v>
      </c>
      <c r="Q493" s="137">
        <v>1.0499999999999999E-3</v>
      </c>
      <c r="R493" s="137">
        <f>Q493*H493</f>
        <v>1.0499999999999999E-3</v>
      </c>
      <c r="S493" s="137">
        <v>0</v>
      </c>
      <c r="T493" s="138">
        <f>S493*H493</f>
        <v>0</v>
      </c>
      <c r="AR493" s="139" t="s">
        <v>379</v>
      </c>
      <c r="AT493" s="139" t="s">
        <v>291</v>
      </c>
      <c r="AU493" s="139" t="s">
        <v>83</v>
      </c>
      <c r="AY493" s="18" t="s">
        <v>156</v>
      </c>
      <c r="BE493" s="140">
        <f>IF(N493="základní",J493,0)</f>
        <v>0</v>
      </c>
      <c r="BF493" s="140">
        <f>IF(N493="snížená",J493,0)</f>
        <v>0</v>
      </c>
      <c r="BG493" s="140">
        <f>IF(N493="zákl. přenesená",J493,0)</f>
        <v>0</v>
      </c>
      <c r="BH493" s="140">
        <f>IF(N493="sníž. přenesená",J493,0)</f>
        <v>0</v>
      </c>
      <c r="BI493" s="140">
        <f>IF(N493="nulová",J493,0)</f>
        <v>0</v>
      </c>
      <c r="BJ493" s="18" t="s">
        <v>81</v>
      </c>
      <c r="BK493" s="140">
        <f>ROUND(I493*H493,2)</f>
        <v>0</v>
      </c>
      <c r="BL493" s="18" t="s">
        <v>278</v>
      </c>
      <c r="BM493" s="139" t="s">
        <v>3028</v>
      </c>
    </row>
    <row r="494" spans="2:65" s="1" customFormat="1" ht="16.5" customHeight="1">
      <c r="B494" s="33"/>
      <c r="C494" s="128" t="s">
        <v>832</v>
      </c>
      <c r="D494" s="128" t="s">
        <v>158</v>
      </c>
      <c r="E494" s="129" t="s">
        <v>3029</v>
      </c>
      <c r="F494" s="130" t="s">
        <v>3030</v>
      </c>
      <c r="G494" s="131" t="s">
        <v>235</v>
      </c>
      <c r="H494" s="132">
        <v>1</v>
      </c>
      <c r="I494" s="133"/>
      <c r="J494" s="134">
        <f>ROUND(I494*H494,2)</f>
        <v>0</v>
      </c>
      <c r="K494" s="130" t="s">
        <v>162</v>
      </c>
      <c r="L494" s="33"/>
      <c r="M494" s="135" t="s">
        <v>19</v>
      </c>
      <c r="N494" s="136" t="s">
        <v>44</v>
      </c>
      <c r="P494" s="137">
        <f>O494*H494</f>
        <v>0</v>
      </c>
      <c r="Q494" s="137">
        <v>0</v>
      </c>
      <c r="R494" s="137">
        <f>Q494*H494</f>
        <v>0</v>
      </c>
      <c r="S494" s="137">
        <v>0</v>
      </c>
      <c r="T494" s="138">
        <f>S494*H494</f>
        <v>0</v>
      </c>
      <c r="AR494" s="139" t="s">
        <v>278</v>
      </c>
      <c r="AT494" s="139" t="s">
        <v>158</v>
      </c>
      <c r="AU494" s="139" t="s">
        <v>83</v>
      </c>
      <c r="AY494" s="18" t="s">
        <v>156</v>
      </c>
      <c r="BE494" s="140">
        <f>IF(N494="základní",J494,0)</f>
        <v>0</v>
      </c>
      <c r="BF494" s="140">
        <f>IF(N494="snížená",J494,0)</f>
        <v>0</v>
      </c>
      <c r="BG494" s="140">
        <f>IF(N494="zákl. přenesená",J494,0)</f>
        <v>0</v>
      </c>
      <c r="BH494" s="140">
        <f>IF(N494="sníž. přenesená",J494,0)</f>
        <v>0</v>
      </c>
      <c r="BI494" s="140">
        <f>IF(N494="nulová",J494,0)</f>
        <v>0</v>
      </c>
      <c r="BJ494" s="18" t="s">
        <v>81</v>
      </c>
      <c r="BK494" s="140">
        <f>ROUND(I494*H494,2)</f>
        <v>0</v>
      </c>
      <c r="BL494" s="18" t="s">
        <v>278</v>
      </c>
      <c r="BM494" s="139" t="s">
        <v>3031</v>
      </c>
    </row>
    <row r="495" spans="2:65" s="1" customFormat="1" ht="10.199999999999999">
      <c r="B495" s="33"/>
      <c r="D495" s="141" t="s">
        <v>165</v>
      </c>
      <c r="F495" s="142" t="s">
        <v>3032</v>
      </c>
      <c r="I495" s="143"/>
      <c r="L495" s="33"/>
      <c r="M495" s="144"/>
      <c r="T495" s="54"/>
      <c r="AT495" s="18" t="s">
        <v>165</v>
      </c>
      <c r="AU495" s="18" t="s">
        <v>83</v>
      </c>
    </row>
    <row r="496" spans="2:65" s="12" customFormat="1" ht="10.199999999999999">
      <c r="B496" s="145"/>
      <c r="D496" s="146" t="s">
        <v>167</v>
      </c>
      <c r="E496" s="147" t="s">
        <v>19</v>
      </c>
      <c r="F496" s="148" t="s">
        <v>2915</v>
      </c>
      <c r="H496" s="147" t="s">
        <v>19</v>
      </c>
      <c r="I496" s="149"/>
      <c r="L496" s="145"/>
      <c r="M496" s="150"/>
      <c r="T496" s="151"/>
      <c r="AT496" s="147" t="s">
        <v>167</v>
      </c>
      <c r="AU496" s="147" t="s">
        <v>83</v>
      </c>
      <c r="AV496" s="12" t="s">
        <v>81</v>
      </c>
      <c r="AW496" s="12" t="s">
        <v>35</v>
      </c>
      <c r="AX496" s="12" t="s">
        <v>73</v>
      </c>
      <c r="AY496" s="147" t="s">
        <v>156</v>
      </c>
    </row>
    <row r="497" spans="2:65" s="12" customFormat="1" ht="10.199999999999999">
      <c r="B497" s="145"/>
      <c r="D497" s="146" t="s">
        <v>167</v>
      </c>
      <c r="E497" s="147" t="s">
        <v>19</v>
      </c>
      <c r="F497" s="148" t="s">
        <v>2916</v>
      </c>
      <c r="H497" s="147" t="s">
        <v>19</v>
      </c>
      <c r="I497" s="149"/>
      <c r="L497" s="145"/>
      <c r="M497" s="150"/>
      <c r="T497" s="151"/>
      <c r="AT497" s="147" t="s">
        <v>167</v>
      </c>
      <c r="AU497" s="147" t="s">
        <v>83</v>
      </c>
      <c r="AV497" s="12" t="s">
        <v>81</v>
      </c>
      <c r="AW497" s="12" t="s">
        <v>35</v>
      </c>
      <c r="AX497" s="12" t="s">
        <v>73</v>
      </c>
      <c r="AY497" s="147" t="s">
        <v>156</v>
      </c>
    </row>
    <row r="498" spans="2:65" s="13" customFormat="1" ht="10.199999999999999">
      <c r="B498" s="152"/>
      <c r="D498" s="146" t="s">
        <v>167</v>
      </c>
      <c r="E498" s="153" t="s">
        <v>19</v>
      </c>
      <c r="F498" s="154" t="s">
        <v>81</v>
      </c>
      <c r="H498" s="155">
        <v>1</v>
      </c>
      <c r="I498" s="156"/>
      <c r="L498" s="152"/>
      <c r="M498" s="157"/>
      <c r="T498" s="158"/>
      <c r="AT498" s="153" t="s">
        <v>167</v>
      </c>
      <c r="AU498" s="153" t="s">
        <v>83</v>
      </c>
      <c r="AV498" s="13" t="s">
        <v>83</v>
      </c>
      <c r="AW498" s="13" t="s">
        <v>35</v>
      </c>
      <c r="AX498" s="13" t="s">
        <v>73</v>
      </c>
      <c r="AY498" s="153" t="s">
        <v>156</v>
      </c>
    </row>
    <row r="499" spans="2:65" s="14" customFormat="1" ht="10.199999999999999">
      <c r="B499" s="159"/>
      <c r="D499" s="146" t="s">
        <v>167</v>
      </c>
      <c r="E499" s="160" t="s">
        <v>19</v>
      </c>
      <c r="F499" s="161" t="s">
        <v>174</v>
      </c>
      <c r="H499" s="162">
        <v>1</v>
      </c>
      <c r="I499" s="163"/>
      <c r="L499" s="159"/>
      <c r="M499" s="164"/>
      <c r="T499" s="165"/>
      <c r="AT499" s="160" t="s">
        <v>167</v>
      </c>
      <c r="AU499" s="160" t="s">
        <v>83</v>
      </c>
      <c r="AV499" s="14" t="s">
        <v>163</v>
      </c>
      <c r="AW499" s="14" t="s">
        <v>35</v>
      </c>
      <c r="AX499" s="14" t="s">
        <v>81</v>
      </c>
      <c r="AY499" s="160" t="s">
        <v>156</v>
      </c>
    </row>
    <row r="500" spans="2:65" s="1" customFormat="1" ht="16.5" customHeight="1">
      <c r="B500" s="33"/>
      <c r="C500" s="166" t="s">
        <v>837</v>
      </c>
      <c r="D500" s="166" t="s">
        <v>291</v>
      </c>
      <c r="E500" s="167" t="s">
        <v>3033</v>
      </c>
      <c r="F500" s="168" t="s">
        <v>3034</v>
      </c>
      <c r="G500" s="169" t="s">
        <v>235</v>
      </c>
      <c r="H500" s="170">
        <v>1</v>
      </c>
      <c r="I500" s="171"/>
      <c r="J500" s="172">
        <f>ROUND(I500*H500,2)</f>
        <v>0</v>
      </c>
      <c r="K500" s="168" t="s">
        <v>162</v>
      </c>
      <c r="L500" s="173"/>
      <c r="M500" s="174" t="s">
        <v>19</v>
      </c>
      <c r="N500" s="175" t="s">
        <v>44</v>
      </c>
      <c r="P500" s="137">
        <f>O500*H500</f>
        <v>0</v>
      </c>
      <c r="Q500" s="137">
        <v>1.0499999999999999E-3</v>
      </c>
      <c r="R500" s="137">
        <f>Q500*H500</f>
        <v>1.0499999999999999E-3</v>
      </c>
      <c r="S500" s="137">
        <v>0</v>
      </c>
      <c r="T500" s="138">
        <f>S500*H500</f>
        <v>0</v>
      </c>
      <c r="AR500" s="139" t="s">
        <v>379</v>
      </c>
      <c r="AT500" s="139" t="s">
        <v>291</v>
      </c>
      <c r="AU500" s="139" t="s">
        <v>83</v>
      </c>
      <c r="AY500" s="18" t="s">
        <v>156</v>
      </c>
      <c r="BE500" s="140">
        <f>IF(N500="základní",J500,0)</f>
        <v>0</v>
      </c>
      <c r="BF500" s="140">
        <f>IF(N500="snížená",J500,0)</f>
        <v>0</v>
      </c>
      <c r="BG500" s="140">
        <f>IF(N500="zákl. přenesená",J500,0)</f>
        <v>0</v>
      </c>
      <c r="BH500" s="140">
        <f>IF(N500="sníž. přenesená",J500,0)</f>
        <v>0</v>
      </c>
      <c r="BI500" s="140">
        <f>IF(N500="nulová",J500,0)</f>
        <v>0</v>
      </c>
      <c r="BJ500" s="18" t="s">
        <v>81</v>
      </c>
      <c r="BK500" s="140">
        <f>ROUND(I500*H500,2)</f>
        <v>0</v>
      </c>
      <c r="BL500" s="18" t="s">
        <v>278</v>
      </c>
      <c r="BM500" s="139" t="s">
        <v>3035</v>
      </c>
    </row>
    <row r="501" spans="2:65" s="1" customFormat="1" ht="16.5" customHeight="1">
      <c r="B501" s="33"/>
      <c r="C501" s="128" t="s">
        <v>844</v>
      </c>
      <c r="D501" s="128" t="s">
        <v>158</v>
      </c>
      <c r="E501" s="129" t="s">
        <v>3029</v>
      </c>
      <c r="F501" s="130" t="s">
        <v>3030</v>
      </c>
      <c r="G501" s="131" t="s">
        <v>235</v>
      </c>
      <c r="H501" s="132">
        <v>2</v>
      </c>
      <c r="I501" s="133"/>
      <c r="J501" s="134">
        <f>ROUND(I501*H501,2)</f>
        <v>0</v>
      </c>
      <c r="K501" s="130" t="s">
        <v>162</v>
      </c>
      <c r="L501" s="33"/>
      <c r="M501" s="135" t="s">
        <v>19</v>
      </c>
      <c r="N501" s="136" t="s">
        <v>44</v>
      </c>
      <c r="P501" s="137">
        <f>O501*H501</f>
        <v>0</v>
      </c>
      <c r="Q501" s="137">
        <v>0</v>
      </c>
      <c r="R501" s="137">
        <f>Q501*H501</f>
        <v>0</v>
      </c>
      <c r="S501" s="137">
        <v>0</v>
      </c>
      <c r="T501" s="138">
        <f>S501*H501</f>
        <v>0</v>
      </c>
      <c r="AR501" s="139" t="s">
        <v>278</v>
      </c>
      <c r="AT501" s="139" t="s">
        <v>158</v>
      </c>
      <c r="AU501" s="139" t="s">
        <v>83</v>
      </c>
      <c r="AY501" s="18" t="s">
        <v>156</v>
      </c>
      <c r="BE501" s="140">
        <f>IF(N501="základní",J501,0)</f>
        <v>0</v>
      </c>
      <c r="BF501" s="140">
        <f>IF(N501="snížená",J501,0)</f>
        <v>0</v>
      </c>
      <c r="BG501" s="140">
        <f>IF(N501="zákl. přenesená",J501,0)</f>
        <v>0</v>
      </c>
      <c r="BH501" s="140">
        <f>IF(N501="sníž. přenesená",J501,0)</f>
        <v>0</v>
      </c>
      <c r="BI501" s="140">
        <f>IF(N501="nulová",J501,0)</f>
        <v>0</v>
      </c>
      <c r="BJ501" s="18" t="s">
        <v>81</v>
      </c>
      <c r="BK501" s="140">
        <f>ROUND(I501*H501,2)</f>
        <v>0</v>
      </c>
      <c r="BL501" s="18" t="s">
        <v>278</v>
      </c>
      <c r="BM501" s="139" t="s">
        <v>3036</v>
      </c>
    </row>
    <row r="502" spans="2:65" s="1" customFormat="1" ht="10.199999999999999">
      <c r="B502" s="33"/>
      <c r="D502" s="141" t="s">
        <v>165</v>
      </c>
      <c r="F502" s="142" t="s">
        <v>3032</v>
      </c>
      <c r="I502" s="143"/>
      <c r="L502" s="33"/>
      <c r="M502" s="144"/>
      <c r="T502" s="54"/>
      <c r="AT502" s="18" t="s">
        <v>165</v>
      </c>
      <c r="AU502" s="18" t="s">
        <v>83</v>
      </c>
    </row>
    <row r="503" spans="2:65" s="12" customFormat="1" ht="10.199999999999999">
      <c r="B503" s="145"/>
      <c r="D503" s="146" t="s">
        <v>167</v>
      </c>
      <c r="E503" s="147" t="s">
        <v>19</v>
      </c>
      <c r="F503" s="148" t="s">
        <v>2915</v>
      </c>
      <c r="H503" s="147" t="s">
        <v>19</v>
      </c>
      <c r="I503" s="149"/>
      <c r="L503" s="145"/>
      <c r="M503" s="150"/>
      <c r="T503" s="151"/>
      <c r="AT503" s="147" t="s">
        <v>167</v>
      </c>
      <c r="AU503" s="147" t="s">
        <v>83</v>
      </c>
      <c r="AV503" s="12" t="s">
        <v>81</v>
      </c>
      <c r="AW503" s="12" t="s">
        <v>35</v>
      </c>
      <c r="AX503" s="12" t="s">
        <v>73</v>
      </c>
      <c r="AY503" s="147" t="s">
        <v>156</v>
      </c>
    </row>
    <row r="504" spans="2:65" s="12" customFormat="1" ht="10.199999999999999">
      <c r="B504" s="145"/>
      <c r="D504" s="146" t="s">
        <v>167</v>
      </c>
      <c r="E504" s="147" t="s">
        <v>19</v>
      </c>
      <c r="F504" s="148" t="s">
        <v>2916</v>
      </c>
      <c r="H504" s="147" t="s">
        <v>19</v>
      </c>
      <c r="I504" s="149"/>
      <c r="L504" s="145"/>
      <c r="M504" s="150"/>
      <c r="T504" s="151"/>
      <c r="AT504" s="147" t="s">
        <v>167</v>
      </c>
      <c r="AU504" s="147" t="s">
        <v>83</v>
      </c>
      <c r="AV504" s="12" t="s">
        <v>81</v>
      </c>
      <c r="AW504" s="12" t="s">
        <v>35</v>
      </c>
      <c r="AX504" s="12" t="s">
        <v>73</v>
      </c>
      <c r="AY504" s="147" t="s">
        <v>156</v>
      </c>
    </row>
    <row r="505" spans="2:65" s="13" customFormat="1" ht="10.199999999999999">
      <c r="B505" s="152"/>
      <c r="D505" s="146" t="s">
        <v>167</v>
      </c>
      <c r="E505" s="153" t="s">
        <v>19</v>
      </c>
      <c r="F505" s="154" t="s">
        <v>83</v>
      </c>
      <c r="H505" s="155">
        <v>2</v>
      </c>
      <c r="I505" s="156"/>
      <c r="L505" s="152"/>
      <c r="M505" s="157"/>
      <c r="T505" s="158"/>
      <c r="AT505" s="153" t="s">
        <v>167</v>
      </c>
      <c r="AU505" s="153" t="s">
        <v>83</v>
      </c>
      <c r="AV505" s="13" t="s">
        <v>83</v>
      </c>
      <c r="AW505" s="13" t="s">
        <v>35</v>
      </c>
      <c r="AX505" s="13" t="s">
        <v>73</v>
      </c>
      <c r="AY505" s="153" t="s">
        <v>156</v>
      </c>
    </row>
    <row r="506" spans="2:65" s="14" customFormat="1" ht="10.199999999999999">
      <c r="B506" s="159"/>
      <c r="D506" s="146" t="s">
        <v>167</v>
      </c>
      <c r="E506" s="160" t="s">
        <v>19</v>
      </c>
      <c r="F506" s="161" t="s">
        <v>174</v>
      </c>
      <c r="H506" s="162">
        <v>2</v>
      </c>
      <c r="I506" s="163"/>
      <c r="L506" s="159"/>
      <c r="M506" s="164"/>
      <c r="T506" s="165"/>
      <c r="AT506" s="160" t="s">
        <v>167</v>
      </c>
      <c r="AU506" s="160" t="s">
        <v>83</v>
      </c>
      <c r="AV506" s="14" t="s">
        <v>163</v>
      </c>
      <c r="AW506" s="14" t="s">
        <v>35</v>
      </c>
      <c r="AX506" s="14" t="s">
        <v>81</v>
      </c>
      <c r="AY506" s="160" t="s">
        <v>156</v>
      </c>
    </row>
    <row r="507" spans="2:65" s="1" customFormat="1" ht="16.5" customHeight="1">
      <c r="B507" s="33"/>
      <c r="C507" s="166" t="s">
        <v>850</v>
      </c>
      <c r="D507" s="166" t="s">
        <v>291</v>
      </c>
      <c r="E507" s="167" t="s">
        <v>2920</v>
      </c>
      <c r="F507" s="168" t="s">
        <v>2921</v>
      </c>
      <c r="G507" s="169" t="s">
        <v>235</v>
      </c>
      <c r="H507" s="170">
        <v>2</v>
      </c>
      <c r="I507" s="171"/>
      <c r="J507" s="172">
        <f>ROUND(I507*H507,2)</f>
        <v>0</v>
      </c>
      <c r="K507" s="168" t="s">
        <v>162</v>
      </c>
      <c r="L507" s="173"/>
      <c r="M507" s="174" t="s">
        <v>19</v>
      </c>
      <c r="N507" s="175" t="s">
        <v>44</v>
      </c>
      <c r="P507" s="137">
        <f>O507*H507</f>
        <v>0</v>
      </c>
      <c r="Q507" s="137">
        <v>1.0499999999999999E-3</v>
      </c>
      <c r="R507" s="137">
        <f>Q507*H507</f>
        <v>2.0999999999999999E-3</v>
      </c>
      <c r="S507" s="137">
        <v>0</v>
      </c>
      <c r="T507" s="138">
        <f>S507*H507</f>
        <v>0</v>
      </c>
      <c r="AR507" s="139" t="s">
        <v>379</v>
      </c>
      <c r="AT507" s="139" t="s">
        <v>291</v>
      </c>
      <c r="AU507" s="139" t="s">
        <v>83</v>
      </c>
      <c r="AY507" s="18" t="s">
        <v>156</v>
      </c>
      <c r="BE507" s="140">
        <f>IF(N507="základní",J507,0)</f>
        <v>0</v>
      </c>
      <c r="BF507" s="140">
        <f>IF(N507="snížená",J507,0)</f>
        <v>0</v>
      </c>
      <c r="BG507" s="140">
        <f>IF(N507="zákl. přenesená",J507,0)</f>
        <v>0</v>
      </c>
      <c r="BH507" s="140">
        <f>IF(N507="sníž. přenesená",J507,0)</f>
        <v>0</v>
      </c>
      <c r="BI507" s="140">
        <f>IF(N507="nulová",J507,0)</f>
        <v>0</v>
      </c>
      <c r="BJ507" s="18" t="s">
        <v>81</v>
      </c>
      <c r="BK507" s="140">
        <f>ROUND(I507*H507,2)</f>
        <v>0</v>
      </c>
      <c r="BL507" s="18" t="s">
        <v>278</v>
      </c>
      <c r="BM507" s="139" t="s">
        <v>3037</v>
      </c>
    </row>
    <row r="508" spans="2:65" s="1" customFormat="1" ht="16.5" customHeight="1">
      <c r="B508" s="33"/>
      <c r="C508" s="128" t="s">
        <v>856</v>
      </c>
      <c r="D508" s="128" t="s">
        <v>158</v>
      </c>
      <c r="E508" s="129" t="s">
        <v>3038</v>
      </c>
      <c r="F508" s="130" t="s">
        <v>3039</v>
      </c>
      <c r="G508" s="131" t="s">
        <v>235</v>
      </c>
      <c r="H508" s="132">
        <v>5</v>
      </c>
      <c r="I508" s="133"/>
      <c r="J508" s="134">
        <f>ROUND(I508*H508,2)</f>
        <v>0</v>
      </c>
      <c r="K508" s="130" t="s">
        <v>162</v>
      </c>
      <c r="L508" s="33"/>
      <c r="M508" s="135" t="s">
        <v>19</v>
      </c>
      <c r="N508" s="136" t="s">
        <v>44</v>
      </c>
      <c r="P508" s="137">
        <f>O508*H508</f>
        <v>0</v>
      </c>
      <c r="Q508" s="137">
        <v>0</v>
      </c>
      <c r="R508" s="137">
        <f>Q508*H508</f>
        <v>0</v>
      </c>
      <c r="S508" s="137">
        <v>0</v>
      </c>
      <c r="T508" s="138">
        <f>S508*H508</f>
        <v>0</v>
      </c>
      <c r="AR508" s="139" t="s">
        <v>278</v>
      </c>
      <c r="AT508" s="139" t="s">
        <v>158</v>
      </c>
      <c r="AU508" s="139" t="s">
        <v>83</v>
      </c>
      <c r="AY508" s="18" t="s">
        <v>156</v>
      </c>
      <c r="BE508" s="140">
        <f>IF(N508="základní",J508,0)</f>
        <v>0</v>
      </c>
      <c r="BF508" s="140">
        <f>IF(N508="snížená",J508,0)</f>
        <v>0</v>
      </c>
      <c r="BG508" s="140">
        <f>IF(N508="zákl. přenesená",J508,0)</f>
        <v>0</v>
      </c>
      <c r="BH508" s="140">
        <f>IF(N508="sníž. přenesená",J508,0)</f>
        <v>0</v>
      </c>
      <c r="BI508" s="140">
        <f>IF(N508="nulová",J508,0)</f>
        <v>0</v>
      </c>
      <c r="BJ508" s="18" t="s">
        <v>81</v>
      </c>
      <c r="BK508" s="140">
        <f>ROUND(I508*H508,2)</f>
        <v>0</v>
      </c>
      <c r="BL508" s="18" t="s">
        <v>278</v>
      </c>
      <c r="BM508" s="139" t="s">
        <v>3040</v>
      </c>
    </row>
    <row r="509" spans="2:65" s="1" customFormat="1" ht="10.199999999999999">
      <c r="B509" s="33"/>
      <c r="D509" s="141" t="s">
        <v>165</v>
      </c>
      <c r="F509" s="142" t="s">
        <v>3041</v>
      </c>
      <c r="I509" s="143"/>
      <c r="L509" s="33"/>
      <c r="M509" s="144"/>
      <c r="T509" s="54"/>
      <c r="AT509" s="18" t="s">
        <v>165</v>
      </c>
      <c r="AU509" s="18" t="s">
        <v>83</v>
      </c>
    </row>
    <row r="510" spans="2:65" s="12" customFormat="1" ht="10.199999999999999">
      <c r="B510" s="145"/>
      <c r="D510" s="146" t="s">
        <v>167</v>
      </c>
      <c r="E510" s="147" t="s">
        <v>19</v>
      </c>
      <c r="F510" s="148" t="s">
        <v>2915</v>
      </c>
      <c r="H510" s="147" t="s">
        <v>19</v>
      </c>
      <c r="I510" s="149"/>
      <c r="L510" s="145"/>
      <c r="M510" s="150"/>
      <c r="T510" s="151"/>
      <c r="AT510" s="147" t="s">
        <v>167</v>
      </c>
      <c r="AU510" s="147" t="s">
        <v>83</v>
      </c>
      <c r="AV510" s="12" t="s">
        <v>81</v>
      </c>
      <c r="AW510" s="12" t="s">
        <v>35</v>
      </c>
      <c r="AX510" s="12" t="s">
        <v>73</v>
      </c>
      <c r="AY510" s="147" t="s">
        <v>156</v>
      </c>
    </row>
    <row r="511" spans="2:65" s="13" customFormat="1" ht="10.199999999999999">
      <c r="B511" s="152"/>
      <c r="D511" s="146" t="s">
        <v>167</v>
      </c>
      <c r="E511" s="153" t="s">
        <v>19</v>
      </c>
      <c r="F511" s="154" t="s">
        <v>195</v>
      </c>
      <c r="H511" s="155">
        <v>5</v>
      </c>
      <c r="I511" s="156"/>
      <c r="L511" s="152"/>
      <c r="M511" s="157"/>
      <c r="T511" s="158"/>
      <c r="AT511" s="153" t="s">
        <v>167</v>
      </c>
      <c r="AU511" s="153" t="s">
        <v>83</v>
      </c>
      <c r="AV511" s="13" t="s">
        <v>83</v>
      </c>
      <c r="AW511" s="13" t="s">
        <v>35</v>
      </c>
      <c r="AX511" s="13" t="s">
        <v>73</v>
      </c>
      <c r="AY511" s="153" t="s">
        <v>156</v>
      </c>
    </row>
    <row r="512" spans="2:65" s="14" customFormat="1" ht="10.199999999999999">
      <c r="B512" s="159"/>
      <c r="D512" s="146" t="s">
        <v>167</v>
      </c>
      <c r="E512" s="160" t="s">
        <v>19</v>
      </c>
      <c r="F512" s="161" t="s">
        <v>174</v>
      </c>
      <c r="H512" s="162">
        <v>5</v>
      </c>
      <c r="I512" s="163"/>
      <c r="L512" s="159"/>
      <c r="M512" s="164"/>
      <c r="T512" s="165"/>
      <c r="AT512" s="160" t="s">
        <v>167</v>
      </c>
      <c r="AU512" s="160" t="s">
        <v>83</v>
      </c>
      <c r="AV512" s="14" t="s">
        <v>163</v>
      </c>
      <c r="AW512" s="14" t="s">
        <v>35</v>
      </c>
      <c r="AX512" s="14" t="s">
        <v>81</v>
      </c>
      <c r="AY512" s="160" t="s">
        <v>156</v>
      </c>
    </row>
    <row r="513" spans="2:65" s="1" customFormat="1" ht="16.5" customHeight="1">
      <c r="B513" s="33"/>
      <c r="C513" s="166" t="s">
        <v>865</v>
      </c>
      <c r="D513" s="166" t="s">
        <v>291</v>
      </c>
      <c r="E513" s="167" t="s">
        <v>3042</v>
      </c>
      <c r="F513" s="168" t="s">
        <v>3043</v>
      </c>
      <c r="G513" s="169" t="s">
        <v>235</v>
      </c>
      <c r="H513" s="170">
        <v>5</v>
      </c>
      <c r="I513" s="171"/>
      <c r="J513" s="172">
        <f>ROUND(I513*H513,2)</f>
        <v>0</v>
      </c>
      <c r="K513" s="168" t="s">
        <v>162</v>
      </c>
      <c r="L513" s="173"/>
      <c r="M513" s="174" t="s">
        <v>19</v>
      </c>
      <c r="N513" s="175" t="s">
        <v>44</v>
      </c>
      <c r="P513" s="137">
        <f>O513*H513</f>
        <v>0</v>
      </c>
      <c r="Q513" s="137">
        <v>1.8000000000000001E-4</v>
      </c>
      <c r="R513" s="137">
        <f>Q513*H513</f>
        <v>9.0000000000000008E-4</v>
      </c>
      <c r="S513" s="137">
        <v>0</v>
      </c>
      <c r="T513" s="138">
        <f>S513*H513</f>
        <v>0</v>
      </c>
      <c r="AR513" s="139" t="s">
        <v>379</v>
      </c>
      <c r="AT513" s="139" t="s">
        <v>291</v>
      </c>
      <c r="AU513" s="139" t="s">
        <v>83</v>
      </c>
      <c r="AY513" s="18" t="s">
        <v>156</v>
      </c>
      <c r="BE513" s="140">
        <f>IF(N513="základní",J513,0)</f>
        <v>0</v>
      </c>
      <c r="BF513" s="140">
        <f>IF(N513="snížená",J513,0)</f>
        <v>0</v>
      </c>
      <c r="BG513" s="140">
        <f>IF(N513="zákl. přenesená",J513,0)</f>
        <v>0</v>
      </c>
      <c r="BH513" s="140">
        <f>IF(N513="sníž. přenesená",J513,0)</f>
        <v>0</v>
      </c>
      <c r="BI513" s="140">
        <f>IF(N513="nulová",J513,0)</f>
        <v>0</v>
      </c>
      <c r="BJ513" s="18" t="s">
        <v>81</v>
      </c>
      <c r="BK513" s="140">
        <f>ROUND(I513*H513,2)</f>
        <v>0</v>
      </c>
      <c r="BL513" s="18" t="s">
        <v>278</v>
      </c>
      <c r="BM513" s="139" t="s">
        <v>3044</v>
      </c>
    </row>
    <row r="514" spans="2:65" s="1" customFormat="1" ht="16.5" customHeight="1">
      <c r="B514" s="33"/>
      <c r="C514" s="128" t="s">
        <v>870</v>
      </c>
      <c r="D514" s="128" t="s">
        <v>158</v>
      </c>
      <c r="E514" s="129" t="s">
        <v>3045</v>
      </c>
      <c r="F514" s="130" t="s">
        <v>3046</v>
      </c>
      <c r="G514" s="131" t="s">
        <v>235</v>
      </c>
      <c r="H514" s="132">
        <v>6</v>
      </c>
      <c r="I514" s="133"/>
      <c r="J514" s="134">
        <f>ROUND(I514*H514,2)</f>
        <v>0</v>
      </c>
      <c r="K514" s="130" t="s">
        <v>162</v>
      </c>
      <c r="L514" s="33"/>
      <c r="M514" s="135" t="s">
        <v>19</v>
      </c>
      <c r="N514" s="136" t="s">
        <v>44</v>
      </c>
      <c r="P514" s="137">
        <f>O514*H514</f>
        <v>0</v>
      </c>
      <c r="Q514" s="137">
        <v>0</v>
      </c>
      <c r="R514" s="137">
        <f>Q514*H514</f>
        <v>0</v>
      </c>
      <c r="S514" s="137">
        <v>0</v>
      </c>
      <c r="T514" s="138">
        <f>S514*H514</f>
        <v>0</v>
      </c>
      <c r="AR514" s="139" t="s">
        <v>278</v>
      </c>
      <c r="AT514" s="139" t="s">
        <v>158</v>
      </c>
      <c r="AU514" s="139" t="s">
        <v>83</v>
      </c>
      <c r="AY514" s="18" t="s">
        <v>156</v>
      </c>
      <c r="BE514" s="140">
        <f>IF(N514="základní",J514,0)</f>
        <v>0</v>
      </c>
      <c r="BF514" s="140">
        <f>IF(N514="snížená",J514,0)</f>
        <v>0</v>
      </c>
      <c r="BG514" s="140">
        <f>IF(N514="zákl. přenesená",J514,0)</f>
        <v>0</v>
      </c>
      <c r="BH514" s="140">
        <f>IF(N514="sníž. přenesená",J514,0)</f>
        <v>0</v>
      </c>
      <c r="BI514" s="140">
        <f>IF(N514="nulová",J514,0)</f>
        <v>0</v>
      </c>
      <c r="BJ514" s="18" t="s">
        <v>81</v>
      </c>
      <c r="BK514" s="140">
        <f>ROUND(I514*H514,2)</f>
        <v>0</v>
      </c>
      <c r="BL514" s="18" t="s">
        <v>278</v>
      </c>
      <c r="BM514" s="139" t="s">
        <v>3047</v>
      </c>
    </row>
    <row r="515" spans="2:65" s="1" customFormat="1" ht="10.199999999999999">
      <c r="B515" s="33"/>
      <c r="D515" s="141" t="s">
        <v>165</v>
      </c>
      <c r="F515" s="142" t="s">
        <v>3048</v>
      </c>
      <c r="I515" s="143"/>
      <c r="L515" s="33"/>
      <c r="M515" s="144"/>
      <c r="T515" s="54"/>
      <c r="AT515" s="18" t="s">
        <v>165</v>
      </c>
      <c r="AU515" s="18" t="s">
        <v>83</v>
      </c>
    </row>
    <row r="516" spans="2:65" s="12" customFormat="1" ht="10.199999999999999">
      <c r="B516" s="145"/>
      <c r="D516" s="146" t="s">
        <v>167</v>
      </c>
      <c r="E516" s="147" t="s">
        <v>19</v>
      </c>
      <c r="F516" s="148" t="s">
        <v>2915</v>
      </c>
      <c r="H516" s="147" t="s">
        <v>19</v>
      </c>
      <c r="I516" s="149"/>
      <c r="L516" s="145"/>
      <c r="M516" s="150"/>
      <c r="T516" s="151"/>
      <c r="AT516" s="147" t="s">
        <v>167</v>
      </c>
      <c r="AU516" s="147" t="s">
        <v>83</v>
      </c>
      <c r="AV516" s="12" t="s">
        <v>81</v>
      </c>
      <c r="AW516" s="12" t="s">
        <v>35</v>
      </c>
      <c r="AX516" s="12" t="s">
        <v>73</v>
      </c>
      <c r="AY516" s="147" t="s">
        <v>156</v>
      </c>
    </row>
    <row r="517" spans="2:65" s="12" customFormat="1" ht="10.199999999999999">
      <c r="B517" s="145"/>
      <c r="D517" s="146" t="s">
        <v>167</v>
      </c>
      <c r="E517" s="147" t="s">
        <v>19</v>
      </c>
      <c r="F517" s="148" t="s">
        <v>2916</v>
      </c>
      <c r="H517" s="147" t="s">
        <v>19</v>
      </c>
      <c r="I517" s="149"/>
      <c r="L517" s="145"/>
      <c r="M517" s="150"/>
      <c r="T517" s="151"/>
      <c r="AT517" s="147" t="s">
        <v>167</v>
      </c>
      <c r="AU517" s="147" t="s">
        <v>83</v>
      </c>
      <c r="AV517" s="12" t="s">
        <v>81</v>
      </c>
      <c r="AW517" s="12" t="s">
        <v>35</v>
      </c>
      <c r="AX517" s="12" t="s">
        <v>73</v>
      </c>
      <c r="AY517" s="147" t="s">
        <v>156</v>
      </c>
    </row>
    <row r="518" spans="2:65" s="13" customFormat="1" ht="10.199999999999999">
      <c r="B518" s="152"/>
      <c r="D518" s="146" t="s">
        <v>167</v>
      </c>
      <c r="E518" s="153" t="s">
        <v>19</v>
      </c>
      <c r="F518" s="154" t="s">
        <v>81</v>
      </c>
      <c r="H518" s="155">
        <v>1</v>
      </c>
      <c r="I518" s="156"/>
      <c r="L518" s="152"/>
      <c r="M518" s="157"/>
      <c r="T518" s="158"/>
      <c r="AT518" s="153" t="s">
        <v>167</v>
      </c>
      <c r="AU518" s="153" t="s">
        <v>83</v>
      </c>
      <c r="AV518" s="13" t="s">
        <v>83</v>
      </c>
      <c r="AW518" s="13" t="s">
        <v>35</v>
      </c>
      <c r="AX518" s="13" t="s">
        <v>73</v>
      </c>
      <c r="AY518" s="153" t="s">
        <v>156</v>
      </c>
    </row>
    <row r="519" spans="2:65" s="12" customFormat="1" ht="10.199999999999999">
      <c r="B519" s="145"/>
      <c r="D519" s="146" t="s">
        <v>167</v>
      </c>
      <c r="E519" s="147" t="s">
        <v>19</v>
      </c>
      <c r="F519" s="148" t="s">
        <v>2984</v>
      </c>
      <c r="H519" s="147" t="s">
        <v>19</v>
      </c>
      <c r="I519" s="149"/>
      <c r="L519" s="145"/>
      <c r="M519" s="150"/>
      <c r="T519" s="151"/>
      <c r="AT519" s="147" t="s">
        <v>167</v>
      </c>
      <c r="AU519" s="147" t="s">
        <v>83</v>
      </c>
      <c r="AV519" s="12" t="s">
        <v>81</v>
      </c>
      <c r="AW519" s="12" t="s">
        <v>35</v>
      </c>
      <c r="AX519" s="12" t="s">
        <v>73</v>
      </c>
      <c r="AY519" s="147" t="s">
        <v>156</v>
      </c>
    </row>
    <row r="520" spans="2:65" s="13" customFormat="1" ht="10.199999999999999">
      <c r="B520" s="152"/>
      <c r="D520" s="146" t="s">
        <v>167</v>
      </c>
      <c r="E520" s="153" t="s">
        <v>19</v>
      </c>
      <c r="F520" s="154" t="s">
        <v>81</v>
      </c>
      <c r="H520" s="155">
        <v>1</v>
      </c>
      <c r="I520" s="156"/>
      <c r="L520" s="152"/>
      <c r="M520" s="157"/>
      <c r="T520" s="158"/>
      <c r="AT520" s="153" t="s">
        <v>167</v>
      </c>
      <c r="AU520" s="153" t="s">
        <v>83</v>
      </c>
      <c r="AV520" s="13" t="s">
        <v>83</v>
      </c>
      <c r="AW520" s="13" t="s">
        <v>35</v>
      </c>
      <c r="AX520" s="13" t="s">
        <v>73</v>
      </c>
      <c r="AY520" s="153" t="s">
        <v>156</v>
      </c>
    </row>
    <row r="521" spans="2:65" s="12" customFormat="1" ht="10.199999999999999">
      <c r="B521" s="145"/>
      <c r="D521" s="146" t="s">
        <v>167</v>
      </c>
      <c r="E521" s="147" t="s">
        <v>19</v>
      </c>
      <c r="F521" s="148" t="s">
        <v>2985</v>
      </c>
      <c r="H521" s="147" t="s">
        <v>19</v>
      </c>
      <c r="I521" s="149"/>
      <c r="L521" s="145"/>
      <c r="M521" s="150"/>
      <c r="T521" s="151"/>
      <c r="AT521" s="147" t="s">
        <v>167</v>
      </c>
      <c r="AU521" s="147" t="s">
        <v>83</v>
      </c>
      <c r="AV521" s="12" t="s">
        <v>81</v>
      </c>
      <c r="AW521" s="12" t="s">
        <v>35</v>
      </c>
      <c r="AX521" s="12" t="s">
        <v>73</v>
      </c>
      <c r="AY521" s="147" t="s">
        <v>156</v>
      </c>
    </row>
    <row r="522" spans="2:65" s="13" customFormat="1" ht="10.199999999999999">
      <c r="B522" s="152"/>
      <c r="D522" s="146" t="s">
        <v>167</v>
      </c>
      <c r="E522" s="153" t="s">
        <v>19</v>
      </c>
      <c r="F522" s="154" t="s">
        <v>83</v>
      </c>
      <c r="H522" s="155">
        <v>2</v>
      </c>
      <c r="I522" s="156"/>
      <c r="L522" s="152"/>
      <c r="M522" s="157"/>
      <c r="T522" s="158"/>
      <c r="AT522" s="153" t="s">
        <v>167</v>
      </c>
      <c r="AU522" s="153" t="s">
        <v>83</v>
      </c>
      <c r="AV522" s="13" t="s">
        <v>83</v>
      </c>
      <c r="AW522" s="13" t="s">
        <v>35</v>
      </c>
      <c r="AX522" s="13" t="s">
        <v>73</v>
      </c>
      <c r="AY522" s="153" t="s">
        <v>156</v>
      </c>
    </row>
    <row r="523" spans="2:65" s="12" customFormat="1" ht="10.199999999999999">
      <c r="B523" s="145"/>
      <c r="D523" s="146" t="s">
        <v>167</v>
      </c>
      <c r="E523" s="147" t="s">
        <v>19</v>
      </c>
      <c r="F523" s="148" t="s">
        <v>2986</v>
      </c>
      <c r="H523" s="147" t="s">
        <v>19</v>
      </c>
      <c r="I523" s="149"/>
      <c r="L523" s="145"/>
      <c r="M523" s="150"/>
      <c r="T523" s="151"/>
      <c r="AT523" s="147" t="s">
        <v>167</v>
      </c>
      <c r="AU523" s="147" t="s">
        <v>83</v>
      </c>
      <c r="AV523" s="12" t="s">
        <v>81</v>
      </c>
      <c r="AW523" s="12" t="s">
        <v>35</v>
      </c>
      <c r="AX523" s="12" t="s">
        <v>73</v>
      </c>
      <c r="AY523" s="147" t="s">
        <v>156</v>
      </c>
    </row>
    <row r="524" spans="2:65" s="13" customFormat="1" ht="10.199999999999999">
      <c r="B524" s="152"/>
      <c r="D524" s="146" t="s">
        <v>167</v>
      </c>
      <c r="E524" s="153" t="s">
        <v>19</v>
      </c>
      <c r="F524" s="154" t="s">
        <v>83</v>
      </c>
      <c r="H524" s="155">
        <v>2</v>
      </c>
      <c r="I524" s="156"/>
      <c r="L524" s="152"/>
      <c r="M524" s="157"/>
      <c r="T524" s="158"/>
      <c r="AT524" s="153" t="s">
        <v>167</v>
      </c>
      <c r="AU524" s="153" t="s">
        <v>83</v>
      </c>
      <c r="AV524" s="13" t="s">
        <v>83</v>
      </c>
      <c r="AW524" s="13" t="s">
        <v>35</v>
      </c>
      <c r="AX524" s="13" t="s">
        <v>73</v>
      </c>
      <c r="AY524" s="153" t="s">
        <v>156</v>
      </c>
    </row>
    <row r="525" spans="2:65" s="14" customFormat="1" ht="10.199999999999999">
      <c r="B525" s="159"/>
      <c r="D525" s="146" t="s">
        <v>167</v>
      </c>
      <c r="E525" s="160" t="s">
        <v>19</v>
      </c>
      <c r="F525" s="161" t="s">
        <v>174</v>
      </c>
      <c r="H525" s="162">
        <v>6</v>
      </c>
      <c r="I525" s="163"/>
      <c r="L525" s="159"/>
      <c r="M525" s="164"/>
      <c r="T525" s="165"/>
      <c r="AT525" s="160" t="s">
        <v>167</v>
      </c>
      <c r="AU525" s="160" t="s">
        <v>83</v>
      </c>
      <c r="AV525" s="14" t="s">
        <v>163</v>
      </c>
      <c r="AW525" s="14" t="s">
        <v>35</v>
      </c>
      <c r="AX525" s="14" t="s">
        <v>81</v>
      </c>
      <c r="AY525" s="160" t="s">
        <v>156</v>
      </c>
    </row>
    <row r="526" spans="2:65" s="1" customFormat="1" ht="16.5" customHeight="1">
      <c r="B526" s="33"/>
      <c r="C526" s="166" t="s">
        <v>875</v>
      </c>
      <c r="D526" s="166" t="s">
        <v>291</v>
      </c>
      <c r="E526" s="167" t="s">
        <v>3049</v>
      </c>
      <c r="F526" s="168" t="s">
        <v>3050</v>
      </c>
      <c r="G526" s="169" t="s">
        <v>235</v>
      </c>
      <c r="H526" s="170">
        <v>6</v>
      </c>
      <c r="I526" s="171"/>
      <c r="J526" s="172">
        <f>ROUND(I526*H526,2)</f>
        <v>0</v>
      </c>
      <c r="K526" s="168" t="s">
        <v>162</v>
      </c>
      <c r="L526" s="173"/>
      <c r="M526" s="174" t="s">
        <v>19</v>
      </c>
      <c r="N526" s="175" t="s">
        <v>44</v>
      </c>
      <c r="P526" s="137">
        <f>O526*H526</f>
        <v>0</v>
      </c>
      <c r="Q526" s="137">
        <v>4.6999999999999999E-4</v>
      </c>
      <c r="R526" s="137">
        <f>Q526*H526</f>
        <v>2.82E-3</v>
      </c>
      <c r="S526" s="137">
        <v>0</v>
      </c>
      <c r="T526" s="138">
        <f>S526*H526</f>
        <v>0</v>
      </c>
      <c r="AR526" s="139" t="s">
        <v>379</v>
      </c>
      <c r="AT526" s="139" t="s">
        <v>291</v>
      </c>
      <c r="AU526" s="139" t="s">
        <v>83</v>
      </c>
      <c r="AY526" s="18" t="s">
        <v>156</v>
      </c>
      <c r="BE526" s="140">
        <f>IF(N526="základní",J526,0)</f>
        <v>0</v>
      </c>
      <c r="BF526" s="140">
        <f>IF(N526="snížená",J526,0)</f>
        <v>0</v>
      </c>
      <c r="BG526" s="140">
        <f>IF(N526="zákl. přenesená",J526,0)</f>
        <v>0</v>
      </c>
      <c r="BH526" s="140">
        <f>IF(N526="sníž. přenesená",J526,0)</f>
        <v>0</v>
      </c>
      <c r="BI526" s="140">
        <f>IF(N526="nulová",J526,0)</f>
        <v>0</v>
      </c>
      <c r="BJ526" s="18" t="s">
        <v>81</v>
      </c>
      <c r="BK526" s="140">
        <f>ROUND(I526*H526,2)</f>
        <v>0</v>
      </c>
      <c r="BL526" s="18" t="s">
        <v>278</v>
      </c>
      <c r="BM526" s="139" t="s">
        <v>3051</v>
      </c>
    </row>
    <row r="527" spans="2:65" s="1" customFormat="1" ht="16.5" customHeight="1">
      <c r="B527" s="33"/>
      <c r="C527" s="128" t="s">
        <v>877</v>
      </c>
      <c r="D527" s="128" t="s">
        <v>158</v>
      </c>
      <c r="E527" s="129" t="s">
        <v>3052</v>
      </c>
      <c r="F527" s="130" t="s">
        <v>3053</v>
      </c>
      <c r="G527" s="131" t="s">
        <v>235</v>
      </c>
      <c r="H527" s="132">
        <v>21</v>
      </c>
      <c r="I527" s="133"/>
      <c r="J527" s="134">
        <f>ROUND(I527*H527,2)</f>
        <v>0</v>
      </c>
      <c r="K527" s="130" t="s">
        <v>162</v>
      </c>
      <c r="L527" s="33"/>
      <c r="M527" s="135" t="s">
        <v>19</v>
      </c>
      <c r="N527" s="136" t="s">
        <v>44</v>
      </c>
      <c r="P527" s="137">
        <f>O527*H527</f>
        <v>0</v>
      </c>
      <c r="Q527" s="137">
        <v>0</v>
      </c>
      <c r="R527" s="137">
        <f>Q527*H527</f>
        <v>0</v>
      </c>
      <c r="S527" s="137">
        <v>0</v>
      </c>
      <c r="T527" s="138">
        <f>S527*H527</f>
        <v>0</v>
      </c>
      <c r="AR527" s="139" t="s">
        <v>278</v>
      </c>
      <c r="AT527" s="139" t="s">
        <v>158</v>
      </c>
      <c r="AU527" s="139" t="s">
        <v>83</v>
      </c>
      <c r="AY527" s="18" t="s">
        <v>156</v>
      </c>
      <c r="BE527" s="140">
        <f>IF(N527="základní",J527,0)</f>
        <v>0</v>
      </c>
      <c r="BF527" s="140">
        <f>IF(N527="snížená",J527,0)</f>
        <v>0</v>
      </c>
      <c r="BG527" s="140">
        <f>IF(N527="zákl. přenesená",J527,0)</f>
        <v>0</v>
      </c>
      <c r="BH527" s="140">
        <f>IF(N527="sníž. přenesená",J527,0)</f>
        <v>0</v>
      </c>
      <c r="BI527" s="140">
        <f>IF(N527="nulová",J527,0)</f>
        <v>0</v>
      </c>
      <c r="BJ527" s="18" t="s">
        <v>81</v>
      </c>
      <c r="BK527" s="140">
        <f>ROUND(I527*H527,2)</f>
        <v>0</v>
      </c>
      <c r="BL527" s="18" t="s">
        <v>278</v>
      </c>
      <c r="BM527" s="139" t="s">
        <v>3054</v>
      </c>
    </row>
    <row r="528" spans="2:65" s="1" customFormat="1" ht="10.199999999999999">
      <c r="B528" s="33"/>
      <c r="D528" s="141" t="s">
        <v>165</v>
      </c>
      <c r="F528" s="142" t="s">
        <v>3055</v>
      </c>
      <c r="I528" s="143"/>
      <c r="L528" s="33"/>
      <c r="M528" s="144"/>
      <c r="T528" s="54"/>
      <c r="AT528" s="18" t="s">
        <v>165</v>
      </c>
      <c r="AU528" s="18" t="s">
        <v>83</v>
      </c>
    </row>
    <row r="529" spans="2:51" s="12" customFormat="1" ht="10.199999999999999">
      <c r="B529" s="145"/>
      <c r="D529" s="146" t="s">
        <v>167</v>
      </c>
      <c r="E529" s="147" t="s">
        <v>19</v>
      </c>
      <c r="F529" s="148" t="s">
        <v>310</v>
      </c>
      <c r="H529" s="147" t="s">
        <v>19</v>
      </c>
      <c r="I529" s="149"/>
      <c r="L529" s="145"/>
      <c r="M529" s="150"/>
      <c r="T529" s="151"/>
      <c r="AT529" s="147" t="s">
        <v>167</v>
      </c>
      <c r="AU529" s="147" t="s">
        <v>83</v>
      </c>
      <c r="AV529" s="12" t="s">
        <v>81</v>
      </c>
      <c r="AW529" s="12" t="s">
        <v>35</v>
      </c>
      <c r="AX529" s="12" t="s">
        <v>73</v>
      </c>
      <c r="AY529" s="147" t="s">
        <v>156</v>
      </c>
    </row>
    <row r="530" spans="2:51" s="12" customFormat="1" ht="10.199999999999999">
      <c r="B530" s="145"/>
      <c r="D530" s="146" t="s">
        <v>167</v>
      </c>
      <c r="E530" s="147" t="s">
        <v>19</v>
      </c>
      <c r="F530" s="148" t="s">
        <v>3056</v>
      </c>
      <c r="H530" s="147" t="s">
        <v>19</v>
      </c>
      <c r="I530" s="149"/>
      <c r="L530" s="145"/>
      <c r="M530" s="150"/>
      <c r="T530" s="151"/>
      <c r="AT530" s="147" t="s">
        <v>167</v>
      </c>
      <c r="AU530" s="147" t="s">
        <v>83</v>
      </c>
      <c r="AV530" s="12" t="s">
        <v>81</v>
      </c>
      <c r="AW530" s="12" t="s">
        <v>35</v>
      </c>
      <c r="AX530" s="12" t="s">
        <v>73</v>
      </c>
      <c r="AY530" s="147" t="s">
        <v>156</v>
      </c>
    </row>
    <row r="531" spans="2:51" s="13" customFormat="1" ht="10.199999999999999">
      <c r="B531" s="152"/>
      <c r="D531" s="146" t="s">
        <v>167</v>
      </c>
      <c r="E531" s="153" t="s">
        <v>19</v>
      </c>
      <c r="F531" s="154" t="s">
        <v>81</v>
      </c>
      <c r="H531" s="155">
        <v>1</v>
      </c>
      <c r="I531" s="156"/>
      <c r="L531" s="152"/>
      <c r="M531" s="157"/>
      <c r="T531" s="158"/>
      <c r="AT531" s="153" t="s">
        <v>167</v>
      </c>
      <c r="AU531" s="153" t="s">
        <v>83</v>
      </c>
      <c r="AV531" s="13" t="s">
        <v>83</v>
      </c>
      <c r="AW531" s="13" t="s">
        <v>35</v>
      </c>
      <c r="AX531" s="13" t="s">
        <v>73</v>
      </c>
      <c r="AY531" s="153" t="s">
        <v>156</v>
      </c>
    </row>
    <row r="532" spans="2:51" s="12" customFormat="1" ht="10.199999999999999">
      <c r="B532" s="145"/>
      <c r="D532" s="146" t="s">
        <v>167</v>
      </c>
      <c r="E532" s="147" t="s">
        <v>19</v>
      </c>
      <c r="F532" s="148" t="s">
        <v>3057</v>
      </c>
      <c r="H532" s="147" t="s">
        <v>19</v>
      </c>
      <c r="I532" s="149"/>
      <c r="L532" s="145"/>
      <c r="M532" s="150"/>
      <c r="T532" s="151"/>
      <c r="AT532" s="147" t="s">
        <v>167</v>
      </c>
      <c r="AU532" s="147" t="s">
        <v>83</v>
      </c>
      <c r="AV532" s="12" t="s">
        <v>81</v>
      </c>
      <c r="AW532" s="12" t="s">
        <v>35</v>
      </c>
      <c r="AX532" s="12" t="s">
        <v>73</v>
      </c>
      <c r="AY532" s="147" t="s">
        <v>156</v>
      </c>
    </row>
    <row r="533" spans="2:51" s="13" customFormat="1" ht="10.199999999999999">
      <c r="B533" s="152"/>
      <c r="D533" s="146" t="s">
        <v>167</v>
      </c>
      <c r="E533" s="153" t="s">
        <v>19</v>
      </c>
      <c r="F533" s="154" t="s">
        <v>81</v>
      </c>
      <c r="H533" s="155">
        <v>1</v>
      </c>
      <c r="I533" s="156"/>
      <c r="L533" s="152"/>
      <c r="M533" s="157"/>
      <c r="T533" s="158"/>
      <c r="AT533" s="153" t="s">
        <v>167</v>
      </c>
      <c r="AU533" s="153" t="s">
        <v>83</v>
      </c>
      <c r="AV533" s="13" t="s">
        <v>83</v>
      </c>
      <c r="AW533" s="13" t="s">
        <v>35</v>
      </c>
      <c r="AX533" s="13" t="s">
        <v>73</v>
      </c>
      <c r="AY533" s="153" t="s">
        <v>156</v>
      </c>
    </row>
    <row r="534" spans="2:51" s="15" customFormat="1" ht="10.199999999999999">
      <c r="B534" s="176"/>
      <c r="D534" s="146" t="s">
        <v>167</v>
      </c>
      <c r="E534" s="177" t="s">
        <v>19</v>
      </c>
      <c r="F534" s="178" t="s">
        <v>313</v>
      </c>
      <c r="H534" s="179">
        <v>2</v>
      </c>
      <c r="I534" s="180"/>
      <c r="L534" s="176"/>
      <c r="M534" s="181"/>
      <c r="T534" s="182"/>
      <c r="AT534" s="177" t="s">
        <v>167</v>
      </c>
      <c r="AU534" s="177" t="s">
        <v>83</v>
      </c>
      <c r="AV534" s="15" t="s">
        <v>182</v>
      </c>
      <c r="AW534" s="15" t="s">
        <v>35</v>
      </c>
      <c r="AX534" s="15" t="s">
        <v>73</v>
      </c>
      <c r="AY534" s="177" t="s">
        <v>156</v>
      </c>
    </row>
    <row r="535" spans="2:51" s="12" customFormat="1" ht="10.199999999999999">
      <c r="B535" s="145"/>
      <c r="D535" s="146" t="s">
        <v>167</v>
      </c>
      <c r="E535" s="147" t="s">
        <v>19</v>
      </c>
      <c r="F535" s="148" t="s">
        <v>221</v>
      </c>
      <c r="H535" s="147" t="s">
        <v>19</v>
      </c>
      <c r="I535" s="149"/>
      <c r="L535" s="145"/>
      <c r="M535" s="150"/>
      <c r="T535" s="151"/>
      <c r="AT535" s="147" t="s">
        <v>167</v>
      </c>
      <c r="AU535" s="147" t="s">
        <v>83</v>
      </c>
      <c r="AV535" s="12" t="s">
        <v>81</v>
      </c>
      <c r="AW535" s="12" t="s">
        <v>35</v>
      </c>
      <c r="AX535" s="12" t="s">
        <v>73</v>
      </c>
      <c r="AY535" s="147" t="s">
        <v>156</v>
      </c>
    </row>
    <row r="536" spans="2:51" s="12" customFormat="1" ht="10.199999999999999">
      <c r="B536" s="145"/>
      <c r="D536" s="146" t="s">
        <v>167</v>
      </c>
      <c r="E536" s="147" t="s">
        <v>19</v>
      </c>
      <c r="F536" s="148" t="s">
        <v>3058</v>
      </c>
      <c r="H536" s="147" t="s">
        <v>19</v>
      </c>
      <c r="I536" s="149"/>
      <c r="L536" s="145"/>
      <c r="M536" s="150"/>
      <c r="T536" s="151"/>
      <c r="AT536" s="147" t="s">
        <v>167</v>
      </c>
      <c r="AU536" s="147" t="s">
        <v>83</v>
      </c>
      <c r="AV536" s="12" t="s">
        <v>81</v>
      </c>
      <c r="AW536" s="12" t="s">
        <v>35</v>
      </c>
      <c r="AX536" s="12" t="s">
        <v>73</v>
      </c>
      <c r="AY536" s="147" t="s">
        <v>156</v>
      </c>
    </row>
    <row r="537" spans="2:51" s="13" customFormat="1" ht="10.199999999999999">
      <c r="B537" s="152"/>
      <c r="D537" s="146" t="s">
        <v>167</v>
      </c>
      <c r="E537" s="153" t="s">
        <v>19</v>
      </c>
      <c r="F537" s="154" t="s">
        <v>81</v>
      </c>
      <c r="H537" s="155">
        <v>1</v>
      </c>
      <c r="I537" s="156"/>
      <c r="L537" s="152"/>
      <c r="M537" s="157"/>
      <c r="T537" s="158"/>
      <c r="AT537" s="153" t="s">
        <v>167</v>
      </c>
      <c r="AU537" s="153" t="s">
        <v>83</v>
      </c>
      <c r="AV537" s="13" t="s">
        <v>83</v>
      </c>
      <c r="AW537" s="13" t="s">
        <v>35</v>
      </c>
      <c r="AX537" s="13" t="s">
        <v>73</v>
      </c>
      <c r="AY537" s="153" t="s">
        <v>156</v>
      </c>
    </row>
    <row r="538" spans="2:51" s="12" customFormat="1" ht="10.199999999999999">
      <c r="B538" s="145"/>
      <c r="D538" s="146" t="s">
        <v>167</v>
      </c>
      <c r="E538" s="147" t="s">
        <v>19</v>
      </c>
      <c r="F538" s="148" t="s">
        <v>3056</v>
      </c>
      <c r="H538" s="147" t="s">
        <v>19</v>
      </c>
      <c r="I538" s="149"/>
      <c r="L538" s="145"/>
      <c r="M538" s="150"/>
      <c r="T538" s="151"/>
      <c r="AT538" s="147" t="s">
        <v>167</v>
      </c>
      <c r="AU538" s="147" t="s">
        <v>83</v>
      </c>
      <c r="AV538" s="12" t="s">
        <v>81</v>
      </c>
      <c r="AW538" s="12" t="s">
        <v>35</v>
      </c>
      <c r="AX538" s="12" t="s">
        <v>73</v>
      </c>
      <c r="AY538" s="147" t="s">
        <v>156</v>
      </c>
    </row>
    <row r="539" spans="2:51" s="13" customFormat="1" ht="10.199999999999999">
      <c r="B539" s="152"/>
      <c r="D539" s="146" t="s">
        <v>167</v>
      </c>
      <c r="E539" s="153" t="s">
        <v>19</v>
      </c>
      <c r="F539" s="154" t="s">
        <v>182</v>
      </c>
      <c r="H539" s="155">
        <v>3</v>
      </c>
      <c r="I539" s="156"/>
      <c r="L539" s="152"/>
      <c r="M539" s="157"/>
      <c r="T539" s="158"/>
      <c r="AT539" s="153" t="s">
        <v>167</v>
      </c>
      <c r="AU539" s="153" t="s">
        <v>83</v>
      </c>
      <c r="AV539" s="13" t="s">
        <v>83</v>
      </c>
      <c r="AW539" s="13" t="s">
        <v>35</v>
      </c>
      <c r="AX539" s="13" t="s">
        <v>73</v>
      </c>
      <c r="AY539" s="153" t="s">
        <v>156</v>
      </c>
    </row>
    <row r="540" spans="2:51" s="15" customFormat="1" ht="10.199999999999999">
      <c r="B540" s="176"/>
      <c r="D540" s="146" t="s">
        <v>167</v>
      </c>
      <c r="E540" s="177" t="s">
        <v>19</v>
      </c>
      <c r="F540" s="178" t="s">
        <v>313</v>
      </c>
      <c r="H540" s="179">
        <v>4</v>
      </c>
      <c r="I540" s="180"/>
      <c r="L540" s="176"/>
      <c r="M540" s="181"/>
      <c r="T540" s="182"/>
      <c r="AT540" s="177" t="s">
        <v>167</v>
      </c>
      <c r="AU540" s="177" t="s">
        <v>83</v>
      </c>
      <c r="AV540" s="15" t="s">
        <v>182</v>
      </c>
      <c r="AW540" s="15" t="s">
        <v>35</v>
      </c>
      <c r="AX540" s="15" t="s">
        <v>73</v>
      </c>
      <c r="AY540" s="177" t="s">
        <v>156</v>
      </c>
    </row>
    <row r="541" spans="2:51" s="12" customFormat="1" ht="10.199999999999999">
      <c r="B541" s="145"/>
      <c r="D541" s="146" t="s">
        <v>167</v>
      </c>
      <c r="E541" s="147" t="s">
        <v>19</v>
      </c>
      <c r="F541" s="148" t="s">
        <v>168</v>
      </c>
      <c r="H541" s="147" t="s">
        <v>19</v>
      </c>
      <c r="I541" s="149"/>
      <c r="L541" s="145"/>
      <c r="M541" s="150"/>
      <c r="T541" s="151"/>
      <c r="AT541" s="147" t="s">
        <v>167</v>
      </c>
      <c r="AU541" s="147" t="s">
        <v>83</v>
      </c>
      <c r="AV541" s="12" t="s">
        <v>81</v>
      </c>
      <c r="AW541" s="12" t="s">
        <v>35</v>
      </c>
      <c r="AX541" s="12" t="s">
        <v>73</v>
      </c>
      <c r="AY541" s="147" t="s">
        <v>156</v>
      </c>
    </row>
    <row r="542" spans="2:51" s="12" customFormat="1" ht="10.199999999999999">
      <c r="B542" s="145"/>
      <c r="D542" s="146" t="s">
        <v>167</v>
      </c>
      <c r="E542" s="147" t="s">
        <v>19</v>
      </c>
      <c r="F542" s="148" t="s">
        <v>3058</v>
      </c>
      <c r="H542" s="147" t="s">
        <v>19</v>
      </c>
      <c r="I542" s="149"/>
      <c r="L542" s="145"/>
      <c r="M542" s="150"/>
      <c r="T542" s="151"/>
      <c r="AT542" s="147" t="s">
        <v>167</v>
      </c>
      <c r="AU542" s="147" t="s">
        <v>83</v>
      </c>
      <c r="AV542" s="12" t="s">
        <v>81</v>
      </c>
      <c r="AW542" s="12" t="s">
        <v>35</v>
      </c>
      <c r="AX542" s="12" t="s">
        <v>73</v>
      </c>
      <c r="AY542" s="147" t="s">
        <v>156</v>
      </c>
    </row>
    <row r="543" spans="2:51" s="13" customFormat="1" ht="10.199999999999999">
      <c r="B543" s="152"/>
      <c r="D543" s="146" t="s">
        <v>167</v>
      </c>
      <c r="E543" s="153" t="s">
        <v>19</v>
      </c>
      <c r="F543" s="154" t="s">
        <v>81</v>
      </c>
      <c r="H543" s="155">
        <v>1</v>
      </c>
      <c r="I543" s="156"/>
      <c r="L543" s="152"/>
      <c r="M543" s="157"/>
      <c r="T543" s="158"/>
      <c r="AT543" s="153" t="s">
        <v>167</v>
      </c>
      <c r="AU543" s="153" t="s">
        <v>83</v>
      </c>
      <c r="AV543" s="13" t="s">
        <v>83</v>
      </c>
      <c r="AW543" s="13" t="s">
        <v>35</v>
      </c>
      <c r="AX543" s="13" t="s">
        <v>73</v>
      </c>
      <c r="AY543" s="153" t="s">
        <v>156</v>
      </c>
    </row>
    <row r="544" spans="2:51" s="12" customFormat="1" ht="10.199999999999999">
      <c r="B544" s="145"/>
      <c r="D544" s="146" t="s">
        <v>167</v>
      </c>
      <c r="E544" s="147" t="s">
        <v>19</v>
      </c>
      <c r="F544" s="148" t="s">
        <v>3056</v>
      </c>
      <c r="H544" s="147" t="s">
        <v>19</v>
      </c>
      <c r="I544" s="149"/>
      <c r="L544" s="145"/>
      <c r="M544" s="150"/>
      <c r="T544" s="151"/>
      <c r="AT544" s="147" t="s">
        <v>167</v>
      </c>
      <c r="AU544" s="147" t="s">
        <v>83</v>
      </c>
      <c r="AV544" s="12" t="s">
        <v>81</v>
      </c>
      <c r="AW544" s="12" t="s">
        <v>35</v>
      </c>
      <c r="AX544" s="12" t="s">
        <v>73</v>
      </c>
      <c r="AY544" s="147" t="s">
        <v>156</v>
      </c>
    </row>
    <row r="545" spans="2:51" s="13" customFormat="1" ht="10.199999999999999">
      <c r="B545" s="152"/>
      <c r="D545" s="146" t="s">
        <v>167</v>
      </c>
      <c r="E545" s="153" t="s">
        <v>19</v>
      </c>
      <c r="F545" s="154" t="s">
        <v>182</v>
      </c>
      <c r="H545" s="155">
        <v>3</v>
      </c>
      <c r="I545" s="156"/>
      <c r="L545" s="152"/>
      <c r="M545" s="157"/>
      <c r="T545" s="158"/>
      <c r="AT545" s="153" t="s">
        <v>167</v>
      </c>
      <c r="AU545" s="153" t="s">
        <v>83</v>
      </c>
      <c r="AV545" s="13" t="s">
        <v>83</v>
      </c>
      <c r="AW545" s="13" t="s">
        <v>35</v>
      </c>
      <c r="AX545" s="13" t="s">
        <v>73</v>
      </c>
      <c r="AY545" s="153" t="s">
        <v>156</v>
      </c>
    </row>
    <row r="546" spans="2:51" s="15" customFormat="1" ht="10.199999999999999">
      <c r="B546" s="176"/>
      <c r="D546" s="146" t="s">
        <v>167</v>
      </c>
      <c r="E546" s="177" t="s">
        <v>19</v>
      </c>
      <c r="F546" s="178" t="s">
        <v>313</v>
      </c>
      <c r="H546" s="179">
        <v>4</v>
      </c>
      <c r="I546" s="180"/>
      <c r="L546" s="176"/>
      <c r="M546" s="181"/>
      <c r="T546" s="182"/>
      <c r="AT546" s="177" t="s">
        <v>167</v>
      </c>
      <c r="AU546" s="177" t="s">
        <v>83</v>
      </c>
      <c r="AV546" s="15" t="s">
        <v>182</v>
      </c>
      <c r="AW546" s="15" t="s">
        <v>35</v>
      </c>
      <c r="AX546" s="15" t="s">
        <v>73</v>
      </c>
      <c r="AY546" s="177" t="s">
        <v>156</v>
      </c>
    </row>
    <row r="547" spans="2:51" s="12" customFormat="1" ht="10.199999999999999">
      <c r="B547" s="145"/>
      <c r="D547" s="146" t="s">
        <v>167</v>
      </c>
      <c r="E547" s="147" t="s">
        <v>19</v>
      </c>
      <c r="F547" s="148" t="s">
        <v>170</v>
      </c>
      <c r="H547" s="147" t="s">
        <v>19</v>
      </c>
      <c r="I547" s="149"/>
      <c r="L547" s="145"/>
      <c r="M547" s="150"/>
      <c r="T547" s="151"/>
      <c r="AT547" s="147" t="s">
        <v>167</v>
      </c>
      <c r="AU547" s="147" t="s">
        <v>83</v>
      </c>
      <c r="AV547" s="12" t="s">
        <v>81</v>
      </c>
      <c r="AW547" s="12" t="s">
        <v>35</v>
      </c>
      <c r="AX547" s="12" t="s">
        <v>73</v>
      </c>
      <c r="AY547" s="147" t="s">
        <v>156</v>
      </c>
    </row>
    <row r="548" spans="2:51" s="12" customFormat="1" ht="10.199999999999999">
      <c r="B548" s="145"/>
      <c r="D548" s="146" t="s">
        <v>167</v>
      </c>
      <c r="E548" s="147" t="s">
        <v>19</v>
      </c>
      <c r="F548" s="148" t="s">
        <v>3058</v>
      </c>
      <c r="H548" s="147" t="s">
        <v>19</v>
      </c>
      <c r="I548" s="149"/>
      <c r="L548" s="145"/>
      <c r="M548" s="150"/>
      <c r="T548" s="151"/>
      <c r="AT548" s="147" t="s">
        <v>167</v>
      </c>
      <c r="AU548" s="147" t="s">
        <v>83</v>
      </c>
      <c r="AV548" s="12" t="s">
        <v>81</v>
      </c>
      <c r="AW548" s="12" t="s">
        <v>35</v>
      </c>
      <c r="AX548" s="12" t="s">
        <v>73</v>
      </c>
      <c r="AY548" s="147" t="s">
        <v>156</v>
      </c>
    </row>
    <row r="549" spans="2:51" s="13" customFormat="1" ht="10.199999999999999">
      <c r="B549" s="152"/>
      <c r="D549" s="146" t="s">
        <v>167</v>
      </c>
      <c r="E549" s="153" t="s">
        <v>19</v>
      </c>
      <c r="F549" s="154" t="s">
        <v>81</v>
      </c>
      <c r="H549" s="155">
        <v>1</v>
      </c>
      <c r="I549" s="156"/>
      <c r="L549" s="152"/>
      <c r="M549" s="157"/>
      <c r="T549" s="158"/>
      <c r="AT549" s="153" t="s">
        <v>167</v>
      </c>
      <c r="AU549" s="153" t="s">
        <v>83</v>
      </c>
      <c r="AV549" s="13" t="s">
        <v>83</v>
      </c>
      <c r="AW549" s="13" t="s">
        <v>35</v>
      </c>
      <c r="AX549" s="13" t="s">
        <v>73</v>
      </c>
      <c r="AY549" s="153" t="s">
        <v>156</v>
      </c>
    </row>
    <row r="550" spans="2:51" s="12" customFormat="1" ht="10.199999999999999">
      <c r="B550" s="145"/>
      <c r="D550" s="146" t="s">
        <v>167</v>
      </c>
      <c r="E550" s="147" t="s">
        <v>19</v>
      </c>
      <c r="F550" s="148" t="s">
        <v>3056</v>
      </c>
      <c r="H550" s="147" t="s">
        <v>19</v>
      </c>
      <c r="I550" s="149"/>
      <c r="L550" s="145"/>
      <c r="M550" s="150"/>
      <c r="T550" s="151"/>
      <c r="AT550" s="147" t="s">
        <v>167</v>
      </c>
      <c r="AU550" s="147" t="s">
        <v>83</v>
      </c>
      <c r="AV550" s="12" t="s">
        <v>81</v>
      </c>
      <c r="AW550" s="12" t="s">
        <v>35</v>
      </c>
      <c r="AX550" s="12" t="s">
        <v>73</v>
      </c>
      <c r="AY550" s="147" t="s">
        <v>156</v>
      </c>
    </row>
    <row r="551" spans="2:51" s="13" customFormat="1" ht="10.199999999999999">
      <c r="B551" s="152"/>
      <c r="D551" s="146" t="s">
        <v>167</v>
      </c>
      <c r="E551" s="153" t="s">
        <v>19</v>
      </c>
      <c r="F551" s="154" t="s">
        <v>182</v>
      </c>
      <c r="H551" s="155">
        <v>3</v>
      </c>
      <c r="I551" s="156"/>
      <c r="L551" s="152"/>
      <c r="M551" s="157"/>
      <c r="T551" s="158"/>
      <c r="AT551" s="153" t="s">
        <v>167</v>
      </c>
      <c r="AU551" s="153" t="s">
        <v>83</v>
      </c>
      <c r="AV551" s="13" t="s">
        <v>83</v>
      </c>
      <c r="AW551" s="13" t="s">
        <v>35</v>
      </c>
      <c r="AX551" s="13" t="s">
        <v>73</v>
      </c>
      <c r="AY551" s="153" t="s">
        <v>156</v>
      </c>
    </row>
    <row r="552" spans="2:51" s="15" customFormat="1" ht="10.199999999999999">
      <c r="B552" s="176"/>
      <c r="D552" s="146" t="s">
        <v>167</v>
      </c>
      <c r="E552" s="177" t="s">
        <v>19</v>
      </c>
      <c r="F552" s="178" t="s">
        <v>313</v>
      </c>
      <c r="H552" s="179">
        <v>4</v>
      </c>
      <c r="I552" s="180"/>
      <c r="L552" s="176"/>
      <c r="M552" s="181"/>
      <c r="T552" s="182"/>
      <c r="AT552" s="177" t="s">
        <v>167</v>
      </c>
      <c r="AU552" s="177" t="s">
        <v>83</v>
      </c>
      <c r="AV552" s="15" t="s">
        <v>182</v>
      </c>
      <c r="AW552" s="15" t="s">
        <v>35</v>
      </c>
      <c r="AX552" s="15" t="s">
        <v>73</v>
      </c>
      <c r="AY552" s="177" t="s">
        <v>156</v>
      </c>
    </row>
    <row r="553" spans="2:51" s="12" customFormat="1" ht="10.199999999999999">
      <c r="B553" s="145"/>
      <c r="D553" s="146" t="s">
        <v>167</v>
      </c>
      <c r="E553" s="147" t="s">
        <v>19</v>
      </c>
      <c r="F553" s="148" t="s">
        <v>172</v>
      </c>
      <c r="H553" s="147" t="s">
        <v>19</v>
      </c>
      <c r="I553" s="149"/>
      <c r="L553" s="145"/>
      <c r="M553" s="150"/>
      <c r="T553" s="151"/>
      <c r="AT553" s="147" t="s">
        <v>167</v>
      </c>
      <c r="AU553" s="147" t="s">
        <v>83</v>
      </c>
      <c r="AV553" s="12" t="s">
        <v>81</v>
      </c>
      <c r="AW553" s="12" t="s">
        <v>35</v>
      </c>
      <c r="AX553" s="12" t="s">
        <v>73</v>
      </c>
      <c r="AY553" s="147" t="s">
        <v>156</v>
      </c>
    </row>
    <row r="554" spans="2:51" s="12" customFormat="1" ht="10.199999999999999">
      <c r="B554" s="145"/>
      <c r="D554" s="146" t="s">
        <v>167</v>
      </c>
      <c r="E554" s="147" t="s">
        <v>19</v>
      </c>
      <c r="F554" s="148" t="s">
        <v>3058</v>
      </c>
      <c r="H554" s="147" t="s">
        <v>19</v>
      </c>
      <c r="I554" s="149"/>
      <c r="L554" s="145"/>
      <c r="M554" s="150"/>
      <c r="T554" s="151"/>
      <c r="AT554" s="147" t="s">
        <v>167</v>
      </c>
      <c r="AU554" s="147" t="s">
        <v>83</v>
      </c>
      <c r="AV554" s="12" t="s">
        <v>81</v>
      </c>
      <c r="AW554" s="12" t="s">
        <v>35</v>
      </c>
      <c r="AX554" s="12" t="s">
        <v>73</v>
      </c>
      <c r="AY554" s="147" t="s">
        <v>156</v>
      </c>
    </row>
    <row r="555" spans="2:51" s="13" customFormat="1" ht="10.199999999999999">
      <c r="B555" s="152"/>
      <c r="D555" s="146" t="s">
        <v>167</v>
      </c>
      <c r="E555" s="153" t="s">
        <v>19</v>
      </c>
      <c r="F555" s="154" t="s">
        <v>81</v>
      </c>
      <c r="H555" s="155">
        <v>1</v>
      </c>
      <c r="I555" s="156"/>
      <c r="L555" s="152"/>
      <c r="M555" s="157"/>
      <c r="T555" s="158"/>
      <c r="AT555" s="153" t="s">
        <v>167</v>
      </c>
      <c r="AU555" s="153" t="s">
        <v>83</v>
      </c>
      <c r="AV555" s="13" t="s">
        <v>83</v>
      </c>
      <c r="AW555" s="13" t="s">
        <v>35</v>
      </c>
      <c r="AX555" s="13" t="s">
        <v>73</v>
      </c>
      <c r="AY555" s="153" t="s">
        <v>156</v>
      </c>
    </row>
    <row r="556" spans="2:51" s="12" customFormat="1" ht="10.199999999999999">
      <c r="B556" s="145"/>
      <c r="D556" s="146" t="s">
        <v>167</v>
      </c>
      <c r="E556" s="147" t="s">
        <v>19</v>
      </c>
      <c r="F556" s="148" t="s">
        <v>3056</v>
      </c>
      <c r="H556" s="147" t="s">
        <v>19</v>
      </c>
      <c r="I556" s="149"/>
      <c r="L556" s="145"/>
      <c r="M556" s="150"/>
      <c r="T556" s="151"/>
      <c r="AT556" s="147" t="s">
        <v>167</v>
      </c>
      <c r="AU556" s="147" t="s">
        <v>83</v>
      </c>
      <c r="AV556" s="12" t="s">
        <v>81</v>
      </c>
      <c r="AW556" s="12" t="s">
        <v>35</v>
      </c>
      <c r="AX556" s="12" t="s">
        <v>73</v>
      </c>
      <c r="AY556" s="147" t="s">
        <v>156</v>
      </c>
    </row>
    <row r="557" spans="2:51" s="13" customFormat="1" ht="10.199999999999999">
      <c r="B557" s="152"/>
      <c r="D557" s="146" t="s">
        <v>167</v>
      </c>
      <c r="E557" s="153" t="s">
        <v>19</v>
      </c>
      <c r="F557" s="154" t="s">
        <v>182</v>
      </c>
      <c r="H557" s="155">
        <v>3</v>
      </c>
      <c r="I557" s="156"/>
      <c r="L557" s="152"/>
      <c r="M557" s="157"/>
      <c r="T557" s="158"/>
      <c r="AT557" s="153" t="s">
        <v>167</v>
      </c>
      <c r="AU557" s="153" t="s">
        <v>83</v>
      </c>
      <c r="AV557" s="13" t="s">
        <v>83</v>
      </c>
      <c r="AW557" s="13" t="s">
        <v>35</v>
      </c>
      <c r="AX557" s="13" t="s">
        <v>73</v>
      </c>
      <c r="AY557" s="153" t="s">
        <v>156</v>
      </c>
    </row>
    <row r="558" spans="2:51" s="15" customFormat="1" ht="10.199999999999999">
      <c r="B558" s="176"/>
      <c r="D558" s="146" t="s">
        <v>167</v>
      </c>
      <c r="E558" s="177" t="s">
        <v>19</v>
      </c>
      <c r="F558" s="178" t="s">
        <v>313</v>
      </c>
      <c r="H558" s="179">
        <v>4</v>
      </c>
      <c r="I558" s="180"/>
      <c r="L558" s="176"/>
      <c r="M558" s="181"/>
      <c r="T558" s="182"/>
      <c r="AT558" s="177" t="s">
        <v>167</v>
      </c>
      <c r="AU558" s="177" t="s">
        <v>83</v>
      </c>
      <c r="AV558" s="15" t="s">
        <v>182</v>
      </c>
      <c r="AW558" s="15" t="s">
        <v>35</v>
      </c>
      <c r="AX558" s="15" t="s">
        <v>73</v>
      </c>
      <c r="AY558" s="177" t="s">
        <v>156</v>
      </c>
    </row>
    <row r="559" spans="2:51" s="12" customFormat="1" ht="10.199999999999999">
      <c r="B559" s="145"/>
      <c r="D559" s="146" t="s">
        <v>167</v>
      </c>
      <c r="E559" s="147" t="s">
        <v>19</v>
      </c>
      <c r="F559" s="148" t="s">
        <v>405</v>
      </c>
      <c r="H559" s="147" t="s">
        <v>19</v>
      </c>
      <c r="I559" s="149"/>
      <c r="L559" s="145"/>
      <c r="M559" s="150"/>
      <c r="T559" s="151"/>
      <c r="AT559" s="147" t="s">
        <v>167</v>
      </c>
      <c r="AU559" s="147" t="s">
        <v>83</v>
      </c>
      <c r="AV559" s="12" t="s">
        <v>81</v>
      </c>
      <c r="AW559" s="12" t="s">
        <v>35</v>
      </c>
      <c r="AX559" s="12" t="s">
        <v>73</v>
      </c>
      <c r="AY559" s="147" t="s">
        <v>156</v>
      </c>
    </row>
    <row r="560" spans="2:51" s="12" customFormat="1" ht="10.199999999999999">
      <c r="B560" s="145"/>
      <c r="D560" s="146" t="s">
        <v>167</v>
      </c>
      <c r="E560" s="147" t="s">
        <v>19</v>
      </c>
      <c r="F560" s="148" t="s">
        <v>3058</v>
      </c>
      <c r="H560" s="147" t="s">
        <v>19</v>
      </c>
      <c r="I560" s="149"/>
      <c r="L560" s="145"/>
      <c r="M560" s="150"/>
      <c r="T560" s="151"/>
      <c r="AT560" s="147" t="s">
        <v>167</v>
      </c>
      <c r="AU560" s="147" t="s">
        <v>83</v>
      </c>
      <c r="AV560" s="12" t="s">
        <v>81</v>
      </c>
      <c r="AW560" s="12" t="s">
        <v>35</v>
      </c>
      <c r="AX560" s="12" t="s">
        <v>73</v>
      </c>
      <c r="AY560" s="147" t="s">
        <v>156</v>
      </c>
    </row>
    <row r="561" spans="2:65" s="13" customFormat="1" ht="10.199999999999999">
      <c r="B561" s="152"/>
      <c r="D561" s="146" t="s">
        <v>167</v>
      </c>
      <c r="E561" s="153" t="s">
        <v>19</v>
      </c>
      <c r="F561" s="154" t="s">
        <v>81</v>
      </c>
      <c r="H561" s="155">
        <v>1</v>
      </c>
      <c r="I561" s="156"/>
      <c r="L561" s="152"/>
      <c r="M561" s="157"/>
      <c r="T561" s="158"/>
      <c r="AT561" s="153" t="s">
        <v>167</v>
      </c>
      <c r="AU561" s="153" t="s">
        <v>83</v>
      </c>
      <c r="AV561" s="13" t="s">
        <v>83</v>
      </c>
      <c r="AW561" s="13" t="s">
        <v>35</v>
      </c>
      <c r="AX561" s="13" t="s">
        <v>73</v>
      </c>
      <c r="AY561" s="153" t="s">
        <v>156</v>
      </c>
    </row>
    <row r="562" spans="2:65" s="12" customFormat="1" ht="10.199999999999999">
      <c r="B562" s="145"/>
      <c r="D562" s="146" t="s">
        <v>167</v>
      </c>
      <c r="E562" s="147" t="s">
        <v>19</v>
      </c>
      <c r="F562" s="148" t="s">
        <v>3056</v>
      </c>
      <c r="H562" s="147" t="s">
        <v>19</v>
      </c>
      <c r="I562" s="149"/>
      <c r="L562" s="145"/>
      <c r="M562" s="150"/>
      <c r="T562" s="151"/>
      <c r="AT562" s="147" t="s">
        <v>167</v>
      </c>
      <c r="AU562" s="147" t="s">
        <v>83</v>
      </c>
      <c r="AV562" s="12" t="s">
        <v>81</v>
      </c>
      <c r="AW562" s="12" t="s">
        <v>35</v>
      </c>
      <c r="AX562" s="12" t="s">
        <v>73</v>
      </c>
      <c r="AY562" s="147" t="s">
        <v>156</v>
      </c>
    </row>
    <row r="563" spans="2:65" s="13" customFormat="1" ht="10.199999999999999">
      <c r="B563" s="152"/>
      <c r="D563" s="146" t="s">
        <v>167</v>
      </c>
      <c r="E563" s="153" t="s">
        <v>19</v>
      </c>
      <c r="F563" s="154" t="s">
        <v>83</v>
      </c>
      <c r="H563" s="155">
        <v>2</v>
      </c>
      <c r="I563" s="156"/>
      <c r="L563" s="152"/>
      <c r="M563" s="157"/>
      <c r="T563" s="158"/>
      <c r="AT563" s="153" t="s">
        <v>167</v>
      </c>
      <c r="AU563" s="153" t="s">
        <v>83</v>
      </c>
      <c r="AV563" s="13" t="s">
        <v>83</v>
      </c>
      <c r="AW563" s="13" t="s">
        <v>35</v>
      </c>
      <c r="AX563" s="13" t="s">
        <v>73</v>
      </c>
      <c r="AY563" s="153" t="s">
        <v>156</v>
      </c>
    </row>
    <row r="564" spans="2:65" s="15" customFormat="1" ht="10.199999999999999">
      <c r="B564" s="176"/>
      <c r="D564" s="146" t="s">
        <v>167</v>
      </c>
      <c r="E564" s="177" t="s">
        <v>19</v>
      </c>
      <c r="F564" s="178" t="s">
        <v>313</v>
      </c>
      <c r="H564" s="179">
        <v>3</v>
      </c>
      <c r="I564" s="180"/>
      <c r="L564" s="176"/>
      <c r="M564" s="181"/>
      <c r="T564" s="182"/>
      <c r="AT564" s="177" t="s">
        <v>167</v>
      </c>
      <c r="AU564" s="177" t="s">
        <v>83</v>
      </c>
      <c r="AV564" s="15" t="s">
        <v>182</v>
      </c>
      <c r="AW564" s="15" t="s">
        <v>35</v>
      </c>
      <c r="AX564" s="15" t="s">
        <v>73</v>
      </c>
      <c r="AY564" s="177" t="s">
        <v>156</v>
      </c>
    </row>
    <row r="565" spans="2:65" s="14" customFormat="1" ht="10.199999999999999">
      <c r="B565" s="159"/>
      <c r="D565" s="146" t="s">
        <v>167</v>
      </c>
      <c r="E565" s="160" t="s">
        <v>19</v>
      </c>
      <c r="F565" s="161" t="s">
        <v>174</v>
      </c>
      <c r="H565" s="162">
        <v>21</v>
      </c>
      <c r="I565" s="163"/>
      <c r="L565" s="159"/>
      <c r="M565" s="164"/>
      <c r="T565" s="165"/>
      <c r="AT565" s="160" t="s">
        <v>167</v>
      </c>
      <c r="AU565" s="160" t="s">
        <v>83</v>
      </c>
      <c r="AV565" s="14" t="s">
        <v>163</v>
      </c>
      <c r="AW565" s="14" t="s">
        <v>35</v>
      </c>
      <c r="AX565" s="14" t="s">
        <v>81</v>
      </c>
      <c r="AY565" s="160" t="s">
        <v>156</v>
      </c>
    </row>
    <row r="566" spans="2:65" s="1" customFormat="1" ht="16.5" customHeight="1">
      <c r="B566" s="33"/>
      <c r="C566" s="166" t="s">
        <v>886</v>
      </c>
      <c r="D566" s="166" t="s">
        <v>291</v>
      </c>
      <c r="E566" s="167" t="s">
        <v>3059</v>
      </c>
      <c r="F566" s="168" t="s">
        <v>3060</v>
      </c>
      <c r="G566" s="169" t="s">
        <v>587</v>
      </c>
      <c r="H566" s="170">
        <v>15</v>
      </c>
      <c r="I566" s="171"/>
      <c r="J566" s="172">
        <f>ROUND(I566*H566,2)</f>
        <v>0</v>
      </c>
      <c r="K566" s="168" t="s">
        <v>19</v>
      </c>
      <c r="L566" s="173"/>
      <c r="M566" s="174" t="s">
        <v>19</v>
      </c>
      <c r="N566" s="175" t="s">
        <v>44</v>
      </c>
      <c r="P566" s="137">
        <f>O566*H566</f>
        <v>0</v>
      </c>
      <c r="Q566" s="137">
        <v>0</v>
      </c>
      <c r="R566" s="137">
        <f>Q566*H566</f>
        <v>0</v>
      </c>
      <c r="S566" s="137">
        <v>0</v>
      </c>
      <c r="T566" s="138">
        <f>S566*H566</f>
        <v>0</v>
      </c>
      <c r="AR566" s="139" t="s">
        <v>379</v>
      </c>
      <c r="AT566" s="139" t="s">
        <v>291</v>
      </c>
      <c r="AU566" s="139" t="s">
        <v>83</v>
      </c>
      <c r="AY566" s="18" t="s">
        <v>156</v>
      </c>
      <c r="BE566" s="140">
        <f>IF(N566="základní",J566,0)</f>
        <v>0</v>
      </c>
      <c r="BF566" s="140">
        <f>IF(N566="snížená",J566,0)</f>
        <v>0</v>
      </c>
      <c r="BG566" s="140">
        <f>IF(N566="zákl. přenesená",J566,0)</f>
        <v>0</v>
      </c>
      <c r="BH566" s="140">
        <f>IF(N566="sníž. přenesená",J566,0)</f>
        <v>0</v>
      </c>
      <c r="BI566" s="140">
        <f>IF(N566="nulová",J566,0)</f>
        <v>0</v>
      </c>
      <c r="BJ566" s="18" t="s">
        <v>81</v>
      </c>
      <c r="BK566" s="140">
        <f>ROUND(I566*H566,2)</f>
        <v>0</v>
      </c>
      <c r="BL566" s="18" t="s">
        <v>278</v>
      </c>
      <c r="BM566" s="139" t="s">
        <v>3061</v>
      </c>
    </row>
    <row r="567" spans="2:65" s="12" customFormat="1" ht="10.199999999999999">
      <c r="B567" s="145"/>
      <c r="D567" s="146" t="s">
        <v>167</v>
      </c>
      <c r="E567" s="147" t="s">
        <v>19</v>
      </c>
      <c r="F567" s="148" t="s">
        <v>310</v>
      </c>
      <c r="H567" s="147" t="s">
        <v>19</v>
      </c>
      <c r="I567" s="149"/>
      <c r="L567" s="145"/>
      <c r="M567" s="150"/>
      <c r="T567" s="151"/>
      <c r="AT567" s="147" t="s">
        <v>167</v>
      </c>
      <c r="AU567" s="147" t="s">
        <v>83</v>
      </c>
      <c r="AV567" s="12" t="s">
        <v>81</v>
      </c>
      <c r="AW567" s="12" t="s">
        <v>35</v>
      </c>
      <c r="AX567" s="12" t="s">
        <v>73</v>
      </c>
      <c r="AY567" s="147" t="s">
        <v>156</v>
      </c>
    </row>
    <row r="568" spans="2:65" s="12" customFormat="1" ht="10.199999999999999">
      <c r="B568" s="145"/>
      <c r="D568" s="146" t="s">
        <v>167</v>
      </c>
      <c r="E568" s="147" t="s">
        <v>19</v>
      </c>
      <c r="F568" s="148" t="s">
        <v>3056</v>
      </c>
      <c r="H568" s="147" t="s">
        <v>19</v>
      </c>
      <c r="I568" s="149"/>
      <c r="L568" s="145"/>
      <c r="M568" s="150"/>
      <c r="T568" s="151"/>
      <c r="AT568" s="147" t="s">
        <v>167</v>
      </c>
      <c r="AU568" s="147" t="s">
        <v>83</v>
      </c>
      <c r="AV568" s="12" t="s">
        <v>81</v>
      </c>
      <c r="AW568" s="12" t="s">
        <v>35</v>
      </c>
      <c r="AX568" s="12" t="s">
        <v>73</v>
      </c>
      <c r="AY568" s="147" t="s">
        <v>156</v>
      </c>
    </row>
    <row r="569" spans="2:65" s="13" customFormat="1" ht="10.199999999999999">
      <c r="B569" s="152"/>
      <c r="D569" s="146" t="s">
        <v>167</v>
      </c>
      <c r="E569" s="153" t="s">
        <v>19</v>
      </c>
      <c r="F569" s="154" t="s">
        <v>81</v>
      </c>
      <c r="H569" s="155">
        <v>1</v>
      </c>
      <c r="I569" s="156"/>
      <c r="L569" s="152"/>
      <c r="M569" s="157"/>
      <c r="T569" s="158"/>
      <c r="AT569" s="153" t="s">
        <v>167</v>
      </c>
      <c r="AU569" s="153" t="s">
        <v>83</v>
      </c>
      <c r="AV569" s="13" t="s">
        <v>83</v>
      </c>
      <c r="AW569" s="13" t="s">
        <v>35</v>
      </c>
      <c r="AX569" s="13" t="s">
        <v>73</v>
      </c>
      <c r="AY569" s="153" t="s">
        <v>156</v>
      </c>
    </row>
    <row r="570" spans="2:65" s="12" customFormat="1" ht="10.199999999999999">
      <c r="B570" s="145"/>
      <c r="D570" s="146" t="s">
        <v>167</v>
      </c>
      <c r="E570" s="147" t="s">
        <v>19</v>
      </c>
      <c r="F570" s="148" t="s">
        <v>221</v>
      </c>
      <c r="H570" s="147" t="s">
        <v>19</v>
      </c>
      <c r="I570" s="149"/>
      <c r="L570" s="145"/>
      <c r="M570" s="150"/>
      <c r="T570" s="151"/>
      <c r="AT570" s="147" t="s">
        <v>167</v>
      </c>
      <c r="AU570" s="147" t="s">
        <v>83</v>
      </c>
      <c r="AV570" s="12" t="s">
        <v>81</v>
      </c>
      <c r="AW570" s="12" t="s">
        <v>35</v>
      </c>
      <c r="AX570" s="12" t="s">
        <v>73</v>
      </c>
      <c r="AY570" s="147" t="s">
        <v>156</v>
      </c>
    </row>
    <row r="571" spans="2:65" s="12" customFormat="1" ht="10.199999999999999">
      <c r="B571" s="145"/>
      <c r="D571" s="146" t="s">
        <v>167</v>
      </c>
      <c r="E571" s="147" t="s">
        <v>19</v>
      </c>
      <c r="F571" s="148" t="s">
        <v>3056</v>
      </c>
      <c r="H571" s="147" t="s">
        <v>19</v>
      </c>
      <c r="I571" s="149"/>
      <c r="L571" s="145"/>
      <c r="M571" s="150"/>
      <c r="T571" s="151"/>
      <c r="AT571" s="147" t="s">
        <v>167</v>
      </c>
      <c r="AU571" s="147" t="s">
        <v>83</v>
      </c>
      <c r="AV571" s="12" t="s">
        <v>81</v>
      </c>
      <c r="AW571" s="12" t="s">
        <v>35</v>
      </c>
      <c r="AX571" s="12" t="s">
        <v>73</v>
      </c>
      <c r="AY571" s="147" t="s">
        <v>156</v>
      </c>
    </row>
    <row r="572" spans="2:65" s="13" customFormat="1" ht="10.199999999999999">
      <c r="B572" s="152"/>
      <c r="D572" s="146" t="s">
        <v>167</v>
      </c>
      <c r="E572" s="153" t="s">
        <v>19</v>
      </c>
      <c r="F572" s="154" t="s">
        <v>182</v>
      </c>
      <c r="H572" s="155">
        <v>3</v>
      </c>
      <c r="I572" s="156"/>
      <c r="L572" s="152"/>
      <c r="M572" s="157"/>
      <c r="T572" s="158"/>
      <c r="AT572" s="153" t="s">
        <v>167</v>
      </c>
      <c r="AU572" s="153" t="s">
        <v>83</v>
      </c>
      <c r="AV572" s="13" t="s">
        <v>83</v>
      </c>
      <c r="AW572" s="13" t="s">
        <v>35</v>
      </c>
      <c r="AX572" s="13" t="s">
        <v>73</v>
      </c>
      <c r="AY572" s="153" t="s">
        <v>156</v>
      </c>
    </row>
    <row r="573" spans="2:65" s="12" customFormat="1" ht="10.199999999999999">
      <c r="B573" s="145"/>
      <c r="D573" s="146" t="s">
        <v>167</v>
      </c>
      <c r="E573" s="147" t="s">
        <v>19</v>
      </c>
      <c r="F573" s="148" t="s">
        <v>168</v>
      </c>
      <c r="H573" s="147" t="s">
        <v>19</v>
      </c>
      <c r="I573" s="149"/>
      <c r="L573" s="145"/>
      <c r="M573" s="150"/>
      <c r="T573" s="151"/>
      <c r="AT573" s="147" t="s">
        <v>167</v>
      </c>
      <c r="AU573" s="147" t="s">
        <v>83</v>
      </c>
      <c r="AV573" s="12" t="s">
        <v>81</v>
      </c>
      <c r="AW573" s="12" t="s">
        <v>35</v>
      </c>
      <c r="AX573" s="12" t="s">
        <v>73</v>
      </c>
      <c r="AY573" s="147" t="s">
        <v>156</v>
      </c>
    </row>
    <row r="574" spans="2:65" s="12" customFormat="1" ht="10.199999999999999">
      <c r="B574" s="145"/>
      <c r="D574" s="146" t="s">
        <v>167</v>
      </c>
      <c r="E574" s="147" t="s">
        <v>19</v>
      </c>
      <c r="F574" s="148" t="s">
        <v>3056</v>
      </c>
      <c r="H574" s="147" t="s">
        <v>19</v>
      </c>
      <c r="I574" s="149"/>
      <c r="L574" s="145"/>
      <c r="M574" s="150"/>
      <c r="T574" s="151"/>
      <c r="AT574" s="147" t="s">
        <v>167</v>
      </c>
      <c r="AU574" s="147" t="s">
        <v>83</v>
      </c>
      <c r="AV574" s="12" t="s">
        <v>81</v>
      </c>
      <c r="AW574" s="12" t="s">
        <v>35</v>
      </c>
      <c r="AX574" s="12" t="s">
        <v>73</v>
      </c>
      <c r="AY574" s="147" t="s">
        <v>156</v>
      </c>
    </row>
    <row r="575" spans="2:65" s="13" customFormat="1" ht="10.199999999999999">
      <c r="B575" s="152"/>
      <c r="D575" s="146" t="s">
        <v>167</v>
      </c>
      <c r="E575" s="153" t="s">
        <v>19</v>
      </c>
      <c r="F575" s="154" t="s">
        <v>182</v>
      </c>
      <c r="H575" s="155">
        <v>3</v>
      </c>
      <c r="I575" s="156"/>
      <c r="L575" s="152"/>
      <c r="M575" s="157"/>
      <c r="T575" s="158"/>
      <c r="AT575" s="153" t="s">
        <v>167</v>
      </c>
      <c r="AU575" s="153" t="s">
        <v>83</v>
      </c>
      <c r="AV575" s="13" t="s">
        <v>83</v>
      </c>
      <c r="AW575" s="13" t="s">
        <v>35</v>
      </c>
      <c r="AX575" s="13" t="s">
        <v>73</v>
      </c>
      <c r="AY575" s="153" t="s">
        <v>156</v>
      </c>
    </row>
    <row r="576" spans="2:65" s="12" customFormat="1" ht="10.199999999999999">
      <c r="B576" s="145"/>
      <c r="D576" s="146" t="s">
        <v>167</v>
      </c>
      <c r="E576" s="147" t="s">
        <v>19</v>
      </c>
      <c r="F576" s="148" t="s">
        <v>170</v>
      </c>
      <c r="H576" s="147" t="s">
        <v>19</v>
      </c>
      <c r="I576" s="149"/>
      <c r="L576" s="145"/>
      <c r="M576" s="150"/>
      <c r="T576" s="151"/>
      <c r="AT576" s="147" t="s">
        <v>167</v>
      </c>
      <c r="AU576" s="147" t="s">
        <v>83</v>
      </c>
      <c r="AV576" s="12" t="s">
        <v>81</v>
      </c>
      <c r="AW576" s="12" t="s">
        <v>35</v>
      </c>
      <c r="AX576" s="12" t="s">
        <v>73</v>
      </c>
      <c r="AY576" s="147" t="s">
        <v>156</v>
      </c>
    </row>
    <row r="577" spans="2:65" s="12" customFormat="1" ht="10.199999999999999">
      <c r="B577" s="145"/>
      <c r="D577" s="146" t="s">
        <v>167</v>
      </c>
      <c r="E577" s="147" t="s">
        <v>19</v>
      </c>
      <c r="F577" s="148" t="s">
        <v>3056</v>
      </c>
      <c r="H577" s="147" t="s">
        <v>19</v>
      </c>
      <c r="I577" s="149"/>
      <c r="L577" s="145"/>
      <c r="M577" s="150"/>
      <c r="T577" s="151"/>
      <c r="AT577" s="147" t="s">
        <v>167</v>
      </c>
      <c r="AU577" s="147" t="s">
        <v>83</v>
      </c>
      <c r="AV577" s="12" t="s">
        <v>81</v>
      </c>
      <c r="AW577" s="12" t="s">
        <v>35</v>
      </c>
      <c r="AX577" s="12" t="s">
        <v>73</v>
      </c>
      <c r="AY577" s="147" t="s">
        <v>156</v>
      </c>
    </row>
    <row r="578" spans="2:65" s="13" customFormat="1" ht="10.199999999999999">
      <c r="B578" s="152"/>
      <c r="D578" s="146" t="s">
        <v>167</v>
      </c>
      <c r="E578" s="153" t="s">
        <v>19</v>
      </c>
      <c r="F578" s="154" t="s">
        <v>182</v>
      </c>
      <c r="H578" s="155">
        <v>3</v>
      </c>
      <c r="I578" s="156"/>
      <c r="L578" s="152"/>
      <c r="M578" s="157"/>
      <c r="T578" s="158"/>
      <c r="AT578" s="153" t="s">
        <v>167</v>
      </c>
      <c r="AU578" s="153" t="s">
        <v>83</v>
      </c>
      <c r="AV578" s="13" t="s">
        <v>83</v>
      </c>
      <c r="AW578" s="13" t="s">
        <v>35</v>
      </c>
      <c r="AX578" s="13" t="s">
        <v>73</v>
      </c>
      <c r="AY578" s="153" t="s">
        <v>156</v>
      </c>
    </row>
    <row r="579" spans="2:65" s="12" customFormat="1" ht="10.199999999999999">
      <c r="B579" s="145"/>
      <c r="D579" s="146" t="s">
        <v>167</v>
      </c>
      <c r="E579" s="147" t="s">
        <v>19</v>
      </c>
      <c r="F579" s="148" t="s">
        <v>172</v>
      </c>
      <c r="H579" s="147" t="s">
        <v>19</v>
      </c>
      <c r="I579" s="149"/>
      <c r="L579" s="145"/>
      <c r="M579" s="150"/>
      <c r="T579" s="151"/>
      <c r="AT579" s="147" t="s">
        <v>167</v>
      </c>
      <c r="AU579" s="147" t="s">
        <v>83</v>
      </c>
      <c r="AV579" s="12" t="s">
        <v>81</v>
      </c>
      <c r="AW579" s="12" t="s">
        <v>35</v>
      </c>
      <c r="AX579" s="12" t="s">
        <v>73</v>
      </c>
      <c r="AY579" s="147" t="s">
        <v>156</v>
      </c>
    </row>
    <row r="580" spans="2:65" s="12" customFormat="1" ht="10.199999999999999">
      <c r="B580" s="145"/>
      <c r="D580" s="146" t="s">
        <v>167</v>
      </c>
      <c r="E580" s="147" t="s">
        <v>19</v>
      </c>
      <c r="F580" s="148" t="s">
        <v>3056</v>
      </c>
      <c r="H580" s="147" t="s">
        <v>19</v>
      </c>
      <c r="I580" s="149"/>
      <c r="L580" s="145"/>
      <c r="M580" s="150"/>
      <c r="T580" s="151"/>
      <c r="AT580" s="147" t="s">
        <v>167</v>
      </c>
      <c r="AU580" s="147" t="s">
        <v>83</v>
      </c>
      <c r="AV580" s="12" t="s">
        <v>81</v>
      </c>
      <c r="AW580" s="12" t="s">
        <v>35</v>
      </c>
      <c r="AX580" s="12" t="s">
        <v>73</v>
      </c>
      <c r="AY580" s="147" t="s">
        <v>156</v>
      </c>
    </row>
    <row r="581" spans="2:65" s="13" customFormat="1" ht="10.199999999999999">
      <c r="B581" s="152"/>
      <c r="D581" s="146" t="s">
        <v>167</v>
      </c>
      <c r="E581" s="153" t="s">
        <v>19</v>
      </c>
      <c r="F581" s="154" t="s">
        <v>182</v>
      </c>
      <c r="H581" s="155">
        <v>3</v>
      </c>
      <c r="I581" s="156"/>
      <c r="L581" s="152"/>
      <c r="M581" s="157"/>
      <c r="T581" s="158"/>
      <c r="AT581" s="153" t="s">
        <v>167</v>
      </c>
      <c r="AU581" s="153" t="s">
        <v>83</v>
      </c>
      <c r="AV581" s="13" t="s">
        <v>83</v>
      </c>
      <c r="AW581" s="13" t="s">
        <v>35</v>
      </c>
      <c r="AX581" s="13" t="s">
        <v>73</v>
      </c>
      <c r="AY581" s="153" t="s">
        <v>156</v>
      </c>
    </row>
    <row r="582" spans="2:65" s="12" customFormat="1" ht="10.199999999999999">
      <c r="B582" s="145"/>
      <c r="D582" s="146" t="s">
        <v>167</v>
      </c>
      <c r="E582" s="147" t="s">
        <v>19</v>
      </c>
      <c r="F582" s="148" t="s">
        <v>405</v>
      </c>
      <c r="H582" s="147" t="s">
        <v>19</v>
      </c>
      <c r="I582" s="149"/>
      <c r="L582" s="145"/>
      <c r="M582" s="150"/>
      <c r="T582" s="151"/>
      <c r="AT582" s="147" t="s">
        <v>167</v>
      </c>
      <c r="AU582" s="147" t="s">
        <v>83</v>
      </c>
      <c r="AV582" s="12" t="s">
        <v>81</v>
      </c>
      <c r="AW582" s="12" t="s">
        <v>35</v>
      </c>
      <c r="AX582" s="12" t="s">
        <v>73</v>
      </c>
      <c r="AY582" s="147" t="s">
        <v>156</v>
      </c>
    </row>
    <row r="583" spans="2:65" s="12" customFormat="1" ht="10.199999999999999">
      <c r="B583" s="145"/>
      <c r="D583" s="146" t="s">
        <v>167</v>
      </c>
      <c r="E583" s="147" t="s">
        <v>19</v>
      </c>
      <c r="F583" s="148" t="s">
        <v>3056</v>
      </c>
      <c r="H583" s="147" t="s">
        <v>19</v>
      </c>
      <c r="I583" s="149"/>
      <c r="L583" s="145"/>
      <c r="M583" s="150"/>
      <c r="T583" s="151"/>
      <c r="AT583" s="147" t="s">
        <v>167</v>
      </c>
      <c r="AU583" s="147" t="s">
        <v>83</v>
      </c>
      <c r="AV583" s="12" t="s">
        <v>81</v>
      </c>
      <c r="AW583" s="12" t="s">
        <v>35</v>
      </c>
      <c r="AX583" s="12" t="s">
        <v>73</v>
      </c>
      <c r="AY583" s="147" t="s">
        <v>156</v>
      </c>
    </row>
    <row r="584" spans="2:65" s="13" customFormat="1" ht="10.199999999999999">
      <c r="B584" s="152"/>
      <c r="D584" s="146" t="s">
        <v>167</v>
      </c>
      <c r="E584" s="153" t="s">
        <v>19</v>
      </c>
      <c r="F584" s="154" t="s">
        <v>83</v>
      </c>
      <c r="H584" s="155">
        <v>2</v>
      </c>
      <c r="I584" s="156"/>
      <c r="L584" s="152"/>
      <c r="M584" s="157"/>
      <c r="T584" s="158"/>
      <c r="AT584" s="153" t="s">
        <v>167</v>
      </c>
      <c r="AU584" s="153" t="s">
        <v>83</v>
      </c>
      <c r="AV584" s="13" t="s">
        <v>83</v>
      </c>
      <c r="AW584" s="13" t="s">
        <v>35</v>
      </c>
      <c r="AX584" s="13" t="s">
        <v>73</v>
      </c>
      <c r="AY584" s="153" t="s">
        <v>156</v>
      </c>
    </row>
    <row r="585" spans="2:65" s="14" customFormat="1" ht="10.199999999999999">
      <c r="B585" s="159"/>
      <c r="D585" s="146" t="s">
        <v>167</v>
      </c>
      <c r="E585" s="160" t="s">
        <v>19</v>
      </c>
      <c r="F585" s="161" t="s">
        <v>174</v>
      </c>
      <c r="H585" s="162">
        <v>15</v>
      </c>
      <c r="I585" s="163"/>
      <c r="L585" s="159"/>
      <c r="M585" s="164"/>
      <c r="T585" s="165"/>
      <c r="AT585" s="160" t="s">
        <v>167</v>
      </c>
      <c r="AU585" s="160" t="s">
        <v>83</v>
      </c>
      <c r="AV585" s="14" t="s">
        <v>163</v>
      </c>
      <c r="AW585" s="14" t="s">
        <v>35</v>
      </c>
      <c r="AX585" s="14" t="s">
        <v>81</v>
      </c>
      <c r="AY585" s="160" t="s">
        <v>156</v>
      </c>
    </row>
    <row r="586" spans="2:65" s="1" customFormat="1" ht="16.5" customHeight="1">
      <c r="B586" s="33"/>
      <c r="C586" s="166" t="s">
        <v>893</v>
      </c>
      <c r="D586" s="166" t="s">
        <v>291</v>
      </c>
      <c r="E586" s="167" t="s">
        <v>3062</v>
      </c>
      <c r="F586" s="168" t="s">
        <v>3063</v>
      </c>
      <c r="G586" s="169" t="s">
        <v>587</v>
      </c>
      <c r="H586" s="170">
        <v>5</v>
      </c>
      <c r="I586" s="171"/>
      <c r="J586" s="172">
        <f>ROUND(I586*H586,2)</f>
        <v>0</v>
      </c>
      <c r="K586" s="168" t="s">
        <v>19</v>
      </c>
      <c r="L586" s="173"/>
      <c r="M586" s="174" t="s">
        <v>19</v>
      </c>
      <c r="N586" s="175" t="s">
        <v>44</v>
      </c>
      <c r="P586" s="137">
        <f>O586*H586</f>
        <v>0</v>
      </c>
      <c r="Q586" s="137">
        <v>0</v>
      </c>
      <c r="R586" s="137">
        <f>Q586*H586</f>
        <v>0</v>
      </c>
      <c r="S586" s="137">
        <v>0</v>
      </c>
      <c r="T586" s="138">
        <f>S586*H586</f>
        <v>0</v>
      </c>
      <c r="AR586" s="139" t="s">
        <v>379</v>
      </c>
      <c r="AT586" s="139" t="s">
        <v>291</v>
      </c>
      <c r="AU586" s="139" t="s">
        <v>83</v>
      </c>
      <c r="AY586" s="18" t="s">
        <v>156</v>
      </c>
      <c r="BE586" s="140">
        <f>IF(N586="základní",J586,0)</f>
        <v>0</v>
      </c>
      <c r="BF586" s="140">
        <f>IF(N586="snížená",J586,0)</f>
        <v>0</v>
      </c>
      <c r="BG586" s="140">
        <f>IF(N586="zákl. přenesená",J586,0)</f>
        <v>0</v>
      </c>
      <c r="BH586" s="140">
        <f>IF(N586="sníž. přenesená",J586,0)</f>
        <v>0</v>
      </c>
      <c r="BI586" s="140">
        <f>IF(N586="nulová",J586,0)</f>
        <v>0</v>
      </c>
      <c r="BJ586" s="18" t="s">
        <v>81</v>
      </c>
      <c r="BK586" s="140">
        <f>ROUND(I586*H586,2)</f>
        <v>0</v>
      </c>
      <c r="BL586" s="18" t="s">
        <v>278</v>
      </c>
      <c r="BM586" s="139" t="s">
        <v>3064</v>
      </c>
    </row>
    <row r="587" spans="2:65" s="12" customFormat="1" ht="10.199999999999999">
      <c r="B587" s="145"/>
      <c r="D587" s="146" t="s">
        <v>167</v>
      </c>
      <c r="E587" s="147" t="s">
        <v>19</v>
      </c>
      <c r="F587" s="148" t="s">
        <v>221</v>
      </c>
      <c r="H587" s="147" t="s">
        <v>19</v>
      </c>
      <c r="I587" s="149"/>
      <c r="L587" s="145"/>
      <c r="M587" s="150"/>
      <c r="T587" s="151"/>
      <c r="AT587" s="147" t="s">
        <v>167</v>
      </c>
      <c r="AU587" s="147" t="s">
        <v>83</v>
      </c>
      <c r="AV587" s="12" t="s">
        <v>81</v>
      </c>
      <c r="AW587" s="12" t="s">
        <v>35</v>
      </c>
      <c r="AX587" s="12" t="s">
        <v>73</v>
      </c>
      <c r="AY587" s="147" t="s">
        <v>156</v>
      </c>
    </row>
    <row r="588" spans="2:65" s="12" customFormat="1" ht="10.199999999999999">
      <c r="B588" s="145"/>
      <c r="D588" s="146" t="s">
        <v>167</v>
      </c>
      <c r="E588" s="147" t="s">
        <v>19</v>
      </c>
      <c r="F588" s="148" t="s">
        <v>3058</v>
      </c>
      <c r="H588" s="147" t="s">
        <v>19</v>
      </c>
      <c r="I588" s="149"/>
      <c r="L588" s="145"/>
      <c r="M588" s="150"/>
      <c r="T588" s="151"/>
      <c r="AT588" s="147" t="s">
        <v>167</v>
      </c>
      <c r="AU588" s="147" t="s">
        <v>83</v>
      </c>
      <c r="AV588" s="12" t="s">
        <v>81</v>
      </c>
      <c r="AW588" s="12" t="s">
        <v>35</v>
      </c>
      <c r="AX588" s="12" t="s">
        <v>73</v>
      </c>
      <c r="AY588" s="147" t="s">
        <v>156</v>
      </c>
    </row>
    <row r="589" spans="2:65" s="13" customFormat="1" ht="10.199999999999999">
      <c r="B589" s="152"/>
      <c r="D589" s="146" t="s">
        <v>167</v>
      </c>
      <c r="E589" s="153" t="s">
        <v>19</v>
      </c>
      <c r="F589" s="154" t="s">
        <v>81</v>
      </c>
      <c r="H589" s="155">
        <v>1</v>
      </c>
      <c r="I589" s="156"/>
      <c r="L589" s="152"/>
      <c r="M589" s="157"/>
      <c r="T589" s="158"/>
      <c r="AT589" s="153" t="s">
        <v>167</v>
      </c>
      <c r="AU589" s="153" t="s">
        <v>83</v>
      </c>
      <c r="AV589" s="13" t="s">
        <v>83</v>
      </c>
      <c r="AW589" s="13" t="s">
        <v>35</v>
      </c>
      <c r="AX589" s="13" t="s">
        <v>73</v>
      </c>
      <c r="AY589" s="153" t="s">
        <v>156</v>
      </c>
    </row>
    <row r="590" spans="2:65" s="12" customFormat="1" ht="10.199999999999999">
      <c r="B590" s="145"/>
      <c r="D590" s="146" t="s">
        <v>167</v>
      </c>
      <c r="E590" s="147" t="s">
        <v>19</v>
      </c>
      <c r="F590" s="148" t="s">
        <v>168</v>
      </c>
      <c r="H590" s="147" t="s">
        <v>19</v>
      </c>
      <c r="I590" s="149"/>
      <c r="L590" s="145"/>
      <c r="M590" s="150"/>
      <c r="T590" s="151"/>
      <c r="AT590" s="147" t="s">
        <v>167</v>
      </c>
      <c r="AU590" s="147" t="s">
        <v>83</v>
      </c>
      <c r="AV590" s="12" t="s">
        <v>81</v>
      </c>
      <c r="AW590" s="12" t="s">
        <v>35</v>
      </c>
      <c r="AX590" s="12" t="s">
        <v>73</v>
      </c>
      <c r="AY590" s="147" t="s">
        <v>156</v>
      </c>
    </row>
    <row r="591" spans="2:65" s="12" customFormat="1" ht="10.199999999999999">
      <c r="B591" s="145"/>
      <c r="D591" s="146" t="s">
        <v>167</v>
      </c>
      <c r="E591" s="147" t="s">
        <v>19</v>
      </c>
      <c r="F591" s="148" t="s">
        <v>3058</v>
      </c>
      <c r="H591" s="147" t="s">
        <v>19</v>
      </c>
      <c r="I591" s="149"/>
      <c r="L591" s="145"/>
      <c r="M591" s="150"/>
      <c r="T591" s="151"/>
      <c r="AT591" s="147" t="s">
        <v>167</v>
      </c>
      <c r="AU591" s="147" t="s">
        <v>83</v>
      </c>
      <c r="AV591" s="12" t="s">
        <v>81</v>
      </c>
      <c r="AW591" s="12" t="s">
        <v>35</v>
      </c>
      <c r="AX591" s="12" t="s">
        <v>73</v>
      </c>
      <c r="AY591" s="147" t="s">
        <v>156</v>
      </c>
    </row>
    <row r="592" spans="2:65" s="13" customFormat="1" ht="10.199999999999999">
      <c r="B592" s="152"/>
      <c r="D592" s="146" t="s">
        <v>167</v>
      </c>
      <c r="E592" s="153" t="s">
        <v>19</v>
      </c>
      <c r="F592" s="154" t="s">
        <v>81</v>
      </c>
      <c r="H592" s="155">
        <v>1</v>
      </c>
      <c r="I592" s="156"/>
      <c r="L592" s="152"/>
      <c r="M592" s="157"/>
      <c r="T592" s="158"/>
      <c r="AT592" s="153" t="s">
        <v>167</v>
      </c>
      <c r="AU592" s="153" t="s">
        <v>83</v>
      </c>
      <c r="AV592" s="13" t="s">
        <v>83</v>
      </c>
      <c r="AW592" s="13" t="s">
        <v>35</v>
      </c>
      <c r="AX592" s="13" t="s">
        <v>73</v>
      </c>
      <c r="AY592" s="153" t="s">
        <v>156</v>
      </c>
    </row>
    <row r="593" spans="2:65" s="12" customFormat="1" ht="10.199999999999999">
      <c r="B593" s="145"/>
      <c r="D593" s="146" t="s">
        <v>167</v>
      </c>
      <c r="E593" s="147" t="s">
        <v>19</v>
      </c>
      <c r="F593" s="148" t="s">
        <v>170</v>
      </c>
      <c r="H593" s="147" t="s">
        <v>19</v>
      </c>
      <c r="I593" s="149"/>
      <c r="L593" s="145"/>
      <c r="M593" s="150"/>
      <c r="T593" s="151"/>
      <c r="AT593" s="147" t="s">
        <v>167</v>
      </c>
      <c r="AU593" s="147" t="s">
        <v>83</v>
      </c>
      <c r="AV593" s="12" t="s">
        <v>81</v>
      </c>
      <c r="AW593" s="12" t="s">
        <v>35</v>
      </c>
      <c r="AX593" s="12" t="s">
        <v>73</v>
      </c>
      <c r="AY593" s="147" t="s">
        <v>156</v>
      </c>
    </row>
    <row r="594" spans="2:65" s="12" customFormat="1" ht="10.199999999999999">
      <c r="B594" s="145"/>
      <c r="D594" s="146" t="s">
        <v>167</v>
      </c>
      <c r="E594" s="147" t="s">
        <v>19</v>
      </c>
      <c r="F594" s="148" t="s">
        <v>3058</v>
      </c>
      <c r="H594" s="147" t="s">
        <v>19</v>
      </c>
      <c r="I594" s="149"/>
      <c r="L594" s="145"/>
      <c r="M594" s="150"/>
      <c r="T594" s="151"/>
      <c r="AT594" s="147" t="s">
        <v>167</v>
      </c>
      <c r="AU594" s="147" t="s">
        <v>83</v>
      </c>
      <c r="AV594" s="12" t="s">
        <v>81</v>
      </c>
      <c r="AW594" s="12" t="s">
        <v>35</v>
      </c>
      <c r="AX594" s="12" t="s">
        <v>73</v>
      </c>
      <c r="AY594" s="147" t="s">
        <v>156</v>
      </c>
    </row>
    <row r="595" spans="2:65" s="13" customFormat="1" ht="10.199999999999999">
      <c r="B595" s="152"/>
      <c r="D595" s="146" t="s">
        <v>167</v>
      </c>
      <c r="E595" s="153" t="s">
        <v>19</v>
      </c>
      <c r="F595" s="154" t="s">
        <v>81</v>
      </c>
      <c r="H595" s="155">
        <v>1</v>
      </c>
      <c r="I595" s="156"/>
      <c r="L595" s="152"/>
      <c r="M595" s="157"/>
      <c r="T595" s="158"/>
      <c r="AT595" s="153" t="s">
        <v>167</v>
      </c>
      <c r="AU595" s="153" t="s">
        <v>83</v>
      </c>
      <c r="AV595" s="13" t="s">
        <v>83</v>
      </c>
      <c r="AW595" s="13" t="s">
        <v>35</v>
      </c>
      <c r="AX595" s="13" t="s">
        <v>73</v>
      </c>
      <c r="AY595" s="153" t="s">
        <v>156</v>
      </c>
    </row>
    <row r="596" spans="2:65" s="12" customFormat="1" ht="10.199999999999999">
      <c r="B596" s="145"/>
      <c r="D596" s="146" t="s">
        <v>167</v>
      </c>
      <c r="E596" s="147" t="s">
        <v>19</v>
      </c>
      <c r="F596" s="148" t="s">
        <v>172</v>
      </c>
      <c r="H596" s="147" t="s">
        <v>19</v>
      </c>
      <c r="I596" s="149"/>
      <c r="L596" s="145"/>
      <c r="M596" s="150"/>
      <c r="T596" s="151"/>
      <c r="AT596" s="147" t="s">
        <v>167</v>
      </c>
      <c r="AU596" s="147" t="s">
        <v>83</v>
      </c>
      <c r="AV596" s="12" t="s">
        <v>81</v>
      </c>
      <c r="AW596" s="12" t="s">
        <v>35</v>
      </c>
      <c r="AX596" s="12" t="s">
        <v>73</v>
      </c>
      <c r="AY596" s="147" t="s">
        <v>156</v>
      </c>
    </row>
    <row r="597" spans="2:65" s="12" customFormat="1" ht="10.199999999999999">
      <c r="B597" s="145"/>
      <c r="D597" s="146" t="s">
        <v>167</v>
      </c>
      <c r="E597" s="147" t="s">
        <v>19</v>
      </c>
      <c r="F597" s="148" t="s">
        <v>3058</v>
      </c>
      <c r="H597" s="147" t="s">
        <v>19</v>
      </c>
      <c r="I597" s="149"/>
      <c r="L597" s="145"/>
      <c r="M597" s="150"/>
      <c r="T597" s="151"/>
      <c r="AT597" s="147" t="s">
        <v>167</v>
      </c>
      <c r="AU597" s="147" t="s">
        <v>83</v>
      </c>
      <c r="AV597" s="12" t="s">
        <v>81</v>
      </c>
      <c r="AW597" s="12" t="s">
        <v>35</v>
      </c>
      <c r="AX597" s="12" t="s">
        <v>73</v>
      </c>
      <c r="AY597" s="147" t="s">
        <v>156</v>
      </c>
    </row>
    <row r="598" spans="2:65" s="13" customFormat="1" ht="10.199999999999999">
      <c r="B598" s="152"/>
      <c r="D598" s="146" t="s">
        <v>167</v>
      </c>
      <c r="E598" s="153" t="s">
        <v>19</v>
      </c>
      <c r="F598" s="154" t="s">
        <v>81</v>
      </c>
      <c r="H598" s="155">
        <v>1</v>
      </c>
      <c r="I598" s="156"/>
      <c r="L598" s="152"/>
      <c r="M598" s="157"/>
      <c r="T598" s="158"/>
      <c r="AT598" s="153" t="s">
        <v>167</v>
      </c>
      <c r="AU598" s="153" t="s">
        <v>83</v>
      </c>
      <c r="AV598" s="13" t="s">
        <v>83</v>
      </c>
      <c r="AW598" s="13" t="s">
        <v>35</v>
      </c>
      <c r="AX598" s="13" t="s">
        <v>73</v>
      </c>
      <c r="AY598" s="153" t="s">
        <v>156</v>
      </c>
    </row>
    <row r="599" spans="2:65" s="12" customFormat="1" ht="10.199999999999999">
      <c r="B599" s="145"/>
      <c r="D599" s="146" t="s">
        <v>167</v>
      </c>
      <c r="E599" s="147" t="s">
        <v>19</v>
      </c>
      <c r="F599" s="148" t="s">
        <v>405</v>
      </c>
      <c r="H599" s="147" t="s">
        <v>19</v>
      </c>
      <c r="I599" s="149"/>
      <c r="L599" s="145"/>
      <c r="M599" s="150"/>
      <c r="T599" s="151"/>
      <c r="AT599" s="147" t="s">
        <v>167</v>
      </c>
      <c r="AU599" s="147" t="s">
        <v>83</v>
      </c>
      <c r="AV599" s="12" t="s">
        <v>81</v>
      </c>
      <c r="AW599" s="12" t="s">
        <v>35</v>
      </c>
      <c r="AX599" s="12" t="s">
        <v>73</v>
      </c>
      <c r="AY599" s="147" t="s">
        <v>156</v>
      </c>
    </row>
    <row r="600" spans="2:65" s="12" customFormat="1" ht="10.199999999999999">
      <c r="B600" s="145"/>
      <c r="D600" s="146" t="s">
        <v>167</v>
      </c>
      <c r="E600" s="147" t="s">
        <v>19</v>
      </c>
      <c r="F600" s="148" t="s">
        <v>3058</v>
      </c>
      <c r="H600" s="147" t="s">
        <v>19</v>
      </c>
      <c r="I600" s="149"/>
      <c r="L600" s="145"/>
      <c r="M600" s="150"/>
      <c r="T600" s="151"/>
      <c r="AT600" s="147" t="s">
        <v>167</v>
      </c>
      <c r="AU600" s="147" t="s">
        <v>83</v>
      </c>
      <c r="AV600" s="12" t="s">
        <v>81</v>
      </c>
      <c r="AW600" s="12" t="s">
        <v>35</v>
      </c>
      <c r="AX600" s="12" t="s">
        <v>73</v>
      </c>
      <c r="AY600" s="147" t="s">
        <v>156</v>
      </c>
    </row>
    <row r="601" spans="2:65" s="13" customFormat="1" ht="10.199999999999999">
      <c r="B601" s="152"/>
      <c r="D601" s="146" t="s">
        <v>167</v>
      </c>
      <c r="E601" s="153" t="s">
        <v>19</v>
      </c>
      <c r="F601" s="154" t="s">
        <v>81</v>
      </c>
      <c r="H601" s="155">
        <v>1</v>
      </c>
      <c r="I601" s="156"/>
      <c r="L601" s="152"/>
      <c r="M601" s="157"/>
      <c r="T601" s="158"/>
      <c r="AT601" s="153" t="s">
        <v>167</v>
      </c>
      <c r="AU601" s="153" t="s">
        <v>83</v>
      </c>
      <c r="AV601" s="13" t="s">
        <v>83</v>
      </c>
      <c r="AW601" s="13" t="s">
        <v>35</v>
      </c>
      <c r="AX601" s="13" t="s">
        <v>73</v>
      </c>
      <c r="AY601" s="153" t="s">
        <v>156</v>
      </c>
    </row>
    <row r="602" spans="2:65" s="14" customFormat="1" ht="10.199999999999999">
      <c r="B602" s="159"/>
      <c r="D602" s="146" t="s">
        <v>167</v>
      </c>
      <c r="E602" s="160" t="s">
        <v>19</v>
      </c>
      <c r="F602" s="161" t="s">
        <v>174</v>
      </c>
      <c r="H602" s="162">
        <v>5</v>
      </c>
      <c r="I602" s="163"/>
      <c r="L602" s="159"/>
      <c r="M602" s="164"/>
      <c r="T602" s="165"/>
      <c r="AT602" s="160" t="s">
        <v>167</v>
      </c>
      <c r="AU602" s="160" t="s">
        <v>83</v>
      </c>
      <c r="AV602" s="14" t="s">
        <v>163</v>
      </c>
      <c r="AW602" s="14" t="s">
        <v>35</v>
      </c>
      <c r="AX602" s="14" t="s">
        <v>81</v>
      </c>
      <c r="AY602" s="160" t="s">
        <v>156</v>
      </c>
    </row>
    <row r="603" spans="2:65" s="1" customFormat="1" ht="16.5" customHeight="1">
      <c r="B603" s="33"/>
      <c r="C603" s="166" t="s">
        <v>905</v>
      </c>
      <c r="D603" s="166" t="s">
        <v>291</v>
      </c>
      <c r="E603" s="167" t="s">
        <v>3065</v>
      </c>
      <c r="F603" s="168" t="s">
        <v>3066</v>
      </c>
      <c r="G603" s="169" t="s">
        <v>587</v>
      </c>
      <c r="H603" s="170">
        <v>1</v>
      </c>
      <c r="I603" s="171"/>
      <c r="J603" s="172">
        <f>ROUND(I603*H603,2)</f>
        <v>0</v>
      </c>
      <c r="K603" s="168" t="s">
        <v>19</v>
      </c>
      <c r="L603" s="173"/>
      <c r="M603" s="174" t="s">
        <v>19</v>
      </c>
      <c r="N603" s="175" t="s">
        <v>44</v>
      </c>
      <c r="P603" s="137">
        <f>O603*H603</f>
        <v>0</v>
      </c>
      <c r="Q603" s="137">
        <v>0</v>
      </c>
      <c r="R603" s="137">
        <f>Q603*H603</f>
        <v>0</v>
      </c>
      <c r="S603" s="137">
        <v>0</v>
      </c>
      <c r="T603" s="138">
        <f>S603*H603</f>
        <v>0</v>
      </c>
      <c r="AR603" s="139" t="s">
        <v>379</v>
      </c>
      <c r="AT603" s="139" t="s">
        <v>291</v>
      </c>
      <c r="AU603" s="139" t="s">
        <v>83</v>
      </c>
      <c r="AY603" s="18" t="s">
        <v>156</v>
      </c>
      <c r="BE603" s="140">
        <f>IF(N603="základní",J603,0)</f>
        <v>0</v>
      </c>
      <c r="BF603" s="140">
        <f>IF(N603="snížená",J603,0)</f>
        <v>0</v>
      </c>
      <c r="BG603" s="140">
        <f>IF(N603="zákl. přenesená",J603,0)</f>
        <v>0</v>
      </c>
      <c r="BH603" s="140">
        <f>IF(N603="sníž. přenesená",J603,0)</f>
        <v>0</v>
      </c>
      <c r="BI603" s="140">
        <f>IF(N603="nulová",J603,0)</f>
        <v>0</v>
      </c>
      <c r="BJ603" s="18" t="s">
        <v>81</v>
      </c>
      <c r="BK603" s="140">
        <f>ROUND(I603*H603,2)</f>
        <v>0</v>
      </c>
      <c r="BL603" s="18" t="s">
        <v>278</v>
      </c>
      <c r="BM603" s="139" t="s">
        <v>3067</v>
      </c>
    </row>
    <row r="604" spans="2:65" s="12" customFormat="1" ht="10.199999999999999">
      <c r="B604" s="145"/>
      <c r="D604" s="146" t="s">
        <v>167</v>
      </c>
      <c r="E604" s="147" t="s">
        <v>19</v>
      </c>
      <c r="F604" s="148" t="s">
        <v>310</v>
      </c>
      <c r="H604" s="147" t="s">
        <v>19</v>
      </c>
      <c r="I604" s="149"/>
      <c r="L604" s="145"/>
      <c r="M604" s="150"/>
      <c r="T604" s="151"/>
      <c r="AT604" s="147" t="s">
        <v>167</v>
      </c>
      <c r="AU604" s="147" t="s">
        <v>83</v>
      </c>
      <c r="AV604" s="12" t="s">
        <v>81</v>
      </c>
      <c r="AW604" s="12" t="s">
        <v>35</v>
      </c>
      <c r="AX604" s="12" t="s">
        <v>73</v>
      </c>
      <c r="AY604" s="147" t="s">
        <v>156</v>
      </c>
    </row>
    <row r="605" spans="2:65" s="12" customFormat="1" ht="10.199999999999999">
      <c r="B605" s="145"/>
      <c r="D605" s="146" t="s">
        <v>167</v>
      </c>
      <c r="E605" s="147" t="s">
        <v>19</v>
      </c>
      <c r="F605" s="148" t="s">
        <v>3057</v>
      </c>
      <c r="H605" s="147" t="s">
        <v>19</v>
      </c>
      <c r="I605" s="149"/>
      <c r="L605" s="145"/>
      <c r="M605" s="150"/>
      <c r="T605" s="151"/>
      <c r="AT605" s="147" t="s">
        <v>167</v>
      </c>
      <c r="AU605" s="147" t="s">
        <v>83</v>
      </c>
      <c r="AV605" s="12" t="s">
        <v>81</v>
      </c>
      <c r="AW605" s="12" t="s">
        <v>35</v>
      </c>
      <c r="AX605" s="12" t="s">
        <v>73</v>
      </c>
      <c r="AY605" s="147" t="s">
        <v>156</v>
      </c>
    </row>
    <row r="606" spans="2:65" s="13" customFormat="1" ht="10.199999999999999">
      <c r="B606" s="152"/>
      <c r="D606" s="146" t="s">
        <v>167</v>
      </c>
      <c r="E606" s="153" t="s">
        <v>19</v>
      </c>
      <c r="F606" s="154" t="s">
        <v>81</v>
      </c>
      <c r="H606" s="155">
        <v>1</v>
      </c>
      <c r="I606" s="156"/>
      <c r="L606" s="152"/>
      <c r="M606" s="157"/>
      <c r="T606" s="158"/>
      <c r="AT606" s="153" t="s">
        <v>167</v>
      </c>
      <c r="AU606" s="153" t="s">
        <v>83</v>
      </c>
      <c r="AV606" s="13" t="s">
        <v>83</v>
      </c>
      <c r="AW606" s="13" t="s">
        <v>35</v>
      </c>
      <c r="AX606" s="13" t="s">
        <v>73</v>
      </c>
      <c r="AY606" s="153" t="s">
        <v>156</v>
      </c>
    </row>
    <row r="607" spans="2:65" s="14" customFormat="1" ht="10.199999999999999">
      <c r="B607" s="159"/>
      <c r="D607" s="146" t="s">
        <v>167</v>
      </c>
      <c r="E607" s="160" t="s">
        <v>19</v>
      </c>
      <c r="F607" s="161" t="s">
        <v>174</v>
      </c>
      <c r="H607" s="162">
        <v>1</v>
      </c>
      <c r="I607" s="163"/>
      <c r="L607" s="159"/>
      <c r="M607" s="164"/>
      <c r="T607" s="165"/>
      <c r="AT607" s="160" t="s">
        <v>167</v>
      </c>
      <c r="AU607" s="160" t="s">
        <v>83</v>
      </c>
      <c r="AV607" s="14" t="s">
        <v>163</v>
      </c>
      <c r="AW607" s="14" t="s">
        <v>35</v>
      </c>
      <c r="AX607" s="14" t="s">
        <v>81</v>
      </c>
      <c r="AY607" s="160" t="s">
        <v>156</v>
      </c>
    </row>
    <row r="608" spans="2:65" s="1" customFormat="1" ht="16.5" customHeight="1">
      <c r="B608" s="33"/>
      <c r="C608" s="128" t="s">
        <v>913</v>
      </c>
      <c r="D608" s="128" t="s">
        <v>158</v>
      </c>
      <c r="E608" s="129" t="s">
        <v>3052</v>
      </c>
      <c r="F608" s="130" t="s">
        <v>3053</v>
      </c>
      <c r="G608" s="131" t="s">
        <v>235</v>
      </c>
      <c r="H608" s="132">
        <v>18</v>
      </c>
      <c r="I608" s="133"/>
      <c r="J608" s="134">
        <f>ROUND(I608*H608,2)</f>
        <v>0</v>
      </c>
      <c r="K608" s="130" t="s">
        <v>162</v>
      </c>
      <c r="L608" s="33"/>
      <c r="M608" s="135" t="s">
        <v>19</v>
      </c>
      <c r="N608" s="136" t="s">
        <v>44</v>
      </c>
      <c r="P608" s="137">
        <f>O608*H608</f>
        <v>0</v>
      </c>
      <c r="Q608" s="137">
        <v>0</v>
      </c>
      <c r="R608" s="137">
        <f>Q608*H608</f>
        <v>0</v>
      </c>
      <c r="S608" s="137">
        <v>0</v>
      </c>
      <c r="T608" s="138">
        <f>S608*H608</f>
        <v>0</v>
      </c>
      <c r="AR608" s="139" t="s">
        <v>278</v>
      </c>
      <c r="AT608" s="139" t="s">
        <v>158</v>
      </c>
      <c r="AU608" s="139" t="s">
        <v>83</v>
      </c>
      <c r="AY608" s="18" t="s">
        <v>156</v>
      </c>
      <c r="BE608" s="140">
        <f>IF(N608="základní",J608,0)</f>
        <v>0</v>
      </c>
      <c r="BF608" s="140">
        <f>IF(N608="snížená",J608,0)</f>
        <v>0</v>
      </c>
      <c r="BG608" s="140">
        <f>IF(N608="zákl. přenesená",J608,0)</f>
        <v>0</v>
      </c>
      <c r="BH608" s="140">
        <f>IF(N608="sníž. přenesená",J608,0)</f>
        <v>0</v>
      </c>
      <c r="BI608" s="140">
        <f>IF(N608="nulová",J608,0)</f>
        <v>0</v>
      </c>
      <c r="BJ608" s="18" t="s">
        <v>81</v>
      </c>
      <c r="BK608" s="140">
        <f>ROUND(I608*H608,2)</f>
        <v>0</v>
      </c>
      <c r="BL608" s="18" t="s">
        <v>278</v>
      </c>
      <c r="BM608" s="139" t="s">
        <v>3068</v>
      </c>
    </row>
    <row r="609" spans="2:65" s="1" customFormat="1" ht="10.199999999999999">
      <c r="B609" s="33"/>
      <c r="D609" s="141" t="s">
        <v>165</v>
      </c>
      <c r="F609" s="142" t="s">
        <v>3055</v>
      </c>
      <c r="I609" s="143"/>
      <c r="L609" s="33"/>
      <c r="M609" s="144"/>
      <c r="T609" s="54"/>
      <c r="AT609" s="18" t="s">
        <v>165</v>
      </c>
      <c r="AU609" s="18" t="s">
        <v>83</v>
      </c>
    </row>
    <row r="610" spans="2:65" s="1" customFormat="1" ht="16.5" customHeight="1">
      <c r="B610" s="33"/>
      <c r="C610" s="166" t="s">
        <v>918</v>
      </c>
      <c r="D610" s="166" t="s">
        <v>291</v>
      </c>
      <c r="E610" s="167" t="s">
        <v>3069</v>
      </c>
      <c r="F610" s="168" t="s">
        <v>3070</v>
      </c>
      <c r="G610" s="169" t="s">
        <v>235</v>
      </c>
      <c r="H610" s="170">
        <v>18</v>
      </c>
      <c r="I610" s="171"/>
      <c r="J610" s="172">
        <f>ROUND(I610*H610,2)</f>
        <v>0</v>
      </c>
      <c r="K610" s="168" t="s">
        <v>162</v>
      </c>
      <c r="L610" s="173"/>
      <c r="M610" s="174" t="s">
        <v>19</v>
      </c>
      <c r="N610" s="175" t="s">
        <v>44</v>
      </c>
      <c r="P610" s="137">
        <f>O610*H610</f>
        <v>0</v>
      </c>
      <c r="Q610" s="137">
        <v>8.0000000000000004E-4</v>
      </c>
      <c r="R610" s="137">
        <f>Q610*H610</f>
        <v>1.4400000000000001E-2</v>
      </c>
      <c r="S610" s="137">
        <v>0</v>
      </c>
      <c r="T610" s="138">
        <f>S610*H610</f>
        <v>0</v>
      </c>
      <c r="AR610" s="139" t="s">
        <v>379</v>
      </c>
      <c r="AT610" s="139" t="s">
        <v>291</v>
      </c>
      <c r="AU610" s="139" t="s">
        <v>83</v>
      </c>
      <c r="AY610" s="18" t="s">
        <v>156</v>
      </c>
      <c r="BE610" s="140">
        <f>IF(N610="základní",J610,0)</f>
        <v>0</v>
      </c>
      <c r="BF610" s="140">
        <f>IF(N610="snížená",J610,0)</f>
        <v>0</v>
      </c>
      <c r="BG610" s="140">
        <f>IF(N610="zákl. přenesená",J610,0)</f>
        <v>0</v>
      </c>
      <c r="BH610" s="140">
        <f>IF(N610="sníž. přenesená",J610,0)</f>
        <v>0</v>
      </c>
      <c r="BI610" s="140">
        <f>IF(N610="nulová",J610,0)</f>
        <v>0</v>
      </c>
      <c r="BJ610" s="18" t="s">
        <v>81</v>
      </c>
      <c r="BK610" s="140">
        <f>ROUND(I610*H610,2)</f>
        <v>0</v>
      </c>
      <c r="BL610" s="18" t="s">
        <v>278</v>
      </c>
      <c r="BM610" s="139" t="s">
        <v>3071</v>
      </c>
    </row>
    <row r="611" spans="2:65" s="1" customFormat="1" ht="24.15" customHeight="1">
      <c r="B611" s="33"/>
      <c r="C611" s="128" t="s">
        <v>925</v>
      </c>
      <c r="D611" s="128" t="s">
        <v>158</v>
      </c>
      <c r="E611" s="129" t="s">
        <v>3072</v>
      </c>
      <c r="F611" s="130" t="s">
        <v>3073</v>
      </c>
      <c r="G611" s="131" t="s">
        <v>235</v>
      </c>
      <c r="H611" s="132">
        <v>5</v>
      </c>
      <c r="I611" s="133"/>
      <c r="J611" s="134">
        <f>ROUND(I611*H611,2)</f>
        <v>0</v>
      </c>
      <c r="K611" s="130" t="s">
        <v>162</v>
      </c>
      <c r="L611" s="33"/>
      <c r="M611" s="135" t="s">
        <v>19</v>
      </c>
      <c r="N611" s="136" t="s">
        <v>44</v>
      </c>
      <c r="P611" s="137">
        <f>O611*H611</f>
        <v>0</v>
      </c>
      <c r="Q611" s="137">
        <v>0</v>
      </c>
      <c r="R611" s="137">
        <f>Q611*H611</f>
        <v>0</v>
      </c>
      <c r="S611" s="137">
        <v>0</v>
      </c>
      <c r="T611" s="138">
        <f>S611*H611</f>
        <v>0</v>
      </c>
      <c r="AR611" s="139" t="s">
        <v>278</v>
      </c>
      <c r="AT611" s="139" t="s">
        <v>158</v>
      </c>
      <c r="AU611" s="139" t="s">
        <v>83</v>
      </c>
      <c r="AY611" s="18" t="s">
        <v>156</v>
      </c>
      <c r="BE611" s="140">
        <f>IF(N611="základní",J611,0)</f>
        <v>0</v>
      </c>
      <c r="BF611" s="140">
        <f>IF(N611="snížená",J611,0)</f>
        <v>0</v>
      </c>
      <c r="BG611" s="140">
        <f>IF(N611="zákl. přenesená",J611,0)</f>
        <v>0</v>
      </c>
      <c r="BH611" s="140">
        <f>IF(N611="sníž. přenesená",J611,0)</f>
        <v>0</v>
      </c>
      <c r="BI611" s="140">
        <f>IF(N611="nulová",J611,0)</f>
        <v>0</v>
      </c>
      <c r="BJ611" s="18" t="s">
        <v>81</v>
      </c>
      <c r="BK611" s="140">
        <f>ROUND(I611*H611,2)</f>
        <v>0</v>
      </c>
      <c r="BL611" s="18" t="s">
        <v>278</v>
      </c>
      <c r="BM611" s="139" t="s">
        <v>3074</v>
      </c>
    </row>
    <row r="612" spans="2:65" s="1" customFormat="1" ht="10.199999999999999">
      <c r="B612" s="33"/>
      <c r="D612" s="141" t="s">
        <v>165</v>
      </c>
      <c r="F612" s="142" t="s">
        <v>3075</v>
      </c>
      <c r="I612" s="143"/>
      <c r="L612" s="33"/>
      <c r="M612" s="144"/>
      <c r="T612" s="54"/>
      <c r="AT612" s="18" t="s">
        <v>165</v>
      </c>
      <c r="AU612" s="18" t="s">
        <v>83</v>
      </c>
    </row>
    <row r="613" spans="2:65" s="1" customFormat="1" ht="21.75" customHeight="1">
      <c r="B613" s="33"/>
      <c r="C613" s="166" t="s">
        <v>933</v>
      </c>
      <c r="D613" s="166" t="s">
        <v>291</v>
      </c>
      <c r="E613" s="167" t="s">
        <v>3076</v>
      </c>
      <c r="F613" s="168" t="s">
        <v>3077</v>
      </c>
      <c r="G613" s="169" t="s">
        <v>235</v>
      </c>
      <c r="H613" s="170">
        <v>5</v>
      </c>
      <c r="I613" s="171"/>
      <c r="J613" s="172">
        <f>ROUND(I613*H613,2)</f>
        <v>0</v>
      </c>
      <c r="K613" s="168" t="s">
        <v>162</v>
      </c>
      <c r="L613" s="173"/>
      <c r="M613" s="174" t="s">
        <v>19</v>
      </c>
      <c r="N613" s="175" t="s">
        <v>44</v>
      </c>
      <c r="P613" s="137">
        <f>O613*H613</f>
        <v>0</v>
      </c>
      <c r="Q613" s="137">
        <v>3.5999999999999999E-3</v>
      </c>
      <c r="R613" s="137">
        <f>Q613*H613</f>
        <v>1.7999999999999999E-2</v>
      </c>
      <c r="S613" s="137">
        <v>0</v>
      </c>
      <c r="T613" s="138">
        <f>S613*H613</f>
        <v>0</v>
      </c>
      <c r="AR613" s="139" t="s">
        <v>379</v>
      </c>
      <c r="AT613" s="139" t="s">
        <v>291</v>
      </c>
      <c r="AU613" s="139" t="s">
        <v>83</v>
      </c>
      <c r="AY613" s="18" t="s">
        <v>156</v>
      </c>
      <c r="BE613" s="140">
        <f>IF(N613="základní",J613,0)</f>
        <v>0</v>
      </c>
      <c r="BF613" s="140">
        <f>IF(N613="snížená",J613,0)</f>
        <v>0</v>
      </c>
      <c r="BG613" s="140">
        <f>IF(N613="zákl. přenesená",J613,0)</f>
        <v>0</v>
      </c>
      <c r="BH613" s="140">
        <f>IF(N613="sníž. přenesená",J613,0)</f>
        <v>0</v>
      </c>
      <c r="BI613" s="140">
        <f>IF(N613="nulová",J613,0)</f>
        <v>0</v>
      </c>
      <c r="BJ613" s="18" t="s">
        <v>81</v>
      </c>
      <c r="BK613" s="140">
        <f>ROUND(I613*H613,2)</f>
        <v>0</v>
      </c>
      <c r="BL613" s="18" t="s">
        <v>278</v>
      </c>
      <c r="BM613" s="139" t="s">
        <v>3078</v>
      </c>
    </row>
    <row r="614" spans="2:65" s="1" customFormat="1" ht="16.5" customHeight="1">
      <c r="B614" s="33"/>
      <c r="C614" s="166" t="s">
        <v>944</v>
      </c>
      <c r="D614" s="166" t="s">
        <v>291</v>
      </c>
      <c r="E614" s="167" t="s">
        <v>3079</v>
      </c>
      <c r="F614" s="168" t="s">
        <v>3080</v>
      </c>
      <c r="G614" s="169" t="s">
        <v>235</v>
      </c>
      <c r="H614" s="170">
        <v>10</v>
      </c>
      <c r="I614" s="171"/>
      <c r="J614" s="172">
        <f>ROUND(I614*H614,2)</f>
        <v>0</v>
      </c>
      <c r="K614" s="168" t="s">
        <v>162</v>
      </c>
      <c r="L614" s="173"/>
      <c r="M614" s="174" t="s">
        <v>19</v>
      </c>
      <c r="N614" s="175" t="s">
        <v>44</v>
      </c>
      <c r="P614" s="137">
        <f>O614*H614</f>
        <v>0</v>
      </c>
      <c r="Q614" s="137">
        <v>2.3000000000000001E-4</v>
      </c>
      <c r="R614" s="137">
        <f>Q614*H614</f>
        <v>2.3E-3</v>
      </c>
      <c r="S614" s="137">
        <v>0</v>
      </c>
      <c r="T614" s="138">
        <f>S614*H614</f>
        <v>0</v>
      </c>
      <c r="AR614" s="139" t="s">
        <v>379</v>
      </c>
      <c r="AT614" s="139" t="s">
        <v>291</v>
      </c>
      <c r="AU614" s="139" t="s">
        <v>83</v>
      </c>
      <c r="AY614" s="18" t="s">
        <v>156</v>
      </c>
      <c r="BE614" s="140">
        <f>IF(N614="základní",J614,0)</f>
        <v>0</v>
      </c>
      <c r="BF614" s="140">
        <f>IF(N614="snížená",J614,0)</f>
        <v>0</v>
      </c>
      <c r="BG614" s="140">
        <f>IF(N614="zákl. přenesená",J614,0)</f>
        <v>0</v>
      </c>
      <c r="BH614" s="140">
        <f>IF(N614="sníž. přenesená",J614,0)</f>
        <v>0</v>
      </c>
      <c r="BI614" s="140">
        <f>IF(N614="nulová",J614,0)</f>
        <v>0</v>
      </c>
      <c r="BJ614" s="18" t="s">
        <v>81</v>
      </c>
      <c r="BK614" s="140">
        <f>ROUND(I614*H614,2)</f>
        <v>0</v>
      </c>
      <c r="BL614" s="18" t="s">
        <v>278</v>
      </c>
      <c r="BM614" s="139" t="s">
        <v>3081</v>
      </c>
    </row>
    <row r="615" spans="2:65" s="1" customFormat="1" ht="24.15" customHeight="1">
      <c r="B615" s="33"/>
      <c r="C615" s="128" t="s">
        <v>950</v>
      </c>
      <c r="D615" s="128" t="s">
        <v>158</v>
      </c>
      <c r="E615" s="129" t="s">
        <v>3082</v>
      </c>
      <c r="F615" s="130" t="s">
        <v>3083</v>
      </c>
      <c r="G615" s="131" t="s">
        <v>235</v>
      </c>
      <c r="H615" s="132">
        <v>1</v>
      </c>
      <c r="I615" s="133"/>
      <c r="J615" s="134">
        <f>ROUND(I615*H615,2)</f>
        <v>0</v>
      </c>
      <c r="K615" s="130" t="s">
        <v>162</v>
      </c>
      <c r="L615" s="33"/>
      <c r="M615" s="135" t="s">
        <v>19</v>
      </c>
      <c r="N615" s="136" t="s">
        <v>44</v>
      </c>
      <c r="P615" s="137">
        <f>O615*H615</f>
        <v>0</v>
      </c>
      <c r="Q615" s="137">
        <v>0</v>
      </c>
      <c r="R615" s="137">
        <f>Q615*H615</f>
        <v>0</v>
      </c>
      <c r="S615" s="137">
        <v>0</v>
      </c>
      <c r="T615" s="138">
        <f>S615*H615</f>
        <v>0</v>
      </c>
      <c r="AR615" s="139" t="s">
        <v>278</v>
      </c>
      <c r="AT615" s="139" t="s">
        <v>158</v>
      </c>
      <c r="AU615" s="139" t="s">
        <v>83</v>
      </c>
      <c r="AY615" s="18" t="s">
        <v>156</v>
      </c>
      <c r="BE615" s="140">
        <f>IF(N615="základní",J615,0)</f>
        <v>0</v>
      </c>
      <c r="BF615" s="140">
        <f>IF(N615="snížená",J615,0)</f>
        <v>0</v>
      </c>
      <c r="BG615" s="140">
        <f>IF(N615="zákl. přenesená",J615,0)</f>
        <v>0</v>
      </c>
      <c r="BH615" s="140">
        <f>IF(N615="sníž. přenesená",J615,0)</f>
        <v>0</v>
      </c>
      <c r="BI615" s="140">
        <f>IF(N615="nulová",J615,0)</f>
        <v>0</v>
      </c>
      <c r="BJ615" s="18" t="s">
        <v>81</v>
      </c>
      <c r="BK615" s="140">
        <f>ROUND(I615*H615,2)</f>
        <v>0</v>
      </c>
      <c r="BL615" s="18" t="s">
        <v>278</v>
      </c>
      <c r="BM615" s="139" t="s">
        <v>3084</v>
      </c>
    </row>
    <row r="616" spans="2:65" s="1" customFormat="1" ht="10.199999999999999">
      <c r="B616" s="33"/>
      <c r="D616" s="141" t="s">
        <v>165</v>
      </c>
      <c r="F616" s="142" t="s">
        <v>3085</v>
      </c>
      <c r="I616" s="143"/>
      <c r="L616" s="33"/>
      <c r="M616" s="144"/>
      <c r="T616" s="54"/>
      <c r="AT616" s="18" t="s">
        <v>165</v>
      </c>
      <c r="AU616" s="18" t="s">
        <v>83</v>
      </c>
    </row>
    <row r="617" spans="2:65" s="1" customFormat="1" ht="16.5" customHeight="1">
      <c r="B617" s="33"/>
      <c r="C617" s="166" t="s">
        <v>960</v>
      </c>
      <c r="D617" s="166" t="s">
        <v>291</v>
      </c>
      <c r="E617" s="167" t="s">
        <v>3086</v>
      </c>
      <c r="F617" s="168" t="s">
        <v>3087</v>
      </c>
      <c r="G617" s="169" t="s">
        <v>587</v>
      </c>
      <c r="H617" s="170">
        <v>1</v>
      </c>
      <c r="I617" s="171"/>
      <c r="J617" s="172">
        <f>ROUND(I617*H617,2)</f>
        <v>0</v>
      </c>
      <c r="K617" s="168" t="s">
        <v>19</v>
      </c>
      <c r="L617" s="173"/>
      <c r="M617" s="174" t="s">
        <v>19</v>
      </c>
      <c r="N617" s="175" t="s">
        <v>44</v>
      </c>
      <c r="P617" s="137">
        <f>O617*H617</f>
        <v>0</v>
      </c>
      <c r="Q617" s="137">
        <v>0</v>
      </c>
      <c r="R617" s="137">
        <f>Q617*H617</f>
        <v>0</v>
      </c>
      <c r="S617" s="137">
        <v>0</v>
      </c>
      <c r="T617" s="138">
        <f>S617*H617</f>
        <v>0</v>
      </c>
      <c r="AR617" s="139" t="s">
        <v>379</v>
      </c>
      <c r="AT617" s="139" t="s">
        <v>291</v>
      </c>
      <c r="AU617" s="139" t="s">
        <v>83</v>
      </c>
      <c r="AY617" s="18" t="s">
        <v>156</v>
      </c>
      <c r="BE617" s="140">
        <f>IF(N617="základní",J617,0)</f>
        <v>0</v>
      </c>
      <c r="BF617" s="140">
        <f>IF(N617="snížená",J617,0)</f>
        <v>0</v>
      </c>
      <c r="BG617" s="140">
        <f>IF(N617="zákl. přenesená",J617,0)</f>
        <v>0</v>
      </c>
      <c r="BH617" s="140">
        <f>IF(N617="sníž. přenesená",J617,0)</f>
        <v>0</v>
      </c>
      <c r="BI617" s="140">
        <f>IF(N617="nulová",J617,0)</f>
        <v>0</v>
      </c>
      <c r="BJ617" s="18" t="s">
        <v>81</v>
      </c>
      <c r="BK617" s="140">
        <f>ROUND(I617*H617,2)</f>
        <v>0</v>
      </c>
      <c r="BL617" s="18" t="s">
        <v>278</v>
      </c>
      <c r="BM617" s="139" t="s">
        <v>3088</v>
      </c>
    </row>
    <row r="618" spans="2:65" s="1" customFormat="1" ht="24.15" customHeight="1">
      <c r="B618" s="33"/>
      <c r="C618" s="128" t="s">
        <v>965</v>
      </c>
      <c r="D618" s="128" t="s">
        <v>158</v>
      </c>
      <c r="E618" s="129" t="s">
        <v>3089</v>
      </c>
      <c r="F618" s="130" t="s">
        <v>3090</v>
      </c>
      <c r="G618" s="131" t="s">
        <v>235</v>
      </c>
      <c r="H618" s="132">
        <v>1</v>
      </c>
      <c r="I618" s="133"/>
      <c r="J618" s="134">
        <f>ROUND(I618*H618,2)</f>
        <v>0</v>
      </c>
      <c r="K618" s="130" t="s">
        <v>162</v>
      </c>
      <c r="L618" s="33"/>
      <c r="M618" s="135" t="s">
        <v>19</v>
      </c>
      <c r="N618" s="136" t="s">
        <v>44</v>
      </c>
      <c r="P618" s="137">
        <f>O618*H618</f>
        <v>0</v>
      </c>
      <c r="Q618" s="137">
        <v>0</v>
      </c>
      <c r="R618" s="137">
        <f>Q618*H618</f>
        <v>0</v>
      </c>
      <c r="S618" s="137">
        <v>0</v>
      </c>
      <c r="T618" s="138">
        <f>S618*H618</f>
        <v>0</v>
      </c>
      <c r="AR618" s="139" t="s">
        <v>278</v>
      </c>
      <c r="AT618" s="139" t="s">
        <v>158</v>
      </c>
      <c r="AU618" s="139" t="s">
        <v>83</v>
      </c>
      <c r="AY618" s="18" t="s">
        <v>156</v>
      </c>
      <c r="BE618" s="140">
        <f>IF(N618="základní",J618,0)</f>
        <v>0</v>
      </c>
      <c r="BF618" s="140">
        <f>IF(N618="snížená",J618,0)</f>
        <v>0</v>
      </c>
      <c r="BG618" s="140">
        <f>IF(N618="zákl. přenesená",J618,0)</f>
        <v>0</v>
      </c>
      <c r="BH618" s="140">
        <f>IF(N618="sníž. přenesená",J618,0)</f>
        <v>0</v>
      </c>
      <c r="BI618" s="140">
        <f>IF(N618="nulová",J618,0)</f>
        <v>0</v>
      </c>
      <c r="BJ618" s="18" t="s">
        <v>81</v>
      </c>
      <c r="BK618" s="140">
        <f>ROUND(I618*H618,2)</f>
        <v>0</v>
      </c>
      <c r="BL618" s="18" t="s">
        <v>278</v>
      </c>
      <c r="BM618" s="139" t="s">
        <v>3091</v>
      </c>
    </row>
    <row r="619" spans="2:65" s="1" customFormat="1" ht="10.199999999999999">
      <c r="B619" s="33"/>
      <c r="D619" s="141" t="s">
        <v>165</v>
      </c>
      <c r="F619" s="142" t="s">
        <v>3092</v>
      </c>
      <c r="I619" s="143"/>
      <c r="L619" s="33"/>
      <c r="M619" s="144"/>
      <c r="T619" s="54"/>
      <c r="AT619" s="18" t="s">
        <v>165</v>
      </c>
      <c r="AU619" s="18" t="s">
        <v>83</v>
      </c>
    </row>
    <row r="620" spans="2:65" s="1" customFormat="1" ht="16.5" customHeight="1">
      <c r="B620" s="33"/>
      <c r="C620" s="166" t="s">
        <v>970</v>
      </c>
      <c r="D620" s="166" t="s">
        <v>291</v>
      </c>
      <c r="E620" s="167" t="s">
        <v>3093</v>
      </c>
      <c r="F620" s="168" t="s">
        <v>3094</v>
      </c>
      <c r="G620" s="169" t="s">
        <v>235</v>
      </c>
      <c r="H620" s="170">
        <v>1</v>
      </c>
      <c r="I620" s="171"/>
      <c r="J620" s="172">
        <f>ROUND(I620*H620,2)</f>
        <v>0</v>
      </c>
      <c r="K620" s="168" t="s">
        <v>162</v>
      </c>
      <c r="L620" s="173"/>
      <c r="M620" s="174" t="s">
        <v>19</v>
      </c>
      <c r="N620" s="175" t="s">
        <v>44</v>
      </c>
      <c r="P620" s="137">
        <f>O620*H620</f>
        <v>0</v>
      </c>
      <c r="Q620" s="137">
        <v>6.9999999999999999E-4</v>
      </c>
      <c r="R620" s="137">
        <f>Q620*H620</f>
        <v>6.9999999999999999E-4</v>
      </c>
      <c r="S620" s="137">
        <v>0</v>
      </c>
      <c r="T620" s="138">
        <f>S620*H620</f>
        <v>0</v>
      </c>
      <c r="AR620" s="139" t="s">
        <v>379</v>
      </c>
      <c r="AT620" s="139" t="s">
        <v>291</v>
      </c>
      <c r="AU620" s="139" t="s">
        <v>83</v>
      </c>
      <c r="AY620" s="18" t="s">
        <v>156</v>
      </c>
      <c r="BE620" s="140">
        <f>IF(N620="základní",J620,0)</f>
        <v>0</v>
      </c>
      <c r="BF620" s="140">
        <f>IF(N620="snížená",J620,0)</f>
        <v>0</v>
      </c>
      <c r="BG620" s="140">
        <f>IF(N620="zákl. přenesená",J620,0)</f>
        <v>0</v>
      </c>
      <c r="BH620" s="140">
        <f>IF(N620="sníž. přenesená",J620,0)</f>
        <v>0</v>
      </c>
      <c r="BI620" s="140">
        <f>IF(N620="nulová",J620,0)</f>
        <v>0</v>
      </c>
      <c r="BJ620" s="18" t="s">
        <v>81</v>
      </c>
      <c r="BK620" s="140">
        <f>ROUND(I620*H620,2)</f>
        <v>0</v>
      </c>
      <c r="BL620" s="18" t="s">
        <v>278</v>
      </c>
      <c r="BM620" s="139" t="s">
        <v>3095</v>
      </c>
    </row>
    <row r="621" spans="2:65" s="1" customFormat="1" ht="24.15" customHeight="1">
      <c r="B621" s="33"/>
      <c r="C621" s="128" t="s">
        <v>972</v>
      </c>
      <c r="D621" s="128" t="s">
        <v>158</v>
      </c>
      <c r="E621" s="129" t="s">
        <v>3089</v>
      </c>
      <c r="F621" s="130" t="s">
        <v>3090</v>
      </c>
      <c r="G621" s="131" t="s">
        <v>235</v>
      </c>
      <c r="H621" s="132">
        <v>1</v>
      </c>
      <c r="I621" s="133"/>
      <c r="J621" s="134">
        <f>ROUND(I621*H621,2)</f>
        <v>0</v>
      </c>
      <c r="K621" s="130" t="s">
        <v>162</v>
      </c>
      <c r="L621" s="33"/>
      <c r="M621" s="135" t="s">
        <v>19</v>
      </c>
      <c r="N621" s="136" t="s">
        <v>44</v>
      </c>
      <c r="P621" s="137">
        <f>O621*H621</f>
        <v>0</v>
      </c>
      <c r="Q621" s="137">
        <v>0</v>
      </c>
      <c r="R621" s="137">
        <f>Q621*H621</f>
        <v>0</v>
      </c>
      <c r="S621" s="137">
        <v>0</v>
      </c>
      <c r="T621" s="138">
        <f>S621*H621</f>
        <v>0</v>
      </c>
      <c r="AR621" s="139" t="s">
        <v>278</v>
      </c>
      <c r="AT621" s="139" t="s">
        <v>158</v>
      </c>
      <c r="AU621" s="139" t="s">
        <v>83</v>
      </c>
      <c r="AY621" s="18" t="s">
        <v>156</v>
      </c>
      <c r="BE621" s="140">
        <f>IF(N621="základní",J621,0)</f>
        <v>0</v>
      </c>
      <c r="BF621" s="140">
        <f>IF(N621="snížená",J621,0)</f>
        <v>0</v>
      </c>
      <c r="BG621" s="140">
        <f>IF(N621="zákl. přenesená",J621,0)</f>
        <v>0</v>
      </c>
      <c r="BH621" s="140">
        <f>IF(N621="sníž. přenesená",J621,0)</f>
        <v>0</v>
      </c>
      <c r="BI621" s="140">
        <f>IF(N621="nulová",J621,0)</f>
        <v>0</v>
      </c>
      <c r="BJ621" s="18" t="s">
        <v>81</v>
      </c>
      <c r="BK621" s="140">
        <f>ROUND(I621*H621,2)</f>
        <v>0</v>
      </c>
      <c r="BL621" s="18" t="s">
        <v>278</v>
      </c>
      <c r="BM621" s="139" t="s">
        <v>3096</v>
      </c>
    </row>
    <row r="622" spans="2:65" s="1" customFormat="1" ht="10.199999999999999">
      <c r="B622" s="33"/>
      <c r="D622" s="141" t="s">
        <v>165</v>
      </c>
      <c r="F622" s="142" t="s">
        <v>3092</v>
      </c>
      <c r="I622" s="143"/>
      <c r="L622" s="33"/>
      <c r="M622" s="144"/>
      <c r="T622" s="54"/>
      <c r="AT622" s="18" t="s">
        <v>165</v>
      </c>
      <c r="AU622" s="18" t="s">
        <v>83</v>
      </c>
    </row>
    <row r="623" spans="2:65" s="1" customFormat="1" ht="16.5" customHeight="1">
      <c r="B623" s="33"/>
      <c r="C623" s="166" t="s">
        <v>977</v>
      </c>
      <c r="D623" s="166" t="s">
        <v>291</v>
      </c>
      <c r="E623" s="167" t="s">
        <v>3097</v>
      </c>
      <c r="F623" s="168" t="s">
        <v>3098</v>
      </c>
      <c r="G623" s="169" t="s">
        <v>235</v>
      </c>
      <c r="H623" s="170">
        <v>1</v>
      </c>
      <c r="I623" s="171"/>
      <c r="J623" s="172">
        <f>ROUND(I623*H623,2)</f>
        <v>0</v>
      </c>
      <c r="K623" s="168" t="s">
        <v>162</v>
      </c>
      <c r="L623" s="173"/>
      <c r="M623" s="174" t="s">
        <v>19</v>
      </c>
      <c r="N623" s="175" t="s">
        <v>44</v>
      </c>
      <c r="P623" s="137">
        <f>O623*H623</f>
        <v>0</v>
      </c>
      <c r="Q623" s="137">
        <v>5.6999999999999998E-4</v>
      </c>
      <c r="R623" s="137">
        <f>Q623*H623</f>
        <v>5.6999999999999998E-4</v>
      </c>
      <c r="S623" s="137">
        <v>0</v>
      </c>
      <c r="T623" s="138">
        <f>S623*H623</f>
        <v>0</v>
      </c>
      <c r="AR623" s="139" t="s">
        <v>379</v>
      </c>
      <c r="AT623" s="139" t="s">
        <v>291</v>
      </c>
      <c r="AU623" s="139" t="s">
        <v>83</v>
      </c>
      <c r="AY623" s="18" t="s">
        <v>156</v>
      </c>
      <c r="BE623" s="140">
        <f>IF(N623="základní",J623,0)</f>
        <v>0</v>
      </c>
      <c r="BF623" s="140">
        <f>IF(N623="snížená",J623,0)</f>
        <v>0</v>
      </c>
      <c r="BG623" s="140">
        <f>IF(N623="zákl. přenesená",J623,0)</f>
        <v>0</v>
      </c>
      <c r="BH623" s="140">
        <f>IF(N623="sníž. přenesená",J623,0)</f>
        <v>0</v>
      </c>
      <c r="BI623" s="140">
        <f>IF(N623="nulová",J623,0)</f>
        <v>0</v>
      </c>
      <c r="BJ623" s="18" t="s">
        <v>81</v>
      </c>
      <c r="BK623" s="140">
        <f>ROUND(I623*H623,2)</f>
        <v>0</v>
      </c>
      <c r="BL623" s="18" t="s">
        <v>278</v>
      </c>
      <c r="BM623" s="139" t="s">
        <v>3099</v>
      </c>
    </row>
    <row r="624" spans="2:65" s="1" customFormat="1" ht="24.15" customHeight="1">
      <c r="B624" s="33"/>
      <c r="C624" s="128" t="s">
        <v>982</v>
      </c>
      <c r="D624" s="128" t="s">
        <v>158</v>
      </c>
      <c r="E624" s="129" t="s">
        <v>3100</v>
      </c>
      <c r="F624" s="130" t="s">
        <v>3101</v>
      </c>
      <c r="G624" s="131" t="s">
        <v>235</v>
      </c>
      <c r="H624" s="132">
        <v>5</v>
      </c>
      <c r="I624" s="133"/>
      <c r="J624" s="134">
        <f>ROUND(I624*H624,2)</f>
        <v>0</v>
      </c>
      <c r="K624" s="130" t="s">
        <v>162</v>
      </c>
      <c r="L624" s="33"/>
      <c r="M624" s="135" t="s">
        <v>19</v>
      </c>
      <c r="N624" s="136" t="s">
        <v>44</v>
      </c>
      <c r="P624" s="137">
        <f>O624*H624</f>
        <v>0</v>
      </c>
      <c r="Q624" s="137">
        <v>0</v>
      </c>
      <c r="R624" s="137">
        <f>Q624*H624</f>
        <v>0</v>
      </c>
      <c r="S624" s="137">
        <v>0</v>
      </c>
      <c r="T624" s="138">
        <f>S624*H624</f>
        <v>0</v>
      </c>
      <c r="AR624" s="139" t="s">
        <v>278</v>
      </c>
      <c r="AT624" s="139" t="s">
        <v>158</v>
      </c>
      <c r="AU624" s="139" t="s">
        <v>83</v>
      </c>
      <c r="AY624" s="18" t="s">
        <v>156</v>
      </c>
      <c r="BE624" s="140">
        <f>IF(N624="základní",J624,0)</f>
        <v>0</v>
      </c>
      <c r="BF624" s="140">
        <f>IF(N624="snížená",J624,0)</f>
        <v>0</v>
      </c>
      <c r="BG624" s="140">
        <f>IF(N624="zákl. přenesená",J624,0)</f>
        <v>0</v>
      </c>
      <c r="BH624" s="140">
        <f>IF(N624="sníž. přenesená",J624,0)</f>
        <v>0</v>
      </c>
      <c r="BI624" s="140">
        <f>IF(N624="nulová",J624,0)</f>
        <v>0</v>
      </c>
      <c r="BJ624" s="18" t="s">
        <v>81</v>
      </c>
      <c r="BK624" s="140">
        <f>ROUND(I624*H624,2)</f>
        <v>0</v>
      </c>
      <c r="BL624" s="18" t="s">
        <v>278</v>
      </c>
      <c r="BM624" s="139" t="s">
        <v>3102</v>
      </c>
    </row>
    <row r="625" spans="2:65" s="1" customFormat="1" ht="10.199999999999999">
      <c r="B625" s="33"/>
      <c r="D625" s="141" t="s">
        <v>165</v>
      </c>
      <c r="F625" s="142" t="s">
        <v>3103</v>
      </c>
      <c r="I625" s="143"/>
      <c r="L625" s="33"/>
      <c r="M625" s="144"/>
      <c r="T625" s="54"/>
      <c r="AT625" s="18" t="s">
        <v>165</v>
      </c>
      <c r="AU625" s="18" t="s">
        <v>83</v>
      </c>
    </row>
    <row r="626" spans="2:65" s="12" customFormat="1" ht="10.199999999999999">
      <c r="B626" s="145"/>
      <c r="D626" s="146" t="s">
        <v>167</v>
      </c>
      <c r="E626" s="147" t="s">
        <v>19</v>
      </c>
      <c r="F626" s="148" t="s">
        <v>2703</v>
      </c>
      <c r="H626" s="147" t="s">
        <v>19</v>
      </c>
      <c r="I626" s="149"/>
      <c r="L626" s="145"/>
      <c r="M626" s="150"/>
      <c r="T626" s="151"/>
      <c r="AT626" s="147" t="s">
        <v>167</v>
      </c>
      <c r="AU626" s="147" t="s">
        <v>83</v>
      </c>
      <c r="AV626" s="12" t="s">
        <v>81</v>
      </c>
      <c r="AW626" s="12" t="s">
        <v>35</v>
      </c>
      <c r="AX626" s="12" t="s">
        <v>73</v>
      </c>
      <c r="AY626" s="147" t="s">
        <v>156</v>
      </c>
    </row>
    <row r="627" spans="2:65" s="12" customFormat="1" ht="10.199999999999999">
      <c r="B627" s="145"/>
      <c r="D627" s="146" t="s">
        <v>167</v>
      </c>
      <c r="E627" s="147" t="s">
        <v>19</v>
      </c>
      <c r="F627" s="148" t="s">
        <v>3104</v>
      </c>
      <c r="H627" s="147" t="s">
        <v>19</v>
      </c>
      <c r="I627" s="149"/>
      <c r="L627" s="145"/>
      <c r="M627" s="150"/>
      <c r="T627" s="151"/>
      <c r="AT627" s="147" t="s">
        <v>167</v>
      </c>
      <c r="AU627" s="147" t="s">
        <v>83</v>
      </c>
      <c r="AV627" s="12" t="s">
        <v>81</v>
      </c>
      <c r="AW627" s="12" t="s">
        <v>35</v>
      </c>
      <c r="AX627" s="12" t="s">
        <v>73</v>
      </c>
      <c r="AY627" s="147" t="s">
        <v>156</v>
      </c>
    </row>
    <row r="628" spans="2:65" s="13" customFormat="1" ht="10.199999999999999">
      <c r="B628" s="152"/>
      <c r="D628" s="146" t="s">
        <v>167</v>
      </c>
      <c r="E628" s="153" t="s">
        <v>19</v>
      </c>
      <c r="F628" s="154" t="s">
        <v>195</v>
      </c>
      <c r="H628" s="155">
        <v>5</v>
      </c>
      <c r="I628" s="156"/>
      <c r="L628" s="152"/>
      <c r="M628" s="157"/>
      <c r="T628" s="158"/>
      <c r="AT628" s="153" t="s">
        <v>167</v>
      </c>
      <c r="AU628" s="153" t="s">
        <v>83</v>
      </c>
      <c r="AV628" s="13" t="s">
        <v>83</v>
      </c>
      <c r="AW628" s="13" t="s">
        <v>35</v>
      </c>
      <c r="AX628" s="13" t="s">
        <v>73</v>
      </c>
      <c r="AY628" s="153" t="s">
        <v>156</v>
      </c>
    </row>
    <row r="629" spans="2:65" s="14" customFormat="1" ht="10.199999999999999">
      <c r="B629" s="159"/>
      <c r="D629" s="146" t="s">
        <v>167</v>
      </c>
      <c r="E629" s="160" t="s">
        <v>19</v>
      </c>
      <c r="F629" s="161" t="s">
        <v>174</v>
      </c>
      <c r="H629" s="162">
        <v>5</v>
      </c>
      <c r="I629" s="163"/>
      <c r="L629" s="159"/>
      <c r="M629" s="164"/>
      <c r="T629" s="165"/>
      <c r="AT629" s="160" t="s">
        <v>167</v>
      </c>
      <c r="AU629" s="160" t="s">
        <v>83</v>
      </c>
      <c r="AV629" s="14" t="s">
        <v>163</v>
      </c>
      <c r="AW629" s="14" t="s">
        <v>35</v>
      </c>
      <c r="AX629" s="14" t="s">
        <v>81</v>
      </c>
      <c r="AY629" s="160" t="s">
        <v>156</v>
      </c>
    </row>
    <row r="630" spans="2:65" s="1" customFormat="1" ht="16.5" customHeight="1">
      <c r="B630" s="33"/>
      <c r="C630" s="166" t="s">
        <v>988</v>
      </c>
      <c r="D630" s="166" t="s">
        <v>291</v>
      </c>
      <c r="E630" s="167" t="s">
        <v>3105</v>
      </c>
      <c r="F630" s="168" t="s">
        <v>3106</v>
      </c>
      <c r="G630" s="169" t="s">
        <v>235</v>
      </c>
      <c r="H630" s="170">
        <v>5</v>
      </c>
      <c r="I630" s="171"/>
      <c r="J630" s="172">
        <f>ROUND(I630*H630,2)</f>
        <v>0</v>
      </c>
      <c r="K630" s="168" t="s">
        <v>19</v>
      </c>
      <c r="L630" s="173"/>
      <c r="M630" s="174" t="s">
        <v>19</v>
      </c>
      <c r="N630" s="175" t="s">
        <v>44</v>
      </c>
      <c r="P630" s="137">
        <f>O630*H630</f>
        <v>0</v>
      </c>
      <c r="Q630" s="137">
        <v>0</v>
      </c>
      <c r="R630" s="137">
        <f>Q630*H630</f>
        <v>0</v>
      </c>
      <c r="S630" s="137">
        <v>0</v>
      </c>
      <c r="T630" s="138">
        <f>S630*H630</f>
        <v>0</v>
      </c>
      <c r="AR630" s="139" t="s">
        <v>379</v>
      </c>
      <c r="AT630" s="139" t="s">
        <v>291</v>
      </c>
      <c r="AU630" s="139" t="s">
        <v>83</v>
      </c>
      <c r="AY630" s="18" t="s">
        <v>156</v>
      </c>
      <c r="BE630" s="140">
        <f>IF(N630="základní",J630,0)</f>
        <v>0</v>
      </c>
      <c r="BF630" s="140">
        <f>IF(N630="snížená",J630,0)</f>
        <v>0</v>
      </c>
      <c r="BG630" s="140">
        <f>IF(N630="zákl. přenesená",J630,0)</f>
        <v>0</v>
      </c>
      <c r="BH630" s="140">
        <f>IF(N630="sníž. přenesená",J630,0)</f>
        <v>0</v>
      </c>
      <c r="BI630" s="140">
        <f>IF(N630="nulová",J630,0)</f>
        <v>0</v>
      </c>
      <c r="BJ630" s="18" t="s">
        <v>81</v>
      </c>
      <c r="BK630" s="140">
        <f>ROUND(I630*H630,2)</f>
        <v>0</v>
      </c>
      <c r="BL630" s="18" t="s">
        <v>278</v>
      </c>
      <c r="BM630" s="139" t="s">
        <v>3107</v>
      </c>
    </row>
    <row r="631" spans="2:65" s="1" customFormat="1" ht="16.5" customHeight="1">
      <c r="B631" s="33"/>
      <c r="C631" s="166" t="s">
        <v>994</v>
      </c>
      <c r="D631" s="166" t="s">
        <v>291</v>
      </c>
      <c r="E631" s="167" t="s">
        <v>3108</v>
      </c>
      <c r="F631" s="168" t="s">
        <v>3109</v>
      </c>
      <c r="G631" s="169" t="s">
        <v>235</v>
      </c>
      <c r="H631" s="170">
        <v>5</v>
      </c>
      <c r="I631" s="171"/>
      <c r="J631" s="172">
        <f>ROUND(I631*H631,2)</f>
        <v>0</v>
      </c>
      <c r="K631" s="168" t="s">
        <v>19</v>
      </c>
      <c r="L631" s="173"/>
      <c r="M631" s="174" t="s">
        <v>19</v>
      </c>
      <c r="N631" s="175" t="s">
        <v>44</v>
      </c>
      <c r="P631" s="137">
        <f>O631*H631</f>
        <v>0</v>
      </c>
      <c r="Q631" s="137">
        <v>2E-3</v>
      </c>
      <c r="R631" s="137">
        <f>Q631*H631</f>
        <v>0.01</v>
      </c>
      <c r="S631" s="137">
        <v>0</v>
      </c>
      <c r="T631" s="138">
        <f>S631*H631</f>
        <v>0</v>
      </c>
      <c r="AR631" s="139" t="s">
        <v>379</v>
      </c>
      <c r="AT631" s="139" t="s">
        <v>291</v>
      </c>
      <c r="AU631" s="139" t="s">
        <v>83</v>
      </c>
      <c r="AY631" s="18" t="s">
        <v>156</v>
      </c>
      <c r="BE631" s="140">
        <f>IF(N631="základní",J631,0)</f>
        <v>0</v>
      </c>
      <c r="BF631" s="140">
        <f>IF(N631="snížená",J631,0)</f>
        <v>0</v>
      </c>
      <c r="BG631" s="140">
        <f>IF(N631="zákl. přenesená",J631,0)</f>
        <v>0</v>
      </c>
      <c r="BH631" s="140">
        <f>IF(N631="sníž. přenesená",J631,0)</f>
        <v>0</v>
      </c>
      <c r="BI631" s="140">
        <f>IF(N631="nulová",J631,0)</f>
        <v>0</v>
      </c>
      <c r="BJ631" s="18" t="s">
        <v>81</v>
      </c>
      <c r="BK631" s="140">
        <f>ROUND(I631*H631,2)</f>
        <v>0</v>
      </c>
      <c r="BL631" s="18" t="s">
        <v>278</v>
      </c>
      <c r="BM631" s="139" t="s">
        <v>3110</v>
      </c>
    </row>
    <row r="632" spans="2:65" s="1" customFormat="1" ht="24.15" customHeight="1">
      <c r="B632" s="33"/>
      <c r="C632" s="128" t="s">
        <v>1004</v>
      </c>
      <c r="D632" s="128" t="s">
        <v>158</v>
      </c>
      <c r="E632" s="129" t="s">
        <v>3100</v>
      </c>
      <c r="F632" s="130" t="s">
        <v>3101</v>
      </c>
      <c r="G632" s="131" t="s">
        <v>235</v>
      </c>
      <c r="H632" s="132">
        <v>38</v>
      </c>
      <c r="I632" s="133"/>
      <c r="J632" s="134">
        <f>ROUND(I632*H632,2)</f>
        <v>0</v>
      </c>
      <c r="K632" s="130" t="s">
        <v>162</v>
      </c>
      <c r="L632" s="33"/>
      <c r="M632" s="135" t="s">
        <v>19</v>
      </c>
      <c r="N632" s="136" t="s">
        <v>44</v>
      </c>
      <c r="P632" s="137">
        <f>O632*H632</f>
        <v>0</v>
      </c>
      <c r="Q632" s="137">
        <v>0</v>
      </c>
      <c r="R632" s="137">
        <f>Q632*H632</f>
        <v>0</v>
      </c>
      <c r="S632" s="137">
        <v>0</v>
      </c>
      <c r="T632" s="138">
        <f>S632*H632</f>
        <v>0</v>
      </c>
      <c r="AR632" s="139" t="s">
        <v>278</v>
      </c>
      <c r="AT632" s="139" t="s">
        <v>158</v>
      </c>
      <c r="AU632" s="139" t="s">
        <v>83</v>
      </c>
      <c r="AY632" s="18" t="s">
        <v>156</v>
      </c>
      <c r="BE632" s="140">
        <f>IF(N632="základní",J632,0)</f>
        <v>0</v>
      </c>
      <c r="BF632" s="140">
        <f>IF(N632="snížená",J632,0)</f>
        <v>0</v>
      </c>
      <c r="BG632" s="140">
        <f>IF(N632="zákl. přenesená",J632,0)</f>
        <v>0</v>
      </c>
      <c r="BH632" s="140">
        <f>IF(N632="sníž. přenesená",J632,0)</f>
        <v>0</v>
      </c>
      <c r="BI632" s="140">
        <f>IF(N632="nulová",J632,0)</f>
        <v>0</v>
      </c>
      <c r="BJ632" s="18" t="s">
        <v>81</v>
      </c>
      <c r="BK632" s="140">
        <f>ROUND(I632*H632,2)</f>
        <v>0</v>
      </c>
      <c r="BL632" s="18" t="s">
        <v>278</v>
      </c>
      <c r="BM632" s="139" t="s">
        <v>3111</v>
      </c>
    </row>
    <row r="633" spans="2:65" s="1" customFormat="1" ht="10.199999999999999">
      <c r="B633" s="33"/>
      <c r="D633" s="141" t="s">
        <v>165</v>
      </c>
      <c r="F633" s="142" t="s">
        <v>3103</v>
      </c>
      <c r="I633" s="143"/>
      <c r="L633" s="33"/>
      <c r="M633" s="144"/>
      <c r="T633" s="54"/>
      <c r="AT633" s="18" t="s">
        <v>165</v>
      </c>
      <c r="AU633" s="18" t="s">
        <v>83</v>
      </c>
    </row>
    <row r="634" spans="2:65" s="12" customFormat="1" ht="10.199999999999999">
      <c r="B634" s="145"/>
      <c r="D634" s="146" t="s">
        <v>167</v>
      </c>
      <c r="E634" s="147" t="s">
        <v>19</v>
      </c>
      <c r="F634" s="148" t="s">
        <v>2703</v>
      </c>
      <c r="H634" s="147" t="s">
        <v>19</v>
      </c>
      <c r="I634" s="149"/>
      <c r="L634" s="145"/>
      <c r="M634" s="150"/>
      <c r="T634" s="151"/>
      <c r="AT634" s="147" t="s">
        <v>167</v>
      </c>
      <c r="AU634" s="147" t="s">
        <v>83</v>
      </c>
      <c r="AV634" s="12" t="s">
        <v>81</v>
      </c>
      <c r="AW634" s="12" t="s">
        <v>35</v>
      </c>
      <c r="AX634" s="12" t="s">
        <v>73</v>
      </c>
      <c r="AY634" s="147" t="s">
        <v>156</v>
      </c>
    </row>
    <row r="635" spans="2:65" s="12" customFormat="1" ht="10.199999999999999">
      <c r="B635" s="145"/>
      <c r="D635" s="146" t="s">
        <v>167</v>
      </c>
      <c r="E635" s="147" t="s">
        <v>19</v>
      </c>
      <c r="F635" s="148" t="s">
        <v>3112</v>
      </c>
      <c r="H635" s="147" t="s">
        <v>19</v>
      </c>
      <c r="I635" s="149"/>
      <c r="L635" s="145"/>
      <c r="M635" s="150"/>
      <c r="T635" s="151"/>
      <c r="AT635" s="147" t="s">
        <v>167</v>
      </c>
      <c r="AU635" s="147" t="s">
        <v>83</v>
      </c>
      <c r="AV635" s="12" t="s">
        <v>81</v>
      </c>
      <c r="AW635" s="12" t="s">
        <v>35</v>
      </c>
      <c r="AX635" s="12" t="s">
        <v>73</v>
      </c>
      <c r="AY635" s="147" t="s">
        <v>156</v>
      </c>
    </row>
    <row r="636" spans="2:65" s="13" customFormat="1" ht="10.199999999999999">
      <c r="B636" s="152"/>
      <c r="D636" s="146" t="s">
        <v>167</v>
      </c>
      <c r="E636" s="153" t="s">
        <v>19</v>
      </c>
      <c r="F636" s="154" t="s">
        <v>163</v>
      </c>
      <c r="H636" s="155">
        <v>4</v>
      </c>
      <c r="I636" s="156"/>
      <c r="L636" s="152"/>
      <c r="M636" s="157"/>
      <c r="T636" s="158"/>
      <c r="AT636" s="153" t="s">
        <v>167</v>
      </c>
      <c r="AU636" s="153" t="s">
        <v>83</v>
      </c>
      <c r="AV636" s="13" t="s">
        <v>83</v>
      </c>
      <c r="AW636" s="13" t="s">
        <v>35</v>
      </c>
      <c r="AX636" s="13" t="s">
        <v>73</v>
      </c>
      <c r="AY636" s="153" t="s">
        <v>156</v>
      </c>
    </row>
    <row r="637" spans="2:65" s="12" customFormat="1" ht="10.199999999999999">
      <c r="B637" s="145"/>
      <c r="D637" s="146" t="s">
        <v>167</v>
      </c>
      <c r="E637" s="147" t="s">
        <v>19</v>
      </c>
      <c r="F637" s="148" t="s">
        <v>3113</v>
      </c>
      <c r="H637" s="147" t="s">
        <v>19</v>
      </c>
      <c r="I637" s="149"/>
      <c r="L637" s="145"/>
      <c r="M637" s="150"/>
      <c r="T637" s="151"/>
      <c r="AT637" s="147" t="s">
        <v>167</v>
      </c>
      <c r="AU637" s="147" t="s">
        <v>83</v>
      </c>
      <c r="AV637" s="12" t="s">
        <v>81</v>
      </c>
      <c r="AW637" s="12" t="s">
        <v>35</v>
      </c>
      <c r="AX637" s="12" t="s">
        <v>73</v>
      </c>
      <c r="AY637" s="147" t="s">
        <v>156</v>
      </c>
    </row>
    <row r="638" spans="2:65" s="13" customFormat="1" ht="10.199999999999999">
      <c r="B638" s="152"/>
      <c r="D638" s="146" t="s">
        <v>167</v>
      </c>
      <c r="E638" s="153" t="s">
        <v>19</v>
      </c>
      <c r="F638" s="154" t="s">
        <v>391</v>
      </c>
      <c r="H638" s="155">
        <v>34</v>
      </c>
      <c r="I638" s="156"/>
      <c r="L638" s="152"/>
      <c r="M638" s="157"/>
      <c r="T638" s="158"/>
      <c r="AT638" s="153" t="s">
        <v>167</v>
      </c>
      <c r="AU638" s="153" t="s">
        <v>83</v>
      </c>
      <c r="AV638" s="13" t="s">
        <v>83</v>
      </c>
      <c r="AW638" s="13" t="s">
        <v>35</v>
      </c>
      <c r="AX638" s="13" t="s">
        <v>73</v>
      </c>
      <c r="AY638" s="153" t="s">
        <v>156</v>
      </c>
    </row>
    <row r="639" spans="2:65" s="14" customFormat="1" ht="10.199999999999999">
      <c r="B639" s="159"/>
      <c r="D639" s="146" t="s">
        <v>167</v>
      </c>
      <c r="E639" s="160" t="s">
        <v>19</v>
      </c>
      <c r="F639" s="161" t="s">
        <v>174</v>
      </c>
      <c r="H639" s="162">
        <v>38</v>
      </c>
      <c r="I639" s="163"/>
      <c r="L639" s="159"/>
      <c r="M639" s="164"/>
      <c r="T639" s="165"/>
      <c r="AT639" s="160" t="s">
        <v>167</v>
      </c>
      <c r="AU639" s="160" t="s">
        <v>83</v>
      </c>
      <c r="AV639" s="14" t="s">
        <v>163</v>
      </c>
      <c r="AW639" s="14" t="s">
        <v>35</v>
      </c>
      <c r="AX639" s="14" t="s">
        <v>81</v>
      </c>
      <c r="AY639" s="160" t="s">
        <v>156</v>
      </c>
    </row>
    <row r="640" spans="2:65" s="1" customFormat="1" ht="24.15" customHeight="1">
      <c r="B640" s="33"/>
      <c r="C640" s="166" t="s">
        <v>1009</v>
      </c>
      <c r="D640" s="166" t="s">
        <v>291</v>
      </c>
      <c r="E640" s="167" t="s">
        <v>3114</v>
      </c>
      <c r="F640" s="168" t="s">
        <v>3115</v>
      </c>
      <c r="G640" s="169" t="s">
        <v>235</v>
      </c>
      <c r="H640" s="170">
        <v>4</v>
      </c>
      <c r="I640" s="171"/>
      <c r="J640" s="172">
        <f>ROUND(I640*H640,2)</f>
        <v>0</v>
      </c>
      <c r="K640" s="168" t="s">
        <v>19</v>
      </c>
      <c r="L640" s="173"/>
      <c r="M640" s="174" t="s">
        <v>19</v>
      </c>
      <c r="N640" s="175" t="s">
        <v>44</v>
      </c>
      <c r="P640" s="137">
        <f>O640*H640</f>
        <v>0</v>
      </c>
      <c r="Q640" s="137">
        <v>0.03</v>
      </c>
      <c r="R640" s="137">
        <f>Q640*H640</f>
        <v>0.12</v>
      </c>
      <c r="S640" s="137">
        <v>0</v>
      </c>
      <c r="T640" s="138">
        <f>S640*H640</f>
        <v>0</v>
      </c>
      <c r="AR640" s="139" t="s">
        <v>379</v>
      </c>
      <c r="AT640" s="139" t="s">
        <v>291</v>
      </c>
      <c r="AU640" s="139" t="s">
        <v>83</v>
      </c>
      <c r="AY640" s="18" t="s">
        <v>156</v>
      </c>
      <c r="BE640" s="140">
        <f>IF(N640="základní",J640,0)</f>
        <v>0</v>
      </c>
      <c r="BF640" s="140">
        <f>IF(N640="snížená",J640,0)</f>
        <v>0</v>
      </c>
      <c r="BG640" s="140">
        <f>IF(N640="zákl. přenesená",J640,0)</f>
        <v>0</v>
      </c>
      <c r="BH640" s="140">
        <f>IF(N640="sníž. přenesená",J640,0)</f>
        <v>0</v>
      </c>
      <c r="BI640" s="140">
        <f>IF(N640="nulová",J640,0)</f>
        <v>0</v>
      </c>
      <c r="BJ640" s="18" t="s">
        <v>81</v>
      </c>
      <c r="BK640" s="140">
        <f>ROUND(I640*H640,2)</f>
        <v>0</v>
      </c>
      <c r="BL640" s="18" t="s">
        <v>278</v>
      </c>
      <c r="BM640" s="139" t="s">
        <v>3116</v>
      </c>
    </row>
    <row r="641" spans="2:65" s="1" customFormat="1" ht="24.15" customHeight="1">
      <c r="B641" s="33"/>
      <c r="C641" s="166" t="s">
        <v>1016</v>
      </c>
      <c r="D641" s="166" t="s">
        <v>291</v>
      </c>
      <c r="E641" s="167" t="s">
        <v>3117</v>
      </c>
      <c r="F641" s="168" t="s">
        <v>3118</v>
      </c>
      <c r="G641" s="169" t="s">
        <v>235</v>
      </c>
      <c r="H641" s="170">
        <v>34</v>
      </c>
      <c r="I641" s="171"/>
      <c r="J641" s="172">
        <f>ROUND(I641*H641,2)</f>
        <v>0</v>
      </c>
      <c r="K641" s="168" t="s">
        <v>19</v>
      </c>
      <c r="L641" s="173"/>
      <c r="M641" s="174" t="s">
        <v>19</v>
      </c>
      <c r="N641" s="175" t="s">
        <v>44</v>
      </c>
      <c r="P641" s="137">
        <f>O641*H641</f>
        <v>0</v>
      </c>
      <c r="Q641" s="137">
        <v>0.02</v>
      </c>
      <c r="R641" s="137">
        <f>Q641*H641</f>
        <v>0.68</v>
      </c>
      <c r="S641" s="137">
        <v>0</v>
      </c>
      <c r="T641" s="138">
        <f>S641*H641</f>
        <v>0</v>
      </c>
      <c r="AR641" s="139" t="s">
        <v>379</v>
      </c>
      <c r="AT641" s="139" t="s">
        <v>291</v>
      </c>
      <c r="AU641" s="139" t="s">
        <v>83</v>
      </c>
      <c r="AY641" s="18" t="s">
        <v>156</v>
      </c>
      <c r="BE641" s="140">
        <f>IF(N641="základní",J641,0)</f>
        <v>0</v>
      </c>
      <c r="BF641" s="140">
        <f>IF(N641="snížená",J641,0)</f>
        <v>0</v>
      </c>
      <c r="BG641" s="140">
        <f>IF(N641="zákl. přenesená",J641,0)</f>
        <v>0</v>
      </c>
      <c r="BH641" s="140">
        <f>IF(N641="sníž. přenesená",J641,0)</f>
        <v>0</v>
      </c>
      <c r="BI641" s="140">
        <f>IF(N641="nulová",J641,0)</f>
        <v>0</v>
      </c>
      <c r="BJ641" s="18" t="s">
        <v>81</v>
      </c>
      <c r="BK641" s="140">
        <f>ROUND(I641*H641,2)</f>
        <v>0</v>
      </c>
      <c r="BL641" s="18" t="s">
        <v>278</v>
      </c>
      <c r="BM641" s="139" t="s">
        <v>3119</v>
      </c>
    </row>
    <row r="642" spans="2:65" s="1" customFormat="1" ht="24.15" customHeight="1">
      <c r="B642" s="33"/>
      <c r="C642" s="128" t="s">
        <v>1021</v>
      </c>
      <c r="D642" s="128" t="s">
        <v>158</v>
      </c>
      <c r="E642" s="129" t="s">
        <v>3120</v>
      </c>
      <c r="F642" s="130" t="s">
        <v>3121</v>
      </c>
      <c r="G642" s="131" t="s">
        <v>235</v>
      </c>
      <c r="H642" s="132">
        <v>12</v>
      </c>
      <c r="I642" s="133"/>
      <c r="J642" s="134">
        <f>ROUND(I642*H642,2)</f>
        <v>0</v>
      </c>
      <c r="K642" s="130" t="s">
        <v>162</v>
      </c>
      <c r="L642" s="33"/>
      <c r="M642" s="135" t="s">
        <v>19</v>
      </c>
      <c r="N642" s="136" t="s">
        <v>44</v>
      </c>
      <c r="P642" s="137">
        <f>O642*H642</f>
        <v>0</v>
      </c>
      <c r="Q642" s="137">
        <v>0</v>
      </c>
      <c r="R642" s="137">
        <f>Q642*H642</f>
        <v>0</v>
      </c>
      <c r="S642" s="137">
        <v>0</v>
      </c>
      <c r="T642" s="138">
        <f>S642*H642</f>
        <v>0</v>
      </c>
      <c r="AR642" s="139" t="s">
        <v>278</v>
      </c>
      <c r="AT642" s="139" t="s">
        <v>158</v>
      </c>
      <c r="AU642" s="139" t="s">
        <v>83</v>
      </c>
      <c r="AY642" s="18" t="s">
        <v>156</v>
      </c>
      <c r="BE642" s="140">
        <f>IF(N642="základní",J642,0)</f>
        <v>0</v>
      </c>
      <c r="BF642" s="140">
        <f>IF(N642="snížená",J642,0)</f>
        <v>0</v>
      </c>
      <c r="BG642" s="140">
        <f>IF(N642="zákl. přenesená",J642,0)</f>
        <v>0</v>
      </c>
      <c r="BH642" s="140">
        <f>IF(N642="sníž. přenesená",J642,0)</f>
        <v>0</v>
      </c>
      <c r="BI642" s="140">
        <f>IF(N642="nulová",J642,0)</f>
        <v>0</v>
      </c>
      <c r="BJ642" s="18" t="s">
        <v>81</v>
      </c>
      <c r="BK642" s="140">
        <f>ROUND(I642*H642,2)</f>
        <v>0</v>
      </c>
      <c r="BL642" s="18" t="s">
        <v>278</v>
      </c>
      <c r="BM642" s="139" t="s">
        <v>3122</v>
      </c>
    </row>
    <row r="643" spans="2:65" s="1" customFormat="1" ht="10.199999999999999">
      <c r="B643" s="33"/>
      <c r="D643" s="141" t="s">
        <v>165</v>
      </c>
      <c r="F643" s="142" t="s">
        <v>3123</v>
      </c>
      <c r="I643" s="143"/>
      <c r="L643" s="33"/>
      <c r="M643" s="144"/>
      <c r="T643" s="54"/>
      <c r="AT643" s="18" t="s">
        <v>165</v>
      </c>
      <c r="AU643" s="18" t="s">
        <v>83</v>
      </c>
    </row>
    <row r="644" spans="2:65" s="12" customFormat="1" ht="10.199999999999999">
      <c r="B644" s="145"/>
      <c r="D644" s="146" t="s">
        <v>167</v>
      </c>
      <c r="E644" s="147" t="s">
        <v>19</v>
      </c>
      <c r="F644" s="148" t="s">
        <v>2703</v>
      </c>
      <c r="H644" s="147" t="s">
        <v>19</v>
      </c>
      <c r="I644" s="149"/>
      <c r="L644" s="145"/>
      <c r="M644" s="150"/>
      <c r="T644" s="151"/>
      <c r="AT644" s="147" t="s">
        <v>167</v>
      </c>
      <c r="AU644" s="147" t="s">
        <v>83</v>
      </c>
      <c r="AV644" s="12" t="s">
        <v>81</v>
      </c>
      <c r="AW644" s="12" t="s">
        <v>35</v>
      </c>
      <c r="AX644" s="12" t="s">
        <v>73</v>
      </c>
      <c r="AY644" s="147" t="s">
        <v>156</v>
      </c>
    </row>
    <row r="645" spans="2:65" s="12" customFormat="1" ht="10.199999999999999">
      <c r="B645" s="145"/>
      <c r="D645" s="146" t="s">
        <v>167</v>
      </c>
      <c r="E645" s="147" t="s">
        <v>19</v>
      </c>
      <c r="F645" s="148" t="s">
        <v>3124</v>
      </c>
      <c r="H645" s="147" t="s">
        <v>19</v>
      </c>
      <c r="I645" s="149"/>
      <c r="L645" s="145"/>
      <c r="M645" s="150"/>
      <c r="T645" s="151"/>
      <c r="AT645" s="147" t="s">
        <v>167</v>
      </c>
      <c r="AU645" s="147" t="s">
        <v>83</v>
      </c>
      <c r="AV645" s="12" t="s">
        <v>81</v>
      </c>
      <c r="AW645" s="12" t="s">
        <v>35</v>
      </c>
      <c r="AX645" s="12" t="s">
        <v>73</v>
      </c>
      <c r="AY645" s="147" t="s">
        <v>156</v>
      </c>
    </row>
    <row r="646" spans="2:65" s="13" customFormat="1" ht="10.199999999999999">
      <c r="B646" s="152"/>
      <c r="D646" s="146" t="s">
        <v>167</v>
      </c>
      <c r="E646" s="153" t="s">
        <v>19</v>
      </c>
      <c r="F646" s="154" t="s">
        <v>8</v>
      </c>
      <c r="H646" s="155">
        <v>12</v>
      </c>
      <c r="I646" s="156"/>
      <c r="L646" s="152"/>
      <c r="M646" s="157"/>
      <c r="T646" s="158"/>
      <c r="AT646" s="153" t="s">
        <v>167</v>
      </c>
      <c r="AU646" s="153" t="s">
        <v>83</v>
      </c>
      <c r="AV646" s="13" t="s">
        <v>83</v>
      </c>
      <c r="AW646" s="13" t="s">
        <v>35</v>
      </c>
      <c r="AX646" s="13" t="s">
        <v>73</v>
      </c>
      <c r="AY646" s="153" t="s">
        <v>156</v>
      </c>
    </row>
    <row r="647" spans="2:65" s="14" customFormat="1" ht="10.199999999999999">
      <c r="B647" s="159"/>
      <c r="D647" s="146" t="s">
        <v>167</v>
      </c>
      <c r="E647" s="160" t="s">
        <v>19</v>
      </c>
      <c r="F647" s="161" t="s">
        <v>174</v>
      </c>
      <c r="H647" s="162">
        <v>12</v>
      </c>
      <c r="I647" s="163"/>
      <c r="L647" s="159"/>
      <c r="M647" s="164"/>
      <c r="T647" s="165"/>
      <c r="AT647" s="160" t="s">
        <v>167</v>
      </c>
      <c r="AU647" s="160" t="s">
        <v>83</v>
      </c>
      <c r="AV647" s="14" t="s">
        <v>163</v>
      </c>
      <c r="AW647" s="14" t="s">
        <v>35</v>
      </c>
      <c r="AX647" s="14" t="s">
        <v>81</v>
      </c>
      <c r="AY647" s="160" t="s">
        <v>156</v>
      </c>
    </row>
    <row r="648" spans="2:65" s="1" customFormat="1" ht="16.5" customHeight="1">
      <c r="B648" s="33"/>
      <c r="C648" s="166" t="s">
        <v>1026</v>
      </c>
      <c r="D648" s="166" t="s">
        <v>291</v>
      </c>
      <c r="E648" s="167" t="s">
        <v>3125</v>
      </c>
      <c r="F648" s="168" t="s">
        <v>3126</v>
      </c>
      <c r="G648" s="169" t="s">
        <v>235</v>
      </c>
      <c r="H648" s="170">
        <v>12</v>
      </c>
      <c r="I648" s="171"/>
      <c r="J648" s="172">
        <f>ROUND(I648*H648,2)</f>
        <v>0</v>
      </c>
      <c r="K648" s="168" t="s">
        <v>19</v>
      </c>
      <c r="L648" s="173"/>
      <c r="M648" s="174" t="s">
        <v>19</v>
      </c>
      <c r="N648" s="175" t="s">
        <v>44</v>
      </c>
      <c r="P648" s="137">
        <f>O648*H648</f>
        <v>0</v>
      </c>
      <c r="Q648" s="137">
        <v>3.15E-3</v>
      </c>
      <c r="R648" s="137">
        <f>Q648*H648</f>
        <v>3.78E-2</v>
      </c>
      <c r="S648" s="137">
        <v>0</v>
      </c>
      <c r="T648" s="138">
        <f>S648*H648</f>
        <v>0</v>
      </c>
      <c r="AR648" s="139" t="s">
        <v>379</v>
      </c>
      <c r="AT648" s="139" t="s">
        <v>291</v>
      </c>
      <c r="AU648" s="139" t="s">
        <v>83</v>
      </c>
      <c r="AY648" s="18" t="s">
        <v>156</v>
      </c>
      <c r="BE648" s="140">
        <f>IF(N648="základní",J648,0)</f>
        <v>0</v>
      </c>
      <c r="BF648" s="140">
        <f>IF(N648="snížená",J648,0)</f>
        <v>0</v>
      </c>
      <c r="BG648" s="140">
        <f>IF(N648="zákl. přenesená",J648,0)</f>
        <v>0</v>
      </c>
      <c r="BH648" s="140">
        <f>IF(N648="sníž. přenesená",J648,0)</f>
        <v>0</v>
      </c>
      <c r="BI648" s="140">
        <f>IF(N648="nulová",J648,0)</f>
        <v>0</v>
      </c>
      <c r="BJ648" s="18" t="s">
        <v>81</v>
      </c>
      <c r="BK648" s="140">
        <f>ROUND(I648*H648,2)</f>
        <v>0</v>
      </c>
      <c r="BL648" s="18" t="s">
        <v>278</v>
      </c>
      <c r="BM648" s="139" t="s">
        <v>3127</v>
      </c>
    </row>
    <row r="649" spans="2:65" s="1" customFormat="1" ht="16.5" customHeight="1">
      <c r="B649" s="33"/>
      <c r="C649" s="166" t="s">
        <v>1032</v>
      </c>
      <c r="D649" s="166" t="s">
        <v>291</v>
      </c>
      <c r="E649" s="167" t="s">
        <v>3128</v>
      </c>
      <c r="F649" s="168" t="s">
        <v>3129</v>
      </c>
      <c r="G649" s="169" t="s">
        <v>235</v>
      </c>
      <c r="H649" s="170">
        <v>1</v>
      </c>
      <c r="I649" s="171"/>
      <c r="J649" s="172">
        <f>ROUND(I649*H649,2)</f>
        <v>0</v>
      </c>
      <c r="K649" s="168" t="s">
        <v>162</v>
      </c>
      <c r="L649" s="173"/>
      <c r="M649" s="174" t="s">
        <v>19</v>
      </c>
      <c r="N649" s="175" t="s">
        <v>44</v>
      </c>
      <c r="P649" s="137">
        <f>O649*H649</f>
        <v>0</v>
      </c>
      <c r="Q649" s="137">
        <v>1.2E-4</v>
      </c>
      <c r="R649" s="137">
        <f>Q649*H649</f>
        <v>1.2E-4</v>
      </c>
      <c r="S649" s="137">
        <v>0</v>
      </c>
      <c r="T649" s="138">
        <f>S649*H649</f>
        <v>0</v>
      </c>
      <c r="AR649" s="139" t="s">
        <v>379</v>
      </c>
      <c r="AT649" s="139" t="s">
        <v>291</v>
      </c>
      <c r="AU649" s="139" t="s">
        <v>83</v>
      </c>
      <c r="AY649" s="18" t="s">
        <v>156</v>
      </c>
      <c r="BE649" s="140">
        <f>IF(N649="základní",J649,0)</f>
        <v>0</v>
      </c>
      <c r="BF649" s="140">
        <f>IF(N649="snížená",J649,0)</f>
        <v>0</v>
      </c>
      <c r="BG649" s="140">
        <f>IF(N649="zákl. přenesená",J649,0)</f>
        <v>0</v>
      </c>
      <c r="BH649" s="140">
        <f>IF(N649="sníž. přenesená",J649,0)</f>
        <v>0</v>
      </c>
      <c r="BI649" s="140">
        <f>IF(N649="nulová",J649,0)</f>
        <v>0</v>
      </c>
      <c r="BJ649" s="18" t="s">
        <v>81</v>
      </c>
      <c r="BK649" s="140">
        <f>ROUND(I649*H649,2)</f>
        <v>0</v>
      </c>
      <c r="BL649" s="18" t="s">
        <v>278</v>
      </c>
      <c r="BM649" s="139" t="s">
        <v>3130</v>
      </c>
    </row>
    <row r="650" spans="2:65" s="1" customFormat="1" ht="24.15" customHeight="1">
      <c r="B650" s="33"/>
      <c r="C650" s="128" t="s">
        <v>1038</v>
      </c>
      <c r="D650" s="128" t="s">
        <v>158</v>
      </c>
      <c r="E650" s="129" t="s">
        <v>3131</v>
      </c>
      <c r="F650" s="130" t="s">
        <v>3132</v>
      </c>
      <c r="G650" s="131" t="s">
        <v>235</v>
      </c>
      <c r="H650" s="132">
        <v>1</v>
      </c>
      <c r="I650" s="133"/>
      <c r="J650" s="134">
        <f>ROUND(I650*H650,2)</f>
        <v>0</v>
      </c>
      <c r="K650" s="130" t="s">
        <v>162</v>
      </c>
      <c r="L650" s="33"/>
      <c r="M650" s="135" t="s">
        <v>19</v>
      </c>
      <c r="N650" s="136" t="s">
        <v>44</v>
      </c>
      <c r="P650" s="137">
        <f>O650*H650</f>
        <v>0</v>
      </c>
      <c r="Q650" s="137">
        <v>0</v>
      </c>
      <c r="R650" s="137">
        <f>Q650*H650</f>
        <v>0</v>
      </c>
      <c r="S650" s="137">
        <v>0</v>
      </c>
      <c r="T650" s="138">
        <f>S650*H650</f>
        <v>0</v>
      </c>
      <c r="AR650" s="139" t="s">
        <v>278</v>
      </c>
      <c r="AT650" s="139" t="s">
        <v>158</v>
      </c>
      <c r="AU650" s="139" t="s">
        <v>83</v>
      </c>
      <c r="AY650" s="18" t="s">
        <v>156</v>
      </c>
      <c r="BE650" s="140">
        <f>IF(N650="základní",J650,0)</f>
        <v>0</v>
      </c>
      <c r="BF650" s="140">
        <f>IF(N650="snížená",J650,0)</f>
        <v>0</v>
      </c>
      <c r="BG650" s="140">
        <f>IF(N650="zákl. přenesená",J650,0)</f>
        <v>0</v>
      </c>
      <c r="BH650" s="140">
        <f>IF(N650="sníž. přenesená",J650,0)</f>
        <v>0</v>
      </c>
      <c r="BI650" s="140">
        <f>IF(N650="nulová",J650,0)</f>
        <v>0</v>
      </c>
      <c r="BJ650" s="18" t="s">
        <v>81</v>
      </c>
      <c r="BK650" s="140">
        <f>ROUND(I650*H650,2)</f>
        <v>0</v>
      </c>
      <c r="BL650" s="18" t="s">
        <v>278</v>
      </c>
      <c r="BM650" s="139" t="s">
        <v>3133</v>
      </c>
    </row>
    <row r="651" spans="2:65" s="1" customFormat="1" ht="10.199999999999999">
      <c r="B651" s="33"/>
      <c r="D651" s="141" t="s">
        <v>165</v>
      </c>
      <c r="F651" s="142" t="s">
        <v>3134</v>
      </c>
      <c r="I651" s="143"/>
      <c r="L651" s="33"/>
      <c r="M651" s="144"/>
      <c r="T651" s="54"/>
      <c r="AT651" s="18" t="s">
        <v>165</v>
      </c>
      <c r="AU651" s="18" t="s">
        <v>83</v>
      </c>
    </row>
    <row r="652" spans="2:65" s="1" customFormat="1" ht="33" customHeight="1">
      <c r="B652" s="33"/>
      <c r="C652" s="128" t="s">
        <v>1044</v>
      </c>
      <c r="D652" s="128" t="s">
        <v>158</v>
      </c>
      <c r="E652" s="129" t="s">
        <v>3135</v>
      </c>
      <c r="F652" s="130" t="s">
        <v>3136</v>
      </c>
      <c r="G652" s="131" t="s">
        <v>235</v>
      </c>
      <c r="H652" s="132">
        <v>4</v>
      </c>
      <c r="I652" s="133"/>
      <c r="J652" s="134">
        <f>ROUND(I652*H652,2)</f>
        <v>0</v>
      </c>
      <c r="K652" s="130" t="s">
        <v>162</v>
      </c>
      <c r="L652" s="33"/>
      <c r="M652" s="135" t="s">
        <v>19</v>
      </c>
      <c r="N652" s="136" t="s">
        <v>44</v>
      </c>
      <c r="P652" s="137">
        <f>O652*H652</f>
        <v>0</v>
      </c>
      <c r="Q652" s="137">
        <v>0</v>
      </c>
      <c r="R652" s="137">
        <f>Q652*H652</f>
        <v>0</v>
      </c>
      <c r="S652" s="137">
        <v>0</v>
      </c>
      <c r="T652" s="138">
        <f>S652*H652</f>
        <v>0</v>
      </c>
      <c r="AR652" s="139" t="s">
        <v>278</v>
      </c>
      <c r="AT652" s="139" t="s">
        <v>158</v>
      </c>
      <c r="AU652" s="139" t="s">
        <v>83</v>
      </c>
      <c r="AY652" s="18" t="s">
        <v>156</v>
      </c>
      <c r="BE652" s="140">
        <f>IF(N652="základní",J652,0)</f>
        <v>0</v>
      </c>
      <c r="BF652" s="140">
        <f>IF(N652="snížená",J652,0)</f>
        <v>0</v>
      </c>
      <c r="BG652" s="140">
        <f>IF(N652="zákl. přenesená",J652,0)</f>
        <v>0</v>
      </c>
      <c r="BH652" s="140">
        <f>IF(N652="sníž. přenesená",J652,0)</f>
        <v>0</v>
      </c>
      <c r="BI652" s="140">
        <f>IF(N652="nulová",J652,0)</f>
        <v>0</v>
      </c>
      <c r="BJ652" s="18" t="s">
        <v>81</v>
      </c>
      <c r="BK652" s="140">
        <f>ROUND(I652*H652,2)</f>
        <v>0</v>
      </c>
      <c r="BL652" s="18" t="s">
        <v>278</v>
      </c>
      <c r="BM652" s="139" t="s">
        <v>3137</v>
      </c>
    </row>
    <row r="653" spans="2:65" s="1" customFormat="1" ht="10.199999999999999">
      <c r="B653" s="33"/>
      <c r="D653" s="141" t="s">
        <v>165</v>
      </c>
      <c r="F653" s="142" t="s">
        <v>3138</v>
      </c>
      <c r="I653" s="143"/>
      <c r="L653" s="33"/>
      <c r="M653" s="144"/>
      <c r="T653" s="54"/>
      <c r="AT653" s="18" t="s">
        <v>165</v>
      </c>
      <c r="AU653" s="18" t="s">
        <v>83</v>
      </c>
    </row>
    <row r="654" spans="2:65" s="1" customFormat="1" ht="24.15" customHeight="1">
      <c r="B654" s="33"/>
      <c r="C654" s="128" t="s">
        <v>1051</v>
      </c>
      <c r="D654" s="128" t="s">
        <v>158</v>
      </c>
      <c r="E654" s="129" t="s">
        <v>3139</v>
      </c>
      <c r="F654" s="130" t="s">
        <v>3140</v>
      </c>
      <c r="G654" s="131" t="s">
        <v>235</v>
      </c>
      <c r="H654" s="132">
        <v>1</v>
      </c>
      <c r="I654" s="133"/>
      <c r="J654" s="134">
        <f>ROUND(I654*H654,2)</f>
        <v>0</v>
      </c>
      <c r="K654" s="130" t="s">
        <v>162</v>
      </c>
      <c r="L654" s="33"/>
      <c r="M654" s="135" t="s">
        <v>19</v>
      </c>
      <c r="N654" s="136" t="s">
        <v>44</v>
      </c>
      <c r="P654" s="137">
        <f>O654*H654</f>
        <v>0</v>
      </c>
      <c r="Q654" s="137">
        <v>0</v>
      </c>
      <c r="R654" s="137">
        <f>Q654*H654</f>
        <v>0</v>
      </c>
      <c r="S654" s="137">
        <v>0</v>
      </c>
      <c r="T654" s="138">
        <f>S654*H654</f>
        <v>0</v>
      </c>
      <c r="AR654" s="139" t="s">
        <v>278</v>
      </c>
      <c r="AT654" s="139" t="s">
        <v>158</v>
      </c>
      <c r="AU654" s="139" t="s">
        <v>83</v>
      </c>
      <c r="AY654" s="18" t="s">
        <v>156</v>
      </c>
      <c r="BE654" s="140">
        <f>IF(N654="základní",J654,0)</f>
        <v>0</v>
      </c>
      <c r="BF654" s="140">
        <f>IF(N654="snížená",J654,0)</f>
        <v>0</v>
      </c>
      <c r="BG654" s="140">
        <f>IF(N654="zákl. přenesená",J654,0)</f>
        <v>0</v>
      </c>
      <c r="BH654" s="140">
        <f>IF(N654="sníž. přenesená",J654,0)</f>
        <v>0</v>
      </c>
      <c r="BI654" s="140">
        <f>IF(N654="nulová",J654,0)</f>
        <v>0</v>
      </c>
      <c r="BJ654" s="18" t="s">
        <v>81</v>
      </c>
      <c r="BK654" s="140">
        <f>ROUND(I654*H654,2)</f>
        <v>0</v>
      </c>
      <c r="BL654" s="18" t="s">
        <v>278</v>
      </c>
      <c r="BM654" s="139" t="s">
        <v>3141</v>
      </c>
    </row>
    <row r="655" spans="2:65" s="1" customFormat="1" ht="10.199999999999999">
      <c r="B655" s="33"/>
      <c r="D655" s="141" t="s">
        <v>165</v>
      </c>
      <c r="F655" s="142" t="s">
        <v>3142</v>
      </c>
      <c r="I655" s="143"/>
      <c r="L655" s="33"/>
      <c r="M655" s="144"/>
      <c r="T655" s="54"/>
      <c r="AT655" s="18" t="s">
        <v>165</v>
      </c>
      <c r="AU655" s="18" t="s">
        <v>83</v>
      </c>
    </row>
    <row r="656" spans="2:65" s="1" customFormat="1" ht="21.75" customHeight="1">
      <c r="B656" s="33"/>
      <c r="C656" s="128" t="s">
        <v>1056</v>
      </c>
      <c r="D656" s="128" t="s">
        <v>158</v>
      </c>
      <c r="E656" s="129" t="s">
        <v>3143</v>
      </c>
      <c r="F656" s="130" t="s">
        <v>3144</v>
      </c>
      <c r="G656" s="131" t="s">
        <v>235</v>
      </c>
      <c r="H656" s="132">
        <v>4</v>
      </c>
      <c r="I656" s="133"/>
      <c r="J656" s="134">
        <f>ROUND(I656*H656,2)</f>
        <v>0</v>
      </c>
      <c r="K656" s="130" t="s">
        <v>162</v>
      </c>
      <c r="L656" s="33"/>
      <c r="M656" s="135" t="s">
        <v>19</v>
      </c>
      <c r="N656" s="136" t="s">
        <v>44</v>
      </c>
      <c r="P656" s="137">
        <f>O656*H656</f>
        <v>0</v>
      </c>
      <c r="Q656" s="137">
        <v>0</v>
      </c>
      <c r="R656" s="137">
        <f>Q656*H656</f>
        <v>0</v>
      </c>
      <c r="S656" s="137">
        <v>0</v>
      </c>
      <c r="T656" s="138">
        <f>S656*H656</f>
        <v>0</v>
      </c>
      <c r="AR656" s="139" t="s">
        <v>278</v>
      </c>
      <c r="AT656" s="139" t="s">
        <v>158</v>
      </c>
      <c r="AU656" s="139" t="s">
        <v>83</v>
      </c>
      <c r="AY656" s="18" t="s">
        <v>156</v>
      </c>
      <c r="BE656" s="140">
        <f>IF(N656="základní",J656,0)</f>
        <v>0</v>
      </c>
      <c r="BF656" s="140">
        <f>IF(N656="snížená",J656,0)</f>
        <v>0</v>
      </c>
      <c r="BG656" s="140">
        <f>IF(N656="zákl. přenesená",J656,0)</f>
        <v>0</v>
      </c>
      <c r="BH656" s="140">
        <f>IF(N656="sníž. přenesená",J656,0)</f>
        <v>0</v>
      </c>
      <c r="BI656" s="140">
        <f>IF(N656="nulová",J656,0)</f>
        <v>0</v>
      </c>
      <c r="BJ656" s="18" t="s">
        <v>81</v>
      </c>
      <c r="BK656" s="140">
        <f>ROUND(I656*H656,2)</f>
        <v>0</v>
      </c>
      <c r="BL656" s="18" t="s">
        <v>278</v>
      </c>
      <c r="BM656" s="139" t="s">
        <v>3145</v>
      </c>
    </row>
    <row r="657" spans="2:65" s="1" customFormat="1" ht="10.199999999999999">
      <c r="B657" s="33"/>
      <c r="D657" s="141" t="s">
        <v>165</v>
      </c>
      <c r="F657" s="142" t="s">
        <v>3146</v>
      </c>
      <c r="I657" s="143"/>
      <c r="L657" s="33"/>
      <c r="M657" s="144"/>
      <c r="T657" s="54"/>
      <c r="AT657" s="18" t="s">
        <v>165</v>
      </c>
      <c r="AU657" s="18" t="s">
        <v>83</v>
      </c>
    </row>
    <row r="658" spans="2:65" s="1" customFormat="1" ht="16.5" customHeight="1">
      <c r="B658" s="33"/>
      <c r="C658" s="128" t="s">
        <v>1063</v>
      </c>
      <c r="D658" s="128" t="s">
        <v>158</v>
      </c>
      <c r="E658" s="129" t="s">
        <v>3147</v>
      </c>
      <c r="F658" s="130" t="s">
        <v>3148</v>
      </c>
      <c r="G658" s="131" t="s">
        <v>235</v>
      </c>
      <c r="H658" s="132">
        <v>6</v>
      </c>
      <c r="I658" s="133"/>
      <c r="J658" s="134">
        <f>ROUND(I658*H658,2)</f>
        <v>0</v>
      </c>
      <c r="K658" s="130" t="s">
        <v>162</v>
      </c>
      <c r="L658" s="33"/>
      <c r="M658" s="135" t="s">
        <v>19</v>
      </c>
      <c r="N658" s="136" t="s">
        <v>44</v>
      </c>
      <c r="P658" s="137">
        <f>O658*H658</f>
        <v>0</v>
      </c>
      <c r="Q658" s="137">
        <v>0</v>
      </c>
      <c r="R658" s="137">
        <f>Q658*H658</f>
        <v>0</v>
      </c>
      <c r="S658" s="137">
        <v>0</v>
      </c>
      <c r="T658" s="138">
        <f>S658*H658</f>
        <v>0</v>
      </c>
      <c r="AR658" s="139" t="s">
        <v>278</v>
      </c>
      <c r="AT658" s="139" t="s">
        <v>158</v>
      </c>
      <c r="AU658" s="139" t="s">
        <v>83</v>
      </c>
      <c r="AY658" s="18" t="s">
        <v>156</v>
      </c>
      <c r="BE658" s="140">
        <f>IF(N658="základní",J658,0)</f>
        <v>0</v>
      </c>
      <c r="BF658" s="140">
        <f>IF(N658="snížená",J658,0)</f>
        <v>0</v>
      </c>
      <c r="BG658" s="140">
        <f>IF(N658="zákl. přenesená",J658,0)</f>
        <v>0</v>
      </c>
      <c r="BH658" s="140">
        <f>IF(N658="sníž. přenesená",J658,0)</f>
        <v>0</v>
      </c>
      <c r="BI658" s="140">
        <f>IF(N658="nulová",J658,0)</f>
        <v>0</v>
      </c>
      <c r="BJ658" s="18" t="s">
        <v>81</v>
      </c>
      <c r="BK658" s="140">
        <f>ROUND(I658*H658,2)</f>
        <v>0</v>
      </c>
      <c r="BL658" s="18" t="s">
        <v>278</v>
      </c>
      <c r="BM658" s="139" t="s">
        <v>3149</v>
      </c>
    </row>
    <row r="659" spans="2:65" s="1" customFormat="1" ht="10.199999999999999">
      <c r="B659" s="33"/>
      <c r="D659" s="141" t="s">
        <v>165</v>
      </c>
      <c r="F659" s="142" t="s">
        <v>3150</v>
      </c>
      <c r="I659" s="143"/>
      <c r="L659" s="33"/>
      <c r="M659" s="144"/>
      <c r="T659" s="54"/>
      <c r="AT659" s="18" t="s">
        <v>165</v>
      </c>
      <c r="AU659" s="18" t="s">
        <v>83</v>
      </c>
    </row>
    <row r="660" spans="2:65" s="1" customFormat="1" ht="16.5" customHeight="1">
      <c r="B660" s="33"/>
      <c r="C660" s="128" t="s">
        <v>1069</v>
      </c>
      <c r="D660" s="128" t="s">
        <v>158</v>
      </c>
      <c r="E660" s="129" t="s">
        <v>3151</v>
      </c>
      <c r="F660" s="130" t="s">
        <v>3152</v>
      </c>
      <c r="G660" s="131" t="s">
        <v>235</v>
      </c>
      <c r="H660" s="132">
        <v>1</v>
      </c>
      <c r="I660" s="133"/>
      <c r="J660" s="134">
        <f>ROUND(I660*H660,2)</f>
        <v>0</v>
      </c>
      <c r="K660" s="130" t="s">
        <v>162</v>
      </c>
      <c r="L660" s="33"/>
      <c r="M660" s="135" t="s">
        <v>19</v>
      </c>
      <c r="N660" s="136" t="s">
        <v>44</v>
      </c>
      <c r="P660" s="137">
        <f>O660*H660</f>
        <v>0</v>
      </c>
      <c r="Q660" s="137">
        <v>0</v>
      </c>
      <c r="R660" s="137">
        <f>Q660*H660</f>
        <v>0</v>
      </c>
      <c r="S660" s="137">
        <v>0</v>
      </c>
      <c r="T660" s="138">
        <f>S660*H660</f>
        <v>0</v>
      </c>
      <c r="AR660" s="139" t="s">
        <v>278</v>
      </c>
      <c r="AT660" s="139" t="s">
        <v>158</v>
      </c>
      <c r="AU660" s="139" t="s">
        <v>83</v>
      </c>
      <c r="AY660" s="18" t="s">
        <v>156</v>
      </c>
      <c r="BE660" s="140">
        <f>IF(N660="základní",J660,0)</f>
        <v>0</v>
      </c>
      <c r="BF660" s="140">
        <f>IF(N660="snížená",J660,0)</f>
        <v>0</v>
      </c>
      <c r="BG660" s="140">
        <f>IF(N660="zákl. přenesená",J660,0)</f>
        <v>0</v>
      </c>
      <c r="BH660" s="140">
        <f>IF(N660="sníž. přenesená",J660,0)</f>
        <v>0</v>
      </c>
      <c r="BI660" s="140">
        <f>IF(N660="nulová",J660,0)</f>
        <v>0</v>
      </c>
      <c r="BJ660" s="18" t="s">
        <v>81</v>
      </c>
      <c r="BK660" s="140">
        <f>ROUND(I660*H660,2)</f>
        <v>0</v>
      </c>
      <c r="BL660" s="18" t="s">
        <v>278</v>
      </c>
      <c r="BM660" s="139" t="s">
        <v>3153</v>
      </c>
    </row>
    <row r="661" spans="2:65" s="1" customFormat="1" ht="10.199999999999999">
      <c r="B661" s="33"/>
      <c r="D661" s="141" t="s">
        <v>165</v>
      </c>
      <c r="F661" s="142" t="s">
        <v>3154</v>
      </c>
      <c r="I661" s="143"/>
      <c r="L661" s="33"/>
      <c r="M661" s="144"/>
      <c r="T661" s="54"/>
      <c r="AT661" s="18" t="s">
        <v>165</v>
      </c>
      <c r="AU661" s="18" t="s">
        <v>83</v>
      </c>
    </row>
    <row r="662" spans="2:65" s="1" customFormat="1" ht="16.5" customHeight="1">
      <c r="B662" s="33"/>
      <c r="C662" s="128" t="s">
        <v>1075</v>
      </c>
      <c r="D662" s="128" t="s">
        <v>158</v>
      </c>
      <c r="E662" s="129" t="s">
        <v>3155</v>
      </c>
      <c r="F662" s="130" t="s">
        <v>3156</v>
      </c>
      <c r="G662" s="131" t="s">
        <v>818</v>
      </c>
      <c r="H662" s="132">
        <v>1</v>
      </c>
      <c r="I662" s="133"/>
      <c r="J662" s="134">
        <f>ROUND(I662*H662,2)</f>
        <v>0</v>
      </c>
      <c r="K662" s="130" t="s">
        <v>162</v>
      </c>
      <c r="L662" s="33"/>
      <c r="M662" s="135" t="s">
        <v>19</v>
      </c>
      <c r="N662" s="136" t="s">
        <v>44</v>
      </c>
      <c r="P662" s="137">
        <f>O662*H662</f>
        <v>0</v>
      </c>
      <c r="Q662" s="137">
        <v>0</v>
      </c>
      <c r="R662" s="137">
        <f>Q662*H662</f>
        <v>0</v>
      </c>
      <c r="S662" s="137">
        <v>0</v>
      </c>
      <c r="T662" s="138">
        <f>S662*H662</f>
        <v>0</v>
      </c>
      <c r="AR662" s="139" t="s">
        <v>278</v>
      </c>
      <c r="AT662" s="139" t="s">
        <v>158</v>
      </c>
      <c r="AU662" s="139" t="s">
        <v>83</v>
      </c>
      <c r="AY662" s="18" t="s">
        <v>156</v>
      </c>
      <c r="BE662" s="140">
        <f>IF(N662="základní",J662,0)</f>
        <v>0</v>
      </c>
      <c r="BF662" s="140">
        <f>IF(N662="snížená",J662,0)</f>
        <v>0</v>
      </c>
      <c r="BG662" s="140">
        <f>IF(N662="zákl. přenesená",J662,0)</f>
        <v>0</v>
      </c>
      <c r="BH662" s="140">
        <f>IF(N662="sníž. přenesená",J662,0)</f>
        <v>0</v>
      </c>
      <c r="BI662" s="140">
        <f>IF(N662="nulová",J662,0)</f>
        <v>0</v>
      </c>
      <c r="BJ662" s="18" t="s">
        <v>81</v>
      </c>
      <c r="BK662" s="140">
        <f>ROUND(I662*H662,2)</f>
        <v>0</v>
      </c>
      <c r="BL662" s="18" t="s">
        <v>278</v>
      </c>
      <c r="BM662" s="139" t="s">
        <v>3157</v>
      </c>
    </row>
    <row r="663" spans="2:65" s="1" customFormat="1" ht="10.199999999999999">
      <c r="B663" s="33"/>
      <c r="D663" s="141" t="s">
        <v>165</v>
      </c>
      <c r="F663" s="142" t="s">
        <v>3158</v>
      </c>
      <c r="I663" s="143"/>
      <c r="L663" s="33"/>
      <c r="M663" s="144"/>
      <c r="T663" s="54"/>
      <c r="AT663" s="18" t="s">
        <v>165</v>
      </c>
      <c r="AU663" s="18" t="s">
        <v>83</v>
      </c>
    </row>
    <row r="664" spans="2:65" s="1" customFormat="1" ht="16.5" customHeight="1">
      <c r="B664" s="33"/>
      <c r="C664" s="128" t="s">
        <v>1079</v>
      </c>
      <c r="D664" s="128" t="s">
        <v>158</v>
      </c>
      <c r="E664" s="129" t="s">
        <v>3159</v>
      </c>
      <c r="F664" s="130" t="s">
        <v>3160</v>
      </c>
      <c r="G664" s="131" t="s">
        <v>818</v>
      </c>
      <c r="H664" s="132">
        <v>2</v>
      </c>
      <c r="I664" s="133"/>
      <c r="J664" s="134">
        <f>ROUND(I664*H664,2)</f>
        <v>0</v>
      </c>
      <c r="K664" s="130" t="s">
        <v>162</v>
      </c>
      <c r="L664" s="33"/>
      <c r="M664" s="135" t="s">
        <v>19</v>
      </c>
      <c r="N664" s="136" t="s">
        <v>44</v>
      </c>
      <c r="P664" s="137">
        <f>O664*H664</f>
        <v>0</v>
      </c>
      <c r="Q664" s="137">
        <v>0</v>
      </c>
      <c r="R664" s="137">
        <f>Q664*H664</f>
        <v>0</v>
      </c>
      <c r="S664" s="137">
        <v>0</v>
      </c>
      <c r="T664" s="138">
        <f>S664*H664</f>
        <v>0</v>
      </c>
      <c r="AR664" s="139" t="s">
        <v>278</v>
      </c>
      <c r="AT664" s="139" t="s">
        <v>158</v>
      </c>
      <c r="AU664" s="139" t="s">
        <v>83</v>
      </c>
      <c r="AY664" s="18" t="s">
        <v>156</v>
      </c>
      <c r="BE664" s="140">
        <f>IF(N664="základní",J664,0)</f>
        <v>0</v>
      </c>
      <c r="BF664" s="140">
        <f>IF(N664="snížená",J664,0)</f>
        <v>0</v>
      </c>
      <c r="BG664" s="140">
        <f>IF(N664="zákl. přenesená",J664,0)</f>
        <v>0</v>
      </c>
      <c r="BH664" s="140">
        <f>IF(N664="sníž. přenesená",J664,0)</f>
        <v>0</v>
      </c>
      <c r="BI664" s="140">
        <f>IF(N664="nulová",J664,0)</f>
        <v>0</v>
      </c>
      <c r="BJ664" s="18" t="s">
        <v>81</v>
      </c>
      <c r="BK664" s="140">
        <f>ROUND(I664*H664,2)</f>
        <v>0</v>
      </c>
      <c r="BL664" s="18" t="s">
        <v>278</v>
      </c>
      <c r="BM664" s="139" t="s">
        <v>3161</v>
      </c>
    </row>
    <row r="665" spans="2:65" s="1" customFormat="1" ht="10.199999999999999">
      <c r="B665" s="33"/>
      <c r="D665" s="141" t="s">
        <v>165</v>
      </c>
      <c r="F665" s="142" t="s">
        <v>3162</v>
      </c>
      <c r="I665" s="143"/>
      <c r="L665" s="33"/>
      <c r="M665" s="144"/>
      <c r="T665" s="54"/>
      <c r="AT665" s="18" t="s">
        <v>165</v>
      </c>
      <c r="AU665" s="18" t="s">
        <v>83</v>
      </c>
    </row>
    <row r="666" spans="2:65" s="1" customFormat="1" ht="16.5" customHeight="1">
      <c r="B666" s="33"/>
      <c r="C666" s="128" t="s">
        <v>1088</v>
      </c>
      <c r="D666" s="128" t="s">
        <v>158</v>
      </c>
      <c r="E666" s="129" t="s">
        <v>3163</v>
      </c>
      <c r="F666" s="130" t="s">
        <v>3164</v>
      </c>
      <c r="G666" s="131" t="s">
        <v>818</v>
      </c>
      <c r="H666" s="132">
        <v>1</v>
      </c>
      <c r="I666" s="133"/>
      <c r="J666" s="134">
        <f>ROUND(I666*H666,2)</f>
        <v>0</v>
      </c>
      <c r="K666" s="130" t="s">
        <v>3165</v>
      </c>
      <c r="L666" s="33"/>
      <c r="M666" s="135" t="s">
        <v>19</v>
      </c>
      <c r="N666" s="136" t="s">
        <v>44</v>
      </c>
      <c r="P666" s="137">
        <f>O666*H666</f>
        <v>0</v>
      </c>
      <c r="Q666" s="137">
        <v>0</v>
      </c>
      <c r="R666" s="137">
        <f>Q666*H666</f>
        <v>0</v>
      </c>
      <c r="S666" s="137">
        <v>0</v>
      </c>
      <c r="T666" s="138">
        <f>S666*H666</f>
        <v>0</v>
      </c>
      <c r="AR666" s="139" t="s">
        <v>278</v>
      </c>
      <c r="AT666" s="139" t="s">
        <v>158</v>
      </c>
      <c r="AU666" s="139" t="s">
        <v>83</v>
      </c>
      <c r="AY666" s="18" t="s">
        <v>156</v>
      </c>
      <c r="BE666" s="140">
        <f>IF(N666="základní",J666,0)</f>
        <v>0</v>
      </c>
      <c r="BF666" s="140">
        <f>IF(N666="snížená",J666,0)</f>
        <v>0</v>
      </c>
      <c r="BG666" s="140">
        <f>IF(N666="zákl. přenesená",J666,0)</f>
        <v>0</v>
      </c>
      <c r="BH666" s="140">
        <f>IF(N666="sníž. přenesená",J666,0)</f>
        <v>0</v>
      </c>
      <c r="BI666" s="140">
        <f>IF(N666="nulová",J666,0)</f>
        <v>0</v>
      </c>
      <c r="BJ666" s="18" t="s">
        <v>81</v>
      </c>
      <c r="BK666" s="140">
        <f>ROUND(I666*H666,2)</f>
        <v>0</v>
      </c>
      <c r="BL666" s="18" t="s">
        <v>278</v>
      </c>
      <c r="BM666" s="139" t="s">
        <v>3166</v>
      </c>
    </row>
    <row r="667" spans="2:65" s="1" customFormat="1" ht="10.199999999999999">
      <c r="B667" s="33"/>
      <c r="D667" s="141" t="s">
        <v>165</v>
      </c>
      <c r="F667" s="142" t="s">
        <v>3167</v>
      </c>
      <c r="I667" s="143"/>
      <c r="L667" s="33"/>
      <c r="M667" s="144"/>
      <c r="T667" s="54"/>
      <c r="AT667" s="18" t="s">
        <v>165</v>
      </c>
      <c r="AU667" s="18" t="s">
        <v>83</v>
      </c>
    </row>
    <row r="668" spans="2:65" s="1" customFormat="1" ht="24.15" customHeight="1">
      <c r="B668" s="33"/>
      <c r="C668" s="128" t="s">
        <v>1094</v>
      </c>
      <c r="D668" s="128" t="s">
        <v>158</v>
      </c>
      <c r="E668" s="129" t="s">
        <v>3168</v>
      </c>
      <c r="F668" s="130" t="s">
        <v>3169</v>
      </c>
      <c r="G668" s="131" t="s">
        <v>185</v>
      </c>
      <c r="H668" s="132">
        <v>1.9419999999999999</v>
      </c>
      <c r="I668" s="133"/>
      <c r="J668" s="134">
        <f>ROUND(I668*H668,2)</f>
        <v>0</v>
      </c>
      <c r="K668" s="130" t="s">
        <v>162</v>
      </c>
      <c r="L668" s="33"/>
      <c r="M668" s="135" t="s">
        <v>19</v>
      </c>
      <c r="N668" s="136" t="s">
        <v>44</v>
      </c>
      <c r="P668" s="137">
        <f>O668*H668</f>
        <v>0</v>
      </c>
      <c r="Q668" s="137">
        <v>0</v>
      </c>
      <c r="R668" s="137">
        <f>Q668*H668</f>
        <v>0</v>
      </c>
      <c r="S668" s="137">
        <v>0</v>
      </c>
      <c r="T668" s="138">
        <f>S668*H668</f>
        <v>0</v>
      </c>
      <c r="AR668" s="139" t="s">
        <v>278</v>
      </c>
      <c r="AT668" s="139" t="s">
        <v>158</v>
      </c>
      <c r="AU668" s="139" t="s">
        <v>83</v>
      </c>
      <c r="AY668" s="18" t="s">
        <v>156</v>
      </c>
      <c r="BE668" s="140">
        <f>IF(N668="základní",J668,0)</f>
        <v>0</v>
      </c>
      <c r="BF668" s="140">
        <f>IF(N668="snížená",J668,0)</f>
        <v>0</v>
      </c>
      <c r="BG668" s="140">
        <f>IF(N668="zákl. přenesená",J668,0)</f>
        <v>0</v>
      </c>
      <c r="BH668" s="140">
        <f>IF(N668="sníž. přenesená",J668,0)</f>
        <v>0</v>
      </c>
      <c r="BI668" s="140">
        <f>IF(N668="nulová",J668,0)</f>
        <v>0</v>
      </c>
      <c r="BJ668" s="18" t="s">
        <v>81</v>
      </c>
      <c r="BK668" s="140">
        <f>ROUND(I668*H668,2)</f>
        <v>0</v>
      </c>
      <c r="BL668" s="18" t="s">
        <v>278</v>
      </c>
      <c r="BM668" s="139" t="s">
        <v>3170</v>
      </c>
    </row>
    <row r="669" spans="2:65" s="1" customFormat="1" ht="10.199999999999999">
      <c r="B669" s="33"/>
      <c r="D669" s="141" t="s">
        <v>165</v>
      </c>
      <c r="F669" s="142" t="s">
        <v>3171</v>
      </c>
      <c r="I669" s="143"/>
      <c r="L669" s="33"/>
      <c r="M669" s="144"/>
      <c r="T669" s="54"/>
      <c r="AT669" s="18" t="s">
        <v>165</v>
      </c>
      <c r="AU669" s="18" t="s">
        <v>83</v>
      </c>
    </row>
    <row r="670" spans="2:65" s="1" customFormat="1" ht="37.799999999999997" customHeight="1">
      <c r="B670" s="33"/>
      <c r="C670" s="128" t="s">
        <v>1104</v>
      </c>
      <c r="D670" s="128" t="s">
        <v>158</v>
      </c>
      <c r="E670" s="129" t="s">
        <v>3172</v>
      </c>
      <c r="F670" s="130" t="s">
        <v>3173</v>
      </c>
      <c r="G670" s="131" t="s">
        <v>185</v>
      </c>
      <c r="H670" s="132">
        <v>1.9419999999999999</v>
      </c>
      <c r="I670" s="133"/>
      <c r="J670" s="134">
        <f>ROUND(I670*H670,2)</f>
        <v>0</v>
      </c>
      <c r="K670" s="130" t="s">
        <v>162</v>
      </c>
      <c r="L670" s="33"/>
      <c r="M670" s="135" t="s">
        <v>19</v>
      </c>
      <c r="N670" s="136" t="s">
        <v>44</v>
      </c>
      <c r="P670" s="137">
        <f>O670*H670</f>
        <v>0</v>
      </c>
      <c r="Q670" s="137">
        <v>0</v>
      </c>
      <c r="R670" s="137">
        <f>Q670*H670</f>
        <v>0</v>
      </c>
      <c r="S670" s="137">
        <v>0</v>
      </c>
      <c r="T670" s="138">
        <f>S670*H670</f>
        <v>0</v>
      </c>
      <c r="AR670" s="139" t="s">
        <v>278</v>
      </c>
      <c r="AT670" s="139" t="s">
        <v>158</v>
      </c>
      <c r="AU670" s="139" t="s">
        <v>83</v>
      </c>
      <c r="AY670" s="18" t="s">
        <v>156</v>
      </c>
      <c r="BE670" s="140">
        <f>IF(N670="základní",J670,0)</f>
        <v>0</v>
      </c>
      <c r="BF670" s="140">
        <f>IF(N670="snížená",J670,0)</f>
        <v>0</v>
      </c>
      <c r="BG670" s="140">
        <f>IF(N670="zákl. přenesená",J670,0)</f>
        <v>0</v>
      </c>
      <c r="BH670" s="140">
        <f>IF(N670="sníž. přenesená",J670,0)</f>
        <v>0</v>
      </c>
      <c r="BI670" s="140">
        <f>IF(N670="nulová",J670,0)</f>
        <v>0</v>
      </c>
      <c r="BJ670" s="18" t="s">
        <v>81</v>
      </c>
      <c r="BK670" s="140">
        <f>ROUND(I670*H670,2)</f>
        <v>0</v>
      </c>
      <c r="BL670" s="18" t="s">
        <v>278</v>
      </c>
      <c r="BM670" s="139" t="s">
        <v>3174</v>
      </c>
    </row>
    <row r="671" spans="2:65" s="1" customFormat="1" ht="10.199999999999999">
      <c r="B671" s="33"/>
      <c r="D671" s="141" t="s">
        <v>165</v>
      </c>
      <c r="F671" s="142" t="s">
        <v>3175</v>
      </c>
      <c r="I671" s="143"/>
      <c r="L671" s="33"/>
      <c r="M671" s="144"/>
      <c r="T671" s="54"/>
      <c r="AT671" s="18" t="s">
        <v>165</v>
      </c>
      <c r="AU671" s="18" t="s">
        <v>83</v>
      </c>
    </row>
    <row r="672" spans="2:65" s="11" customFormat="1" ht="22.8" customHeight="1">
      <c r="B672" s="116"/>
      <c r="D672" s="117" t="s">
        <v>72</v>
      </c>
      <c r="E672" s="126" t="s">
        <v>3176</v>
      </c>
      <c r="F672" s="126" t="s">
        <v>3177</v>
      </c>
      <c r="I672" s="119"/>
      <c r="J672" s="127">
        <f>BK672</f>
        <v>0</v>
      </c>
      <c r="L672" s="116"/>
      <c r="M672" s="121"/>
      <c r="P672" s="122">
        <f>SUM(P673:P813)</f>
        <v>0</v>
      </c>
      <c r="R672" s="122">
        <f>SUM(R673:R813)</f>
        <v>0.29341</v>
      </c>
      <c r="T672" s="123">
        <f>SUM(T673:T813)</f>
        <v>0</v>
      </c>
      <c r="AR672" s="117" t="s">
        <v>83</v>
      </c>
      <c r="AT672" s="124" t="s">
        <v>72</v>
      </c>
      <c r="AU672" s="124" t="s">
        <v>81</v>
      </c>
      <c r="AY672" s="117" t="s">
        <v>156</v>
      </c>
      <c r="BK672" s="125">
        <f>SUM(BK673:BK813)</f>
        <v>0</v>
      </c>
    </row>
    <row r="673" spans="2:65" s="1" customFormat="1" ht="16.5" customHeight="1">
      <c r="B673" s="33"/>
      <c r="C673" s="128" t="s">
        <v>1115</v>
      </c>
      <c r="D673" s="128" t="s">
        <v>158</v>
      </c>
      <c r="E673" s="129" t="s">
        <v>3178</v>
      </c>
      <c r="F673" s="130" t="s">
        <v>3179</v>
      </c>
      <c r="G673" s="131" t="s">
        <v>422</v>
      </c>
      <c r="H673" s="132">
        <v>2000</v>
      </c>
      <c r="I673" s="133"/>
      <c r="J673" s="134">
        <f>ROUND(I673*H673,2)</f>
        <v>0</v>
      </c>
      <c r="K673" s="130" t="s">
        <v>162</v>
      </c>
      <c r="L673" s="33"/>
      <c r="M673" s="135" t="s">
        <v>19</v>
      </c>
      <c r="N673" s="136" t="s">
        <v>44</v>
      </c>
      <c r="P673" s="137">
        <f>O673*H673</f>
        <v>0</v>
      </c>
      <c r="Q673" s="137">
        <v>0</v>
      </c>
      <c r="R673" s="137">
        <f>Q673*H673</f>
        <v>0</v>
      </c>
      <c r="S673" s="137">
        <v>0</v>
      </c>
      <c r="T673" s="138">
        <f>S673*H673</f>
        <v>0</v>
      </c>
      <c r="AR673" s="139" t="s">
        <v>278</v>
      </c>
      <c r="AT673" s="139" t="s">
        <v>158</v>
      </c>
      <c r="AU673" s="139" t="s">
        <v>83</v>
      </c>
      <c r="AY673" s="18" t="s">
        <v>156</v>
      </c>
      <c r="BE673" s="140">
        <f>IF(N673="základní",J673,0)</f>
        <v>0</v>
      </c>
      <c r="BF673" s="140">
        <f>IF(N673="snížená",J673,0)</f>
        <v>0</v>
      </c>
      <c r="BG673" s="140">
        <f>IF(N673="zákl. přenesená",J673,0)</f>
        <v>0</v>
      </c>
      <c r="BH673" s="140">
        <f>IF(N673="sníž. přenesená",J673,0)</f>
        <v>0</v>
      </c>
      <c r="BI673" s="140">
        <f>IF(N673="nulová",J673,0)</f>
        <v>0</v>
      </c>
      <c r="BJ673" s="18" t="s">
        <v>81</v>
      </c>
      <c r="BK673" s="140">
        <f>ROUND(I673*H673,2)</f>
        <v>0</v>
      </c>
      <c r="BL673" s="18" t="s">
        <v>278</v>
      </c>
      <c r="BM673" s="139" t="s">
        <v>3180</v>
      </c>
    </row>
    <row r="674" spans="2:65" s="1" customFormat="1" ht="10.199999999999999">
      <c r="B674" s="33"/>
      <c r="D674" s="141" t="s">
        <v>165</v>
      </c>
      <c r="F674" s="142" t="s">
        <v>3181</v>
      </c>
      <c r="I674" s="143"/>
      <c r="L674" s="33"/>
      <c r="M674" s="144"/>
      <c r="T674" s="54"/>
      <c r="AT674" s="18" t="s">
        <v>165</v>
      </c>
      <c r="AU674" s="18" t="s">
        <v>83</v>
      </c>
    </row>
    <row r="675" spans="2:65" s="12" customFormat="1" ht="10.199999999999999">
      <c r="B675" s="145"/>
      <c r="D675" s="146" t="s">
        <v>167</v>
      </c>
      <c r="E675" s="147" t="s">
        <v>19</v>
      </c>
      <c r="F675" s="148" t="s">
        <v>2703</v>
      </c>
      <c r="H675" s="147" t="s">
        <v>19</v>
      </c>
      <c r="I675" s="149"/>
      <c r="L675" s="145"/>
      <c r="M675" s="150"/>
      <c r="T675" s="151"/>
      <c r="AT675" s="147" t="s">
        <v>167</v>
      </c>
      <c r="AU675" s="147" t="s">
        <v>83</v>
      </c>
      <c r="AV675" s="12" t="s">
        <v>81</v>
      </c>
      <c r="AW675" s="12" t="s">
        <v>35</v>
      </c>
      <c r="AX675" s="12" t="s">
        <v>73</v>
      </c>
      <c r="AY675" s="147" t="s">
        <v>156</v>
      </c>
    </row>
    <row r="676" spans="2:65" s="12" customFormat="1" ht="10.199999999999999">
      <c r="B676" s="145"/>
      <c r="D676" s="146" t="s">
        <v>167</v>
      </c>
      <c r="E676" s="147" t="s">
        <v>19</v>
      </c>
      <c r="F676" s="148" t="s">
        <v>3182</v>
      </c>
      <c r="H676" s="147" t="s">
        <v>19</v>
      </c>
      <c r="I676" s="149"/>
      <c r="L676" s="145"/>
      <c r="M676" s="150"/>
      <c r="T676" s="151"/>
      <c r="AT676" s="147" t="s">
        <v>167</v>
      </c>
      <c r="AU676" s="147" t="s">
        <v>83</v>
      </c>
      <c r="AV676" s="12" t="s">
        <v>81</v>
      </c>
      <c r="AW676" s="12" t="s">
        <v>35</v>
      </c>
      <c r="AX676" s="12" t="s">
        <v>73</v>
      </c>
      <c r="AY676" s="147" t="s">
        <v>156</v>
      </c>
    </row>
    <row r="677" spans="2:65" s="13" customFormat="1" ht="10.199999999999999">
      <c r="B677" s="152"/>
      <c r="D677" s="146" t="s">
        <v>167</v>
      </c>
      <c r="E677" s="153" t="s">
        <v>19</v>
      </c>
      <c r="F677" s="154" t="s">
        <v>3183</v>
      </c>
      <c r="H677" s="155">
        <v>2000</v>
      </c>
      <c r="I677" s="156"/>
      <c r="L677" s="152"/>
      <c r="M677" s="157"/>
      <c r="T677" s="158"/>
      <c r="AT677" s="153" t="s">
        <v>167</v>
      </c>
      <c r="AU677" s="153" t="s">
        <v>83</v>
      </c>
      <c r="AV677" s="13" t="s">
        <v>83</v>
      </c>
      <c r="AW677" s="13" t="s">
        <v>35</v>
      </c>
      <c r="AX677" s="13" t="s">
        <v>73</v>
      </c>
      <c r="AY677" s="153" t="s">
        <v>156</v>
      </c>
    </row>
    <row r="678" spans="2:65" s="14" customFormat="1" ht="10.199999999999999">
      <c r="B678" s="159"/>
      <c r="D678" s="146" t="s">
        <v>167</v>
      </c>
      <c r="E678" s="160" t="s">
        <v>19</v>
      </c>
      <c r="F678" s="161" t="s">
        <v>174</v>
      </c>
      <c r="H678" s="162">
        <v>2000</v>
      </c>
      <c r="I678" s="163"/>
      <c r="L678" s="159"/>
      <c r="M678" s="164"/>
      <c r="T678" s="165"/>
      <c r="AT678" s="160" t="s">
        <v>167</v>
      </c>
      <c r="AU678" s="160" t="s">
        <v>83</v>
      </c>
      <c r="AV678" s="14" t="s">
        <v>163</v>
      </c>
      <c r="AW678" s="14" t="s">
        <v>35</v>
      </c>
      <c r="AX678" s="14" t="s">
        <v>81</v>
      </c>
      <c r="AY678" s="160" t="s">
        <v>156</v>
      </c>
    </row>
    <row r="679" spans="2:65" s="1" customFormat="1" ht="21.75" customHeight="1">
      <c r="B679" s="33"/>
      <c r="C679" s="166" t="s">
        <v>1121</v>
      </c>
      <c r="D679" s="166" t="s">
        <v>291</v>
      </c>
      <c r="E679" s="167" t="s">
        <v>3184</v>
      </c>
      <c r="F679" s="168" t="s">
        <v>3185</v>
      </c>
      <c r="G679" s="169" t="s">
        <v>422</v>
      </c>
      <c r="H679" s="170">
        <v>2100</v>
      </c>
      <c r="I679" s="171"/>
      <c r="J679" s="172">
        <f>ROUND(I679*H679,2)</f>
        <v>0</v>
      </c>
      <c r="K679" s="168" t="s">
        <v>162</v>
      </c>
      <c r="L679" s="173"/>
      <c r="M679" s="174" t="s">
        <v>19</v>
      </c>
      <c r="N679" s="175" t="s">
        <v>44</v>
      </c>
      <c r="P679" s="137">
        <f>O679*H679</f>
        <v>0</v>
      </c>
      <c r="Q679" s="137">
        <v>9.0000000000000006E-5</v>
      </c>
      <c r="R679" s="137">
        <f>Q679*H679</f>
        <v>0.189</v>
      </c>
      <c r="S679" s="137">
        <v>0</v>
      </c>
      <c r="T679" s="138">
        <f>S679*H679</f>
        <v>0</v>
      </c>
      <c r="AR679" s="139" t="s">
        <v>379</v>
      </c>
      <c r="AT679" s="139" t="s">
        <v>291</v>
      </c>
      <c r="AU679" s="139" t="s">
        <v>83</v>
      </c>
      <c r="AY679" s="18" t="s">
        <v>156</v>
      </c>
      <c r="BE679" s="140">
        <f>IF(N679="základní",J679,0)</f>
        <v>0</v>
      </c>
      <c r="BF679" s="140">
        <f>IF(N679="snížená",J679,0)</f>
        <v>0</v>
      </c>
      <c r="BG679" s="140">
        <f>IF(N679="zákl. přenesená",J679,0)</f>
        <v>0</v>
      </c>
      <c r="BH679" s="140">
        <f>IF(N679="sníž. přenesená",J679,0)</f>
        <v>0</v>
      </c>
      <c r="BI679" s="140">
        <f>IF(N679="nulová",J679,0)</f>
        <v>0</v>
      </c>
      <c r="BJ679" s="18" t="s">
        <v>81</v>
      </c>
      <c r="BK679" s="140">
        <f>ROUND(I679*H679,2)</f>
        <v>0</v>
      </c>
      <c r="BL679" s="18" t="s">
        <v>278</v>
      </c>
      <c r="BM679" s="139" t="s">
        <v>3186</v>
      </c>
    </row>
    <row r="680" spans="2:65" s="13" customFormat="1" ht="10.199999999999999">
      <c r="B680" s="152"/>
      <c r="D680" s="146" t="s">
        <v>167</v>
      </c>
      <c r="E680" s="153" t="s">
        <v>19</v>
      </c>
      <c r="F680" s="154" t="s">
        <v>3187</v>
      </c>
      <c r="H680" s="155">
        <v>2100</v>
      </c>
      <c r="I680" s="156"/>
      <c r="L680" s="152"/>
      <c r="M680" s="157"/>
      <c r="T680" s="158"/>
      <c r="AT680" s="153" t="s">
        <v>167</v>
      </c>
      <c r="AU680" s="153" t="s">
        <v>83</v>
      </c>
      <c r="AV680" s="13" t="s">
        <v>83</v>
      </c>
      <c r="AW680" s="13" t="s">
        <v>35</v>
      </c>
      <c r="AX680" s="13" t="s">
        <v>81</v>
      </c>
      <c r="AY680" s="153" t="s">
        <v>156</v>
      </c>
    </row>
    <row r="681" spans="2:65" s="1" customFormat="1" ht="16.5" customHeight="1">
      <c r="B681" s="33"/>
      <c r="C681" s="128" t="s">
        <v>1127</v>
      </c>
      <c r="D681" s="128" t="s">
        <v>158</v>
      </c>
      <c r="E681" s="129" t="s">
        <v>3188</v>
      </c>
      <c r="F681" s="130" t="s">
        <v>3189</v>
      </c>
      <c r="G681" s="131" t="s">
        <v>235</v>
      </c>
      <c r="H681" s="132">
        <v>3</v>
      </c>
      <c r="I681" s="133"/>
      <c r="J681" s="134">
        <f>ROUND(I681*H681,2)</f>
        <v>0</v>
      </c>
      <c r="K681" s="130" t="s">
        <v>162</v>
      </c>
      <c r="L681" s="33"/>
      <c r="M681" s="135" t="s">
        <v>19</v>
      </c>
      <c r="N681" s="136" t="s">
        <v>44</v>
      </c>
      <c r="P681" s="137">
        <f>O681*H681</f>
        <v>0</v>
      </c>
      <c r="Q681" s="137">
        <v>0</v>
      </c>
      <c r="R681" s="137">
        <f>Q681*H681</f>
        <v>0</v>
      </c>
      <c r="S681" s="137">
        <v>0</v>
      </c>
      <c r="T681" s="138">
        <f>S681*H681</f>
        <v>0</v>
      </c>
      <c r="AR681" s="139" t="s">
        <v>278</v>
      </c>
      <c r="AT681" s="139" t="s">
        <v>158</v>
      </c>
      <c r="AU681" s="139" t="s">
        <v>83</v>
      </c>
      <c r="AY681" s="18" t="s">
        <v>156</v>
      </c>
      <c r="BE681" s="140">
        <f>IF(N681="základní",J681,0)</f>
        <v>0</v>
      </c>
      <c r="BF681" s="140">
        <f>IF(N681="snížená",J681,0)</f>
        <v>0</v>
      </c>
      <c r="BG681" s="140">
        <f>IF(N681="zákl. přenesená",J681,0)</f>
        <v>0</v>
      </c>
      <c r="BH681" s="140">
        <f>IF(N681="sníž. přenesená",J681,0)</f>
        <v>0</v>
      </c>
      <c r="BI681" s="140">
        <f>IF(N681="nulová",J681,0)</f>
        <v>0</v>
      </c>
      <c r="BJ681" s="18" t="s">
        <v>81</v>
      </c>
      <c r="BK681" s="140">
        <f>ROUND(I681*H681,2)</f>
        <v>0</v>
      </c>
      <c r="BL681" s="18" t="s">
        <v>278</v>
      </c>
      <c r="BM681" s="139" t="s">
        <v>3190</v>
      </c>
    </row>
    <row r="682" spans="2:65" s="1" customFormat="1" ht="10.199999999999999">
      <c r="B682" s="33"/>
      <c r="D682" s="141" t="s">
        <v>165</v>
      </c>
      <c r="F682" s="142" t="s">
        <v>3191</v>
      </c>
      <c r="I682" s="143"/>
      <c r="L682" s="33"/>
      <c r="M682" s="144"/>
      <c r="T682" s="54"/>
      <c r="AT682" s="18" t="s">
        <v>165</v>
      </c>
      <c r="AU682" s="18" t="s">
        <v>83</v>
      </c>
    </row>
    <row r="683" spans="2:65" s="12" customFormat="1" ht="10.199999999999999">
      <c r="B683" s="145"/>
      <c r="D683" s="146" t="s">
        <v>167</v>
      </c>
      <c r="E683" s="147" t="s">
        <v>19</v>
      </c>
      <c r="F683" s="148" t="s">
        <v>2703</v>
      </c>
      <c r="H683" s="147" t="s">
        <v>19</v>
      </c>
      <c r="I683" s="149"/>
      <c r="L683" s="145"/>
      <c r="M683" s="150"/>
      <c r="T683" s="151"/>
      <c r="AT683" s="147" t="s">
        <v>167</v>
      </c>
      <c r="AU683" s="147" t="s">
        <v>83</v>
      </c>
      <c r="AV683" s="12" t="s">
        <v>81</v>
      </c>
      <c r="AW683" s="12" t="s">
        <v>35</v>
      </c>
      <c r="AX683" s="12" t="s">
        <v>73</v>
      </c>
      <c r="AY683" s="147" t="s">
        <v>156</v>
      </c>
    </row>
    <row r="684" spans="2:65" s="12" customFormat="1" ht="10.199999999999999">
      <c r="B684" s="145"/>
      <c r="D684" s="146" t="s">
        <v>167</v>
      </c>
      <c r="E684" s="147" t="s">
        <v>19</v>
      </c>
      <c r="F684" s="148" t="s">
        <v>2816</v>
      </c>
      <c r="H684" s="147" t="s">
        <v>19</v>
      </c>
      <c r="I684" s="149"/>
      <c r="L684" s="145"/>
      <c r="M684" s="150"/>
      <c r="T684" s="151"/>
      <c r="AT684" s="147" t="s">
        <v>167</v>
      </c>
      <c r="AU684" s="147" t="s">
        <v>83</v>
      </c>
      <c r="AV684" s="12" t="s">
        <v>81</v>
      </c>
      <c r="AW684" s="12" t="s">
        <v>35</v>
      </c>
      <c r="AX684" s="12" t="s">
        <v>73</v>
      </c>
      <c r="AY684" s="147" t="s">
        <v>156</v>
      </c>
    </row>
    <row r="685" spans="2:65" s="12" customFormat="1" ht="10.199999999999999">
      <c r="B685" s="145"/>
      <c r="D685" s="146" t="s">
        <v>167</v>
      </c>
      <c r="E685" s="147" t="s">
        <v>19</v>
      </c>
      <c r="F685" s="148" t="s">
        <v>2834</v>
      </c>
      <c r="H685" s="147" t="s">
        <v>19</v>
      </c>
      <c r="I685" s="149"/>
      <c r="L685" s="145"/>
      <c r="M685" s="150"/>
      <c r="T685" s="151"/>
      <c r="AT685" s="147" t="s">
        <v>167</v>
      </c>
      <c r="AU685" s="147" t="s">
        <v>83</v>
      </c>
      <c r="AV685" s="12" t="s">
        <v>81</v>
      </c>
      <c r="AW685" s="12" t="s">
        <v>35</v>
      </c>
      <c r="AX685" s="12" t="s">
        <v>73</v>
      </c>
      <c r="AY685" s="147" t="s">
        <v>156</v>
      </c>
    </row>
    <row r="686" spans="2:65" s="13" customFormat="1" ht="10.199999999999999">
      <c r="B686" s="152"/>
      <c r="D686" s="146" t="s">
        <v>167</v>
      </c>
      <c r="E686" s="153" t="s">
        <v>19</v>
      </c>
      <c r="F686" s="154" t="s">
        <v>2882</v>
      </c>
      <c r="H686" s="155">
        <v>1</v>
      </c>
      <c r="I686" s="156"/>
      <c r="L686" s="152"/>
      <c r="M686" s="157"/>
      <c r="T686" s="158"/>
      <c r="AT686" s="153" t="s">
        <v>167</v>
      </c>
      <c r="AU686" s="153" t="s">
        <v>83</v>
      </c>
      <c r="AV686" s="13" t="s">
        <v>83</v>
      </c>
      <c r="AW686" s="13" t="s">
        <v>35</v>
      </c>
      <c r="AX686" s="13" t="s">
        <v>73</v>
      </c>
      <c r="AY686" s="153" t="s">
        <v>156</v>
      </c>
    </row>
    <row r="687" spans="2:65" s="13" customFormat="1" ht="10.199999999999999">
      <c r="B687" s="152"/>
      <c r="D687" s="146" t="s">
        <v>167</v>
      </c>
      <c r="E687" s="153" t="s">
        <v>19</v>
      </c>
      <c r="F687" s="154" t="s">
        <v>3192</v>
      </c>
      <c r="H687" s="155">
        <v>1</v>
      </c>
      <c r="I687" s="156"/>
      <c r="L687" s="152"/>
      <c r="M687" s="157"/>
      <c r="T687" s="158"/>
      <c r="AT687" s="153" t="s">
        <v>167</v>
      </c>
      <c r="AU687" s="153" t="s">
        <v>83</v>
      </c>
      <c r="AV687" s="13" t="s">
        <v>83</v>
      </c>
      <c r="AW687" s="13" t="s">
        <v>35</v>
      </c>
      <c r="AX687" s="13" t="s">
        <v>73</v>
      </c>
      <c r="AY687" s="153" t="s">
        <v>156</v>
      </c>
    </row>
    <row r="688" spans="2:65" s="13" customFormat="1" ht="10.199999999999999">
      <c r="B688" s="152"/>
      <c r="D688" s="146" t="s">
        <v>167</v>
      </c>
      <c r="E688" s="153" t="s">
        <v>19</v>
      </c>
      <c r="F688" s="154" t="s">
        <v>3193</v>
      </c>
      <c r="H688" s="155">
        <v>1</v>
      </c>
      <c r="I688" s="156"/>
      <c r="L688" s="152"/>
      <c r="M688" s="157"/>
      <c r="T688" s="158"/>
      <c r="AT688" s="153" t="s">
        <v>167</v>
      </c>
      <c r="AU688" s="153" t="s">
        <v>83</v>
      </c>
      <c r="AV688" s="13" t="s">
        <v>83</v>
      </c>
      <c r="AW688" s="13" t="s">
        <v>35</v>
      </c>
      <c r="AX688" s="13" t="s">
        <v>73</v>
      </c>
      <c r="AY688" s="153" t="s">
        <v>156</v>
      </c>
    </row>
    <row r="689" spans="2:65" s="12" customFormat="1" ht="10.199999999999999">
      <c r="B689" s="145"/>
      <c r="D689" s="146" t="s">
        <v>167</v>
      </c>
      <c r="E689" s="147" t="s">
        <v>19</v>
      </c>
      <c r="F689" s="148" t="s">
        <v>2862</v>
      </c>
      <c r="H689" s="147" t="s">
        <v>19</v>
      </c>
      <c r="I689" s="149"/>
      <c r="L689" s="145"/>
      <c r="M689" s="150"/>
      <c r="T689" s="151"/>
      <c r="AT689" s="147" t="s">
        <v>167</v>
      </c>
      <c r="AU689" s="147" t="s">
        <v>83</v>
      </c>
      <c r="AV689" s="12" t="s">
        <v>81</v>
      </c>
      <c r="AW689" s="12" t="s">
        <v>35</v>
      </c>
      <c r="AX689" s="12" t="s">
        <v>73</v>
      </c>
      <c r="AY689" s="147" t="s">
        <v>156</v>
      </c>
    </row>
    <row r="690" spans="2:65" s="12" customFormat="1" ht="10.199999999999999">
      <c r="B690" s="145"/>
      <c r="D690" s="146" t="s">
        <v>167</v>
      </c>
      <c r="E690" s="147" t="s">
        <v>19</v>
      </c>
      <c r="F690" s="148" t="s">
        <v>2801</v>
      </c>
      <c r="H690" s="147" t="s">
        <v>19</v>
      </c>
      <c r="I690" s="149"/>
      <c r="L690" s="145"/>
      <c r="M690" s="150"/>
      <c r="T690" s="151"/>
      <c r="AT690" s="147" t="s">
        <v>167</v>
      </c>
      <c r="AU690" s="147" t="s">
        <v>83</v>
      </c>
      <c r="AV690" s="12" t="s">
        <v>81</v>
      </c>
      <c r="AW690" s="12" t="s">
        <v>35</v>
      </c>
      <c r="AX690" s="12" t="s">
        <v>73</v>
      </c>
      <c r="AY690" s="147" t="s">
        <v>156</v>
      </c>
    </row>
    <row r="691" spans="2:65" s="14" customFormat="1" ht="10.199999999999999">
      <c r="B691" s="159"/>
      <c r="D691" s="146" t="s">
        <v>167</v>
      </c>
      <c r="E691" s="160" t="s">
        <v>19</v>
      </c>
      <c r="F691" s="161" t="s">
        <v>174</v>
      </c>
      <c r="H691" s="162">
        <v>3</v>
      </c>
      <c r="I691" s="163"/>
      <c r="L691" s="159"/>
      <c r="M691" s="164"/>
      <c r="T691" s="165"/>
      <c r="AT691" s="160" t="s">
        <v>167</v>
      </c>
      <c r="AU691" s="160" t="s">
        <v>83</v>
      </c>
      <c r="AV691" s="14" t="s">
        <v>163</v>
      </c>
      <c r="AW691" s="14" t="s">
        <v>35</v>
      </c>
      <c r="AX691" s="14" t="s">
        <v>81</v>
      </c>
      <c r="AY691" s="160" t="s">
        <v>156</v>
      </c>
    </row>
    <row r="692" spans="2:65" s="1" customFormat="1" ht="16.5" customHeight="1">
      <c r="B692" s="33"/>
      <c r="C692" s="166" t="s">
        <v>1132</v>
      </c>
      <c r="D692" s="166" t="s">
        <v>291</v>
      </c>
      <c r="E692" s="167" t="s">
        <v>3194</v>
      </c>
      <c r="F692" s="168" t="s">
        <v>3195</v>
      </c>
      <c r="G692" s="169" t="s">
        <v>235</v>
      </c>
      <c r="H692" s="170">
        <v>3</v>
      </c>
      <c r="I692" s="171"/>
      <c r="J692" s="172">
        <f>ROUND(I692*H692,2)</f>
        <v>0</v>
      </c>
      <c r="K692" s="168" t="s">
        <v>162</v>
      </c>
      <c r="L692" s="173"/>
      <c r="M692" s="174" t="s">
        <v>19</v>
      </c>
      <c r="N692" s="175" t="s">
        <v>44</v>
      </c>
      <c r="P692" s="137">
        <f>O692*H692</f>
        <v>0</v>
      </c>
      <c r="Q692" s="137">
        <v>6.8999999999999997E-4</v>
      </c>
      <c r="R692" s="137">
        <f>Q692*H692</f>
        <v>2.0699999999999998E-3</v>
      </c>
      <c r="S692" s="137">
        <v>0</v>
      </c>
      <c r="T692" s="138">
        <f>S692*H692</f>
        <v>0</v>
      </c>
      <c r="AR692" s="139" t="s">
        <v>379</v>
      </c>
      <c r="AT692" s="139" t="s">
        <v>291</v>
      </c>
      <c r="AU692" s="139" t="s">
        <v>83</v>
      </c>
      <c r="AY692" s="18" t="s">
        <v>156</v>
      </c>
      <c r="BE692" s="140">
        <f>IF(N692="základní",J692,0)</f>
        <v>0</v>
      </c>
      <c r="BF692" s="140">
        <f>IF(N692="snížená",J692,0)</f>
        <v>0</v>
      </c>
      <c r="BG692" s="140">
        <f>IF(N692="zákl. přenesená",J692,0)</f>
        <v>0</v>
      </c>
      <c r="BH692" s="140">
        <f>IF(N692="sníž. přenesená",J692,0)</f>
        <v>0</v>
      </c>
      <c r="BI692" s="140">
        <f>IF(N692="nulová",J692,0)</f>
        <v>0</v>
      </c>
      <c r="BJ692" s="18" t="s">
        <v>81</v>
      </c>
      <c r="BK692" s="140">
        <f>ROUND(I692*H692,2)</f>
        <v>0</v>
      </c>
      <c r="BL692" s="18" t="s">
        <v>278</v>
      </c>
      <c r="BM692" s="139" t="s">
        <v>3196</v>
      </c>
    </row>
    <row r="693" spans="2:65" s="1" customFormat="1" ht="16.5" customHeight="1">
      <c r="B693" s="33"/>
      <c r="C693" s="166" t="s">
        <v>1136</v>
      </c>
      <c r="D693" s="166" t="s">
        <v>291</v>
      </c>
      <c r="E693" s="167" t="s">
        <v>3197</v>
      </c>
      <c r="F693" s="168" t="s">
        <v>3198</v>
      </c>
      <c r="G693" s="169" t="s">
        <v>2557</v>
      </c>
      <c r="H693" s="170">
        <v>3</v>
      </c>
      <c r="I693" s="171"/>
      <c r="J693" s="172">
        <f>ROUND(I693*H693,2)</f>
        <v>0</v>
      </c>
      <c r="K693" s="168" t="s">
        <v>162</v>
      </c>
      <c r="L693" s="173"/>
      <c r="M693" s="174" t="s">
        <v>19</v>
      </c>
      <c r="N693" s="175" t="s">
        <v>44</v>
      </c>
      <c r="P693" s="137">
        <f>O693*H693</f>
        <v>0</v>
      </c>
      <c r="Q693" s="137">
        <v>6.0000000000000002E-5</v>
      </c>
      <c r="R693" s="137">
        <f>Q693*H693</f>
        <v>1.8000000000000001E-4</v>
      </c>
      <c r="S693" s="137">
        <v>0</v>
      </c>
      <c r="T693" s="138">
        <f>S693*H693</f>
        <v>0</v>
      </c>
      <c r="AR693" s="139" t="s">
        <v>379</v>
      </c>
      <c r="AT693" s="139" t="s">
        <v>291</v>
      </c>
      <c r="AU693" s="139" t="s">
        <v>83</v>
      </c>
      <c r="AY693" s="18" t="s">
        <v>156</v>
      </c>
      <c r="BE693" s="140">
        <f>IF(N693="základní",J693,0)</f>
        <v>0</v>
      </c>
      <c r="BF693" s="140">
        <f>IF(N693="snížená",J693,0)</f>
        <v>0</v>
      </c>
      <c r="BG693" s="140">
        <f>IF(N693="zákl. přenesená",J693,0)</f>
        <v>0</v>
      </c>
      <c r="BH693" s="140">
        <f>IF(N693="sníž. přenesená",J693,0)</f>
        <v>0</v>
      </c>
      <c r="BI693" s="140">
        <f>IF(N693="nulová",J693,0)</f>
        <v>0</v>
      </c>
      <c r="BJ693" s="18" t="s">
        <v>81</v>
      </c>
      <c r="BK693" s="140">
        <f>ROUND(I693*H693,2)</f>
        <v>0</v>
      </c>
      <c r="BL693" s="18" t="s">
        <v>278</v>
      </c>
      <c r="BM693" s="139" t="s">
        <v>3199</v>
      </c>
    </row>
    <row r="694" spans="2:65" s="1" customFormat="1" ht="16.5" customHeight="1">
      <c r="B694" s="33"/>
      <c r="C694" s="166" t="s">
        <v>1145</v>
      </c>
      <c r="D694" s="166" t="s">
        <v>291</v>
      </c>
      <c r="E694" s="167" t="s">
        <v>3200</v>
      </c>
      <c r="F694" s="168" t="s">
        <v>3201</v>
      </c>
      <c r="G694" s="169" t="s">
        <v>2557</v>
      </c>
      <c r="H694" s="170">
        <v>3</v>
      </c>
      <c r="I694" s="171"/>
      <c r="J694" s="172">
        <f>ROUND(I694*H694,2)</f>
        <v>0</v>
      </c>
      <c r="K694" s="168" t="s">
        <v>162</v>
      </c>
      <c r="L694" s="173"/>
      <c r="M694" s="174" t="s">
        <v>19</v>
      </c>
      <c r="N694" s="175" t="s">
        <v>44</v>
      </c>
      <c r="P694" s="137">
        <f>O694*H694</f>
        <v>0</v>
      </c>
      <c r="Q694" s="137">
        <v>6.7000000000000002E-3</v>
      </c>
      <c r="R694" s="137">
        <f>Q694*H694</f>
        <v>2.01E-2</v>
      </c>
      <c r="S694" s="137">
        <v>0</v>
      </c>
      <c r="T694" s="138">
        <f>S694*H694</f>
        <v>0</v>
      </c>
      <c r="AR694" s="139" t="s">
        <v>379</v>
      </c>
      <c r="AT694" s="139" t="s">
        <v>291</v>
      </c>
      <c r="AU694" s="139" t="s">
        <v>83</v>
      </c>
      <c r="AY694" s="18" t="s">
        <v>156</v>
      </c>
      <c r="BE694" s="140">
        <f>IF(N694="základní",J694,0)</f>
        <v>0</v>
      </c>
      <c r="BF694" s="140">
        <f>IF(N694="snížená",J694,0)</f>
        <v>0</v>
      </c>
      <c r="BG694" s="140">
        <f>IF(N694="zákl. přenesená",J694,0)</f>
        <v>0</v>
      </c>
      <c r="BH694" s="140">
        <f>IF(N694="sníž. přenesená",J694,0)</f>
        <v>0</v>
      </c>
      <c r="BI694" s="140">
        <f>IF(N694="nulová",J694,0)</f>
        <v>0</v>
      </c>
      <c r="BJ694" s="18" t="s">
        <v>81</v>
      </c>
      <c r="BK694" s="140">
        <f>ROUND(I694*H694,2)</f>
        <v>0</v>
      </c>
      <c r="BL694" s="18" t="s">
        <v>278</v>
      </c>
      <c r="BM694" s="139" t="s">
        <v>3202</v>
      </c>
    </row>
    <row r="695" spans="2:65" s="1" customFormat="1" ht="16.5" customHeight="1">
      <c r="B695" s="33"/>
      <c r="C695" s="128" t="s">
        <v>1150</v>
      </c>
      <c r="D695" s="128" t="s">
        <v>158</v>
      </c>
      <c r="E695" s="129" t="s">
        <v>3203</v>
      </c>
      <c r="F695" s="130" t="s">
        <v>3204</v>
      </c>
      <c r="G695" s="131" t="s">
        <v>235</v>
      </c>
      <c r="H695" s="132">
        <v>27</v>
      </c>
      <c r="I695" s="133"/>
      <c r="J695" s="134">
        <f>ROUND(I695*H695,2)</f>
        <v>0</v>
      </c>
      <c r="K695" s="130" t="s">
        <v>162</v>
      </c>
      <c r="L695" s="33"/>
      <c r="M695" s="135" t="s">
        <v>19</v>
      </c>
      <c r="N695" s="136" t="s">
        <v>44</v>
      </c>
      <c r="P695" s="137">
        <f>O695*H695</f>
        <v>0</v>
      </c>
      <c r="Q695" s="137">
        <v>0</v>
      </c>
      <c r="R695" s="137">
        <f>Q695*H695</f>
        <v>0</v>
      </c>
      <c r="S695" s="137">
        <v>0</v>
      </c>
      <c r="T695" s="138">
        <f>S695*H695</f>
        <v>0</v>
      </c>
      <c r="AR695" s="139" t="s">
        <v>278</v>
      </c>
      <c r="AT695" s="139" t="s">
        <v>158</v>
      </c>
      <c r="AU695" s="139" t="s">
        <v>83</v>
      </c>
      <c r="AY695" s="18" t="s">
        <v>156</v>
      </c>
      <c r="BE695" s="140">
        <f>IF(N695="základní",J695,0)</f>
        <v>0</v>
      </c>
      <c r="BF695" s="140">
        <f>IF(N695="snížená",J695,0)</f>
        <v>0</v>
      </c>
      <c r="BG695" s="140">
        <f>IF(N695="zákl. přenesená",J695,0)</f>
        <v>0</v>
      </c>
      <c r="BH695" s="140">
        <f>IF(N695="sníž. přenesená",J695,0)</f>
        <v>0</v>
      </c>
      <c r="BI695" s="140">
        <f>IF(N695="nulová",J695,0)</f>
        <v>0</v>
      </c>
      <c r="BJ695" s="18" t="s">
        <v>81</v>
      </c>
      <c r="BK695" s="140">
        <f>ROUND(I695*H695,2)</f>
        <v>0</v>
      </c>
      <c r="BL695" s="18" t="s">
        <v>278</v>
      </c>
      <c r="BM695" s="139" t="s">
        <v>3205</v>
      </c>
    </row>
    <row r="696" spans="2:65" s="1" customFormat="1" ht="10.199999999999999">
      <c r="B696" s="33"/>
      <c r="D696" s="141" t="s">
        <v>165</v>
      </c>
      <c r="F696" s="142" t="s">
        <v>3206</v>
      </c>
      <c r="I696" s="143"/>
      <c r="L696" s="33"/>
      <c r="M696" s="144"/>
      <c r="T696" s="54"/>
      <c r="AT696" s="18" t="s">
        <v>165</v>
      </c>
      <c r="AU696" s="18" t="s">
        <v>83</v>
      </c>
    </row>
    <row r="697" spans="2:65" s="12" customFormat="1" ht="10.199999999999999">
      <c r="B697" s="145"/>
      <c r="D697" s="146" t="s">
        <v>167</v>
      </c>
      <c r="E697" s="147" t="s">
        <v>19</v>
      </c>
      <c r="F697" s="148" t="s">
        <v>2703</v>
      </c>
      <c r="H697" s="147" t="s">
        <v>19</v>
      </c>
      <c r="I697" s="149"/>
      <c r="L697" s="145"/>
      <c r="M697" s="150"/>
      <c r="T697" s="151"/>
      <c r="AT697" s="147" t="s">
        <v>167</v>
      </c>
      <c r="AU697" s="147" t="s">
        <v>83</v>
      </c>
      <c r="AV697" s="12" t="s">
        <v>81</v>
      </c>
      <c r="AW697" s="12" t="s">
        <v>35</v>
      </c>
      <c r="AX697" s="12" t="s">
        <v>73</v>
      </c>
      <c r="AY697" s="147" t="s">
        <v>156</v>
      </c>
    </row>
    <row r="698" spans="2:65" s="12" customFormat="1" ht="10.199999999999999">
      <c r="B698" s="145"/>
      <c r="D698" s="146" t="s">
        <v>167</v>
      </c>
      <c r="E698" s="147" t="s">
        <v>19</v>
      </c>
      <c r="F698" s="148" t="s">
        <v>2816</v>
      </c>
      <c r="H698" s="147" t="s">
        <v>19</v>
      </c>
      <c r="I698" s="149"/>
      <c r="L698" s="145"/>
      <c r="M698" s="150"/>
      <c r="T698" s="151"/>
      <c r="AT698" s="147" t="s">
        <v>167</v>
      </c>
      <c r="AU698" s="147" t="s">
        <v>83</v>
      </c>
      <c r="AV698" s="12" t="s">
        <v>81</v>
      </c>
      <c r="AW698" s="12" t="s">
        <v>35</v>
      </c>
      <c r="AX698" s="12" t="s">
        <v>73</v>
      </c>
      <c r="AY698" s="147" t="s">
        <v>156</v>
      </c>
    </row>
    <row r="699" spans="2:65" s="12" customFormat="1" ht="10.199999999999999">
      <c r="B699" s="145"/>
      <c r="D699" s="146" t="s">
        <v>167</v>
      </c>
      <c r="E699" s="147" t="s">
        <v>19</v>
      </c>
      <c r="F699" s="148" t="s">
        <v>2834</v>
      </c>
      <c r="H699" s="147" t="s">
        <v>19</v>
      </c>
      <c r="I699" s="149"/>
      <c r="L699" s="145"/>
      <c r="M699" s="150"/>
      <c r="T699" s="151"/>
      <c r="AT699" s="147" t="s">
        <v>167</v>
      </c>
      <c r="AU699" s="147" t="s">
        <v>83</v>
      </c>
      <c r="AV699" s="12" t="s">
        <v>81</v>
      </c>
      <c r="AW699" s="12" t="s">
        <v>35</v>
      </c>
      <c r="AX699" s="12" t="s">
        <v>73</v>
      </c>
      <c r="AY699" s="147" t="s">
        <v>156</v>
      </c>
    </row>
    <row r="700" spans="2:65" s="13" customFormat="1" ht="10.199999999999999">
      <c r="B700" s="152"/>
      <c r="D700" s="146" t="s">
        <v>167</v>
      </c>
      <c r="E700" s="153" t="s">
        <v>19</v>
      </c>
      <c r="F700" s="154" t="s">
        <v>3207</v>
      </c>
      <c r="H700" s="155">
        <v>9</v>
      </c>
      <c r="I700" s="156"/>
      <c r="L700" s="152"/>
      <c r="M700" s="157"/>
      <c r="T700" s="158"/>
      <c r="AT700" s="153" t="s">
        <v>167</v>
      </c>
      <c r="AU700" s="153" t="s">
        <v>83</v>
      </c>
      <c r="AV700" s="13" t="s">
        <v>83</v>
      </c>
      <c r="AW700" s="13" t="s">
        <v>35</v>
      </c>
      <c r="AX700" s="13" t="s">
        <v>73</v>
      </c>
      <c r="AY700" s="153" t="s">
        <v>156</v>
      </c>
    </row>
    <row r="701" spans="2:65" s="13" customFormat="1" ht="10.199999999999999">
      <c r="B701" s="152"/>
      <c r="D701" s="146" t="s">
        <v>167</v>
      </c>
      <c r="E701" s="153" t="s">
        <v>19</v>
      </c>
      <c r="F701" s="154" t="s">
        <v>3208</v>
      </c>
      <c r="H701" s="155">
        <v>9</v>
      </c>
      <c r="I701" s="156"/>
      <c r="L701" s="152"/>
      <c r="M701" s="157"/>
      <c r="T701" s="158"/>
      <c r="AT701" s="153" t="s">
        <v>167</v>
      </c>
      <c r="AU701" s="153" t="s">
        <v>83</v>
      </c>
      <c r="AV701" s="13" t="s">
        <v>83</v>
      </c>
      <c r="AW701" s="13" t="s">
        <v>35</v>
      </c>
      <c r="AX701" s="13" t="s">
        <v>73</v>
      </c>
      <c r="AY701" s="153" t="s">
        <v>156</v>
      </c>
    </row>
    <row r="702" spans="2:65" s="13" customFormat="1" ht="10.199999999999999">
      <c r="B702" s="152"/>
      <c r="D702" s="146" t="s">
        <v>167</v>
      </c>
      <c r="E702" s="153" t="s">
        <v>19</v>
      </c>
      <c r="F702" s="154" t="s">
        <v>3209</v>
      </c>
      <c r="H702" s="155">
        <v>9</v>
      </c>
      <c r="I702" s="156"/>
      <c r="L702" s="152"/>
      <c r="M702" s="157"/>
      <c r="T702" s="158"/>
      <c r="AT702" s="153" t="s">
        <v>167</v>
      </c>
      <c r="AU702" s="153" t="s">
        <v>83</v>
      </c>
      <c r="AV702" s="13" t="s">
        <v>83</v>
      </c>
      <c r="AW702" s="13" t="s">
        <v>35</v>
      </c>
      <c r="AX702" s="13" t="s">
        <v>73</v>
      </c>
      <c r="AY702" s="153" t="s">
        <v>156</v>
      </c>
    </row>
    <row r="703" spans="2:65" s="12" customFormat="1" ht="10.199999999999999">
      <c r="B703" s="145"/>
      <c r="D703" s="146" t="s">
        <v>167</v>
      </c>
      <c r="E703" s="147" t="s">
        <v>19</v>
      </c>
      <c r="F703" s="148" t="s">
        <v>2862</v>
      </c>
      <c r="H703" s="147" t="s">
        <v>19</v>
      </c>
      <c r="I703" s="149"/>
      <c r="L703" s="145"/>
      <c r="M703" s="150"/>
      <c r="T703" s="151"/>
      <c r="AT703" s="147" t="s">
        <v>167</v>
      </c>
      <c r="AU703" s="147" t="s">
        <v>83</v>
      </c>
      <c r="AV703" s="12" t="s">
        <v>81</v>
      </c>
      <c r="AW703" s="12" t="s">
        <v>35</v>
      </c>
      <c r="AX703" s="12" t="s">
        <v>73</v>
      </c>
      <c r="AY703" s="147" t="s">
        <v>156</v>
      </c>
    </row>
    <row r="704" spans="2:65" s="12" customFormat="1" ht="10.199999999999999">
      <c r="B704" s="145"/>
      <c r="D704" s="146" t="s">
        <v>167</v>
      </c>
      <c r="E704" s="147" t="s">
        <v>19</v>
      </c>
      <c r="F704" s="148" t="s">
        <v>2801</v>
      </c>
      <c r="H704" s="147" t="s">
        <v>19</v>
      </c>
      <c r="I704" s="149"/>
      <c r="L704" s="145"/>
      <c r="M704" s="150"/>
      <c r="T704" s="151"/>
      <c r="AT704" s="147" t="s">
        <v>167</v>
      </c>
      <c r="AU704" s="147" t="s">
        <v>83</v>
      </c>
      <c r="AV704" s="12" t="s">
        <v>81</v>
      </c>
      <c r="AW704" s="12" t="s">
        <v>35</v>
      </c>
      <c r="AX704" s="12" t="s">
        <v>73</v>
      </c>
      <c r="AY704" s="147" t="s">
        <v>156</v>
      </c>
    </row>
    <row r="705" spans="2:65" s="14" customFormat="1" ht="10.199999999999999">
      <c r="B705" s="159"/>
      <c r="D705" s="146" t="s">
        <v>167</v>
      </c>
      <c r="E705" s="160" t="s">
        <v>19</v>
      </c>
      <c r="F705" s="161" t="s">
        <v>174</v>
      </c>
      <c r="H705" s="162">
        <v>27</v>
      </c>
      <c r="I705" s="163"/>
      <c r="L705" s="159"/>
      <c r="M705" s="164"/>
      <c r="T705" s="165"/>
      <c r="AT705" s="160" t="s">
        <v>167</v>
      </c>
      <c r="AU705" s="160" t="s">
        <v>83</v>
      </c>
      <c r="AV705" s="14" t="s">
        <v>163</v>
      </c>
      <c r="AW705" s="14" t="s">
        <v>35</v>
      </c>
      <c r="AX705" s="14" t="s">
        <v>81</v>
      </c>
      <c r="AY705" s="160" t="s">
        <v>156</v>
      </c>
    </row>
    <row r="706" spans="2:65" s="1" customFormat="1" ht="16.5" customHeight="1">
      <c r="B706" s="33"/>
      <c r="C706" s="166" t="s">
        <v>1160</v>
      </c>
      <c r="D706" s="166" t="s">
        <v>291</v>
      </c>
      <c r="E706" s="167" t="s">
        <v>2933</v>
      </c>
      <c r="F706" s="168" t="s">
        <v>2934</v>
      </c>
      <c r="G706" s="169" t="s">
        <v>235</v>
      </c>
      <c r="H706" s="170">
        <v>18</v>
      </c>
      <c r="I706" s="171"/>
      <c r="J706" s="172">
        <f>ROUND(I706*H706,2)</f>
        <v>0</v>
      </c>
      <c r="K706" s="168" t="s">
        <v>162</v>
      </c>
      <c r="L706" s="173"/>
      <c r="M706" s="174" t="s">
        <v>19</v>
      </c>
      <c r="N706" s="175" t="s">
        <v>44</v>
      </c>
      <c r="P706" s="137">
        <f>O706*H706</f>
        <v>0</v>
      </c>
      <c r="Q706" s="137">
        <v>6.0000000000000002E-5</v>
      </c>
      <c r="R706" s="137">
        <f>Q706*H706</f>
        <v>1.08E-3</v>
      </c>
      <c r="S706" s="137">
        <v>0</v>
      </c>
      <c r="T706" s="138">
        <f>S706*H706</f>
        <v>0</v>
      </c>
      <c r="AR706" s="139" t="s">
        <v>379</v>
      </c>
      <c r="AT706" s="139" t="s">
        <v>291</v>
      </c>
      <c r="AU706" s="139" t="s">
        <v>83</v>
      </c>
      <c r="AY706" s="18" t="s">
        <v>156</v>
      </c>
      <c r="BE706" s="140">
        <f>IF(N706="základní",J706,0)</f>
        <v>0</v>
      </c>
      <c r="BF706" s="140">
        <f>IF(N706="snížená",J706,0)</f>
        <v>0</v>
      </c>
      <c r="BG706" s="140">
        <f>IF(N706="zákl. přenesená",J706,0)</f>
        <v>0</v>
      </c>
      <c r="BH706" s="140">
        <f>IF(N706="sníž. přenesená",J706,0)</f>
        <v>0</v>
      </c>
      <c r="BI706" s="140">
        <f>IF(N706="nulová",J706,0)</f>
        <v>0</v>
      </c>
      <c r="BJ706" s="18" t="s">
        <v>81</v>
      </c>
      <c r="BK706" s="140">
        <f>ROUND(I706*H706,2)</f>
        <v>0</v>
      </c>
      <c r="BL706" s="18" t="s">
        <v>278</v>
      </c>
      <c r="BM706" s="139" t="s">
        <v>3210</v>
      </c>
    </row>
    <row r="707" spans="2:65" s="1" customFormat="1" ht="24.15" customHeight="1">
      <c r="B707" s="33"/>
      <c r="C707" s="166" t="s">
        <v>1165</v>
      </c>
      <c r="D707" s="166" t="s">
        <v>291</v>
      </c>
      <c r="E707" s="167" t="s">
        <v>2930</v>
      </c>
      <c r="F707" s="168" t="s">
        <v>2931</v>
      </c>
      <c r="G707" s="169" t="s">
        <v>235</v>
      </c>
      <c r="H707" s="170">
        <v>3</v>
      </c>
      <c r="I707" s="171"/>
      <c r="J707" s="172">
        <f>ROUND(I707*H707,2)</f>
        <v>0</v>
      </c>
      <c r="K707" s="168" t="s">
        <v>162</v>
      </c>
      <c r="L707" s="173"/>
      <c r="M707" s="174" t="s">
        <v>19</v>
      </c>
      <c r="N707" s="175" t="s">
        <v>44</v>
      </c>
      <c r="P707" s="137">
        <f>O707*H707</f>
        <v>0</v>
      </c>
      <c r="Q707" s="137">
        <v>6.9999999999999994E-5</v>
      </c>
      <c r="R707" s="137">
        <f>Q707*H707</f>
        <v>2.0999999999999998E-4</v>
      </c>
      <c r="S707" s="137">
        <v>0</v>
      </c>
      <c r="T707" s="138">
        <f>S707*H707</f>
        <v>0</v>
      </c>
      <c r="AR707" s="139" t="s">
        <v>379</v>
      </c>
      <c r="AT707" s="139" t="s">
        <v>291</v>
      </c>
      <c r="AU707" s="139" t="s">
        <v>83</v>
      </c>
      <c r="AY707" s="18" t="s">
        <v>156</v>
      </c>
      <c r="BE707" s="140">
        <f>IF(N707="základní",J707,0)</f>
        <v>0</v>
      </c>
      <c r="BF707" s="140">
        <f>IF(N707="snížená",J707,0)</f>
        <v>0</v>
      </c>
      <c r="BG707" s="140">
        <f>IF(N707="zákl. přenesená",J707,0)</f>
        <v>0</v>
      </c>
      <c r="BH707" s="140">
        <f>IF(N707="sníž. přenesená",J707,0)</f>
        <v>0</v>
      </c>
      <c r="BI707" s="140">
        <f>IF(N707="nulová",J707,0)</f>
        <v>0</v>
      </c>
      <c r="BJ707" s="18" t="s">
        <v>81</v>
      </c>
      <c r="BK707" s="140">
        <f>ROUND(I707*H707,2)</f>
        <v>0</v>
      </c>
      <c r="BL707" s="18" t="s">
        <v>278</v>
      </c>
      <c r="BM707" s="139" t="s">
        <v>3211</v>
      </c>
    </row>
    <row r="708" spans="2:65" s="1" customFormat="1" ht="16.5" customHeight="1">
      <c r="B708" s="33"/>
      <c r="C708" s="166" t="s">
        <v>1172</v>
      </c>
      <c r="D708" s="166" t="s">
        <v>291</v>
      </c>
      <c r="E708" s="167" t="s">
        <v>2939</v>
      </c>
      <c r="F708" s="168" t="s">
        <v>2940</v>
      </c>
      <c r="G708" s="169" t="s">
        <v>235</v>
      </c>
      <c r="H708" s="170">
        <v>6</v>
      </c>
      <c r="I708" s="171"/>
      <c r="J708" s="172">
        <f>ROUND(I708*H708,2)</f>
        <v>0</v>
      </c>
      <c r="K708" s="168" t="s">
        <v>162</v>
      </c>
      <c r="L708" s="173"/>
      <c r="M708" s="174" t="s">
        <v>19</v>
      </c>
      <c r="N708" s="175" t="s">
        <v>44</v>
      </c>
      <c r="P708" s="137">
        <f>O708*H708</f>
        <v>0</v>
      </c>
      <c r="Q708" s="137">
        <v>1E-4</v>
      </c>
      <c r="R708" s="137">
        <f>Q708*H708</f>
        <v>6.0000000000000006E-4</v>
      </c>
      <c r="S708" s="137">
        <v>0</v>
      </c>
      <c r="T708" s="138">
        <f>S708*H708</f>
        <v>0</v>
      </c>
      <c r="AR708" s="139" t="s">
        <v>379</v>
      </c>
      <c r="AT708" s="139" t="s">
        <v>291</v>
      </c>
      <c r="AU708" s="139" t="s">
        <v>83</v>
      </c>
      <c r="AY708" s="18" t="s">
        <v>156</v>
      </c>
      <c r="BE708" s="140">
        <f>IF(N708="základní",J708,0)</f>
        <v>0</v>
      </c>
      <c r="BF708" s="140">
        <f>IF(N708="snížená",J708,0)</f>
        <v>0</v>
      </c>
      <c r="BG708" s="140">
        <f>IF(N708="zákl. přenesená",J708,0)</f>
        <v>0</v>
      </c>
      <c r="BH708" s="140">
        <f>IF(N708="sníž. přenesená",J708,0)</f>
        <v>0</v>
      </c>
      <c r="BI708" s="140">
        <f>IF(N708="nulová",J708,0)</f>
        <v>0</v>
      </c>
      <c r="BJ708" s="18" t="s">
        <v>81</v>
      </c>
      <c r="BK708" s="140">
        <f>ROUND(I708*H708,2)</f>
        <v>0</v>
      </c>
      <c r="BL708" s="18" t="s">
        <v>278</v>
      </c>
      <c r="BM708" s="139" t="s">
        <v>3212</v>
      </c>
    </row>
    <row r="709" spans="2:65" s="1" customFormat="1" ht="16.5" customHeight="1">
      <c r="B709" s="33"/>
      <c r="C709" s="166" t="s">
        <v>1178</v>
      </c>
      <c r="D709" s="166" t="s">
        <v>291</v>
      </c>
      <c r="E709" s="167" t="s">
        <v>3213</v>
      </c>
      <c r="F709" s="168" t="s">
        <v>3214</v>
      </c>
      <c r="G709" s="169" t="s">
        <v>235</v>
      </c>
      <c r="H709" s="170">
        <v>3</v>
      </c>
      <c r="I709" s="171"/>
      <c r="J709" s="172">
        <f>ROUND(I709*H709,2)</f>
        <v>0</v>
      </c>
      <c r="K709" s="168" t="s">
        <v>162</v>
      </c>
      <c r="L709" s="173"/>
      <c r="M709" s="174" t="s">
        <v>19</v>
      </c>
      <c r="N709" s="175" t="s">
        <v>44</v>
      </c>
      <c r="P709" s="137">
        <f>O709*H709</f>
        <v>0</v>
      </c>
      <c r="Q709" s="137">
        <v>6.8999999999999997E-4</v>
      </c>
      <c r="R709" s="137">
        <f>Q709*H709</f>
        <v>2.0699999999999998E-3</v>
      </c>
      <c r="S709" s="137">
        <v>0</v>
      </c>
      <c r="T709" s="138">
        <f>S709*H709</f>
        <v>0</v>
      </c>
      <c r="AR709" s="139" t="s">
        <v>379</v>
      </c>
      <c r="AT709" s="139" t="s">
        <v>291</v>
      </c>
      <c r="AU709" s="139" t="s">
        <v>83</v>
      </c>
      <c r="AY709" s="18" t="s">
        <v>156</v>
      </c>
      <c r="BE709" s="140">
        <f>IF(N709="základní",J709,0)</f>
        <v>0</v>
      </c>
      <c r="BF709" s="140">
        <f>IF(N709="snížená",J709,0)</f>
        <v>0</v>
      </c>
      <c r="BG709" s="140">
        <f>IF(N709="zákl. přenesená",J709,0)</f>
        <v>0</v>
      </c>
      <c r="BH709" s="140">
        <f>IF(N709="sníž. přenesená",J709,0)</f>
        <v>0</v>
      </c>
      <c r="BI709" s="140">
        <f>IF(N709="nulová",J709,0)</f>
        <v>0</v>
      </c>
      <c r="BJ709" s="18" t="s">
        <v>81</v>
      </c>
      <c r="BK709" s="140">
        <f>ROUND(I709*H709,2)</f>
        <v>0</v>
      </c>
      <c r="BL709" s="18" t="s">
        <v>278</v>
      </c>
      <c r="BM709" s="139" t="s">
        <v>3215</v>
      </c>
    </row>
    <row r="710" spans="2:65" s="1" customFormat="1" ht="21.75" customHeight="1">
      <c r="B710" s="33"/>
      <c r="C710" s="128" t="s">
        <v>1185</v>
      </c>
      <c r="D710" s="128" t="s">
        <v>158</v>
      </c>
      <c r="E710" s="129" t="s">
        <v>3216</v>
      </c>
      <c r="F710" s="130" t="s">
        <v>3217</v>
      </c>
      <c r="G710" s="131" t="s">
        <v>235</v>
      </c>
      <c r="H710" s="132">
        <v>3</v>
      </c>
      <c r="I710" s="133"/>
      <c r="J710" s="134">
        <f>ROUND(I710*H710,2)</f>
        <v>0</v>
      </c>
      <c r="K710" s="130" t="s">
        <v>162</v>
      </c>
      <c r="L710" s="33"/>
      <c r="M710" s="135" t="s">
        <v>19</v>
      </c>
      <c r="N710" s="136" t="s">
        <v>44</v>
      </c>
      <c r="P710" s="137">
        <f>O710*H710</f>
        <v>0</v>
      </c>
      <c r="Q710" s="137">
        <v>0</v>
      </c>
      <c r="R710" s="137">
        <f>Q710*H710</f>
        <v>0</v>
      </c>
      <c r="S710" s="137">
        <v>0</v>
      </c>
      <c r="T710" s="138">
        <f>S710*H710</f>
        <v>0</v>
      </c>
      <c r="AR710" s="139" t="s">
        <v>278</v>
      </c>
      <c r="AT710" s="139" t="s">
        <v>158</v>
      </c>
      <c r="AU710" s="139" t="s">
        <v>83</v>
      </c>
      <c r="AY710" s="18" t="s">
        <v>156</v>
      </c>
      <c r="BE710" s="140">
        <f>IF(N710="základní",J710,0)</f>
        <v>0</v>
      </c>
      <c r="BF710" s="140">
        <f>IF(N710="snížená",J710,0)</f>
        <v>0</v>
      </c>
      <c r="BG710" s="140">
        <f>IF(N710="zákl. přenesená",J710,0)</f>
        <v>0</v>
      </c>
      <c r="BH710" s="140">
        <f>IF(N710="sníž. přenesená",J710,0)</f>
        <v>0</v>
      </c>
      <c r="BI710" s="140">
        <f>IF(N710="nulová",J710,0)</f>
        <v>0</v>
      </c>
      <c r="BJ710" s="18" t="s">
        <v>81</v>
      </c>
      <c r="BK710" s="140">
        <f>ROUND(I710*H710,2)</f>
        <v>0</v>
      </c>
      <c r="BL710" s="18" t="s">
        <v>278</v>
      </c>
      <c r="BM710" s="139" t="s">
        <v>3218</v>
      </c>
    </row>
    <row r="711" spans="2:65" s="1" customFormat="1" ht="10.199999999999999">
      <c r="B711" s="33"/>
      <c r="D711" s="141" t="s">
        <v>165</v>
      </c>
      <c r="F711" s="142" t="s">
        <v>3219</v>
      </c>
      <c r="I711" s="143"/>
      <c r="L711" s="33"/>
      <c r="M711" s="144"/>
      <c r="T711" s="54"/>
      <c r="AT711" s="18" t="s">
        <v>165</v>
      </c>
      <c r="AU711" s="18" t="s">
        <v>83</v>
      </c>
    </row>
    <row r="712" spans="2:65" s="12" customFormat="1" ht="10.199999999999999">
      <c r="B712" s="145"/>
      <c r="D712" s="146" t="s">
        <v>167</v>
      </c>
      <c r="E712" s="147" t="s">
        <v>19</v>
      </c>
      <c r="F712" s="148" t="s">
        <v>2703</v>
      </c>
      <c r="H712" s="147" t="s">
        <v>19</v>
      </c>
      <c r="I712" s="149"/>
      <c r="L712" s="145"/>
      <c r="M712" s="150"/>
      <c r="T712" s="151"/>
      <c r="AT712" s="147" t="s">
        <v>167</v>
      </c>
      <c r="AU712" s="147" t="s">
        <v>83</v>
      </c>
      <c r="AV712" s="12" t="s">
        <v>81</v>
      </c>
      <c r="AW712" s="12" t="s">
        <v>35</v>
      </c>
      <c r="AX712" s="12" t="s">
        <v>73</v>
      </c>
      <c r="AY712" s="147" t="s">
        <v>156</v>
      </c>
    </row>
    <row r="713" spans="2:65" s="12" customFormat="1" ht="10.199999999999999">
      <c r="B713" s="145"/>
      <c r="D713" s="146" t="s">
        <v>167</v>
      </c>
      <c r="E713" s="147" t="s">
        <v>19</v>
      </c>
      <c r="F713" s="148" t="s">
        <v>2816</v>
      </c>
      <c r="H713" s="147" t="s">
        <v>19</v>
      </c>
      <c r="I713" s="149"/>
      <c r="L713" s="145"/>
      <c r="M713" s="150"/>
      <c r="T713" s="151"/>
      <c r="AT713" s="147" t="s">
        <v>167</v>
      </c>
      <c r="AU713" s="147" t="s">
        <v>83</v>
      </c>
      <c r="AV713" s="12" t="s">
        <v>81</v>
      </c>
      <c r="AW713" s="12" t="s">
        <v>35</v>
      </c>
      <c r="AX713" s="12" t="s">
        <v>73</v>
      </c>
      <c r="AY713" s="147" t="s">
        <v>156</v>
      </c>
    </row>
    <row r="714" spans="2:65" s="12" customFormat="1" ht="10.199999999999999">
      <c r="B714" s="145"/>
      <c r="D714" s="146" t="s">
        <v>167</v>
      </c>
      <c r="E714" s="147" t="s">
        <v>19</v>
      </c>
      <c r="F714" s="148" t="s">
        <v>2834</v>
      </c>
      <c r="H714" s="147" t="s">
        <v>19</v>
      </c>
      <c r="I714" s="149"/>
      <c r="L714" s="145"/>
      <c r="M714" s="150"/>
      <c r="T714" s="151"/>
      <c r="AT714" s="147" t="s">
        <v>167</v>
      </c>
      <c r="AU714" s="147" t="s">
        <v>83</v>
      </c>
      <c r="AV714" s="12" t="s">
        <v>81</v>
      </c>
      <c r="AW714" s="12" t="s">
        <v>35</v>
      </c>
      <c r="AX714" s="12" t="s">
        <v>73</v>
      </c>
      <c r="AY714" s="147" t="s">
        <v>156</v>
      </c>
    </row>
    <row r="715" spans="2:65" s="13" customFormat="1" ht="10.199999999999999">
      <c r="B715" s="152"/>
      <c r="D715" s="146" t="s">
        <v>167</v>
      </c>
      <c r="E715" s="153" t="s">
        <v>19</v>
      </c>
      <c r="F715" s="154" t="s">
        <v>2882</v>
      </c>
      <c r="H715" s="155">
        <v>1</v>
      </c>
      <c r="I715" s="156"/>
      <c r="L715" s="152"/>
      <c r="M715" s="157"/>
      <c r="T715" s="158"/>
      <c r="AT715" s="153" t="s">
        <v>167</v>
      </c>
      <c r="AU715" s="153" t="s">
        <v>83</v>
      </c>
      <c r="AV715" s="13" t="s">
        <v>83</v>
      </c>
      <c r="AW715" s="13" t="s">
        <v>35</v>
      </c>
      <c r="AX715" s="13" t="s">
        <v>73</v>
      </c>
      <c r="AY715" s="153" t="s">
        <v>156</v>
      </c>
    </row>
    <row r="716" spans="2:65" s="13" customFormat="1" ht="10.199999999999999">
      <c r="B716" s="152"/>
      <c r="D716" s="146" t="s">
        <v>167</v>
      </c>
      <c r="E716" s="153" t="s">
        <v>19</v>
      </c>
      <c r="F716" s="154" t="s">
        <v>3192</v>
      </c>
      <c r="H716" s="155">
        <v>1</v>
      </c>
      <c r="I716" s="156"/>
      <c r="L716" s="152"/>
      <c r="M716" s="157"/>
      <c r="T716" s="158"/>
      <c r="AT716" s="153" t="s">
        <v>167</v>
      </c>
      <c r="AU716" s="153" t="s">
        <v>83</v>
      </c>
      <c r="AV716" s="13" t="s">
        <v>83</v>
      </c>
      <c r="AW716" s="13" t="s">
        <v>35</v>
      </c>
      <c r="AX716" s="13" t="s">
        <v>73</v>
      </c>
      <c r="AY716" s="153" t="s">
        <v>156</v>
      </c>
    </row>
    <row r="717" spans="2:65" s="13" customFormat="1" ht="10.199999999999999">
      <c r="B717" s="152"/>
      <c r="D717" s="146" t="s">
        <v>167</v>
      </c>
      <c r="E717" s="153" t="s">
        <v>19</v>
      </c>
      <c r="F717" s="154" t="s">
        <v>3193</v>
      </c>
      <c r="H717" s="155">
        <v>1</v>
      </c>
      <c r="I717" s="156"/>
      <c r="L717" s="152"/>
      <c r="M717" s="157"/>
      <c r="T717" s="158"/>
      <c r="AT717" s="153" t="s">
        <v>167</v>
      </c>
      <c r="AU717" s="153" t="s">
        <v>83</v>
      </c>
      <c r="AV717" s="13" t="s">
        <v>83</v>
      </c>
      <c r="AW717" s="13" t="s">
        <v>35</v>
      </c>
      <c r="AX717" s="13" t="s">
        <v>73</v>
      </c>
      <c r="AY717" s="153" t="s">
        <v>156</v>
      </c>
    </row>
    <row r="718" spans="2:65" s="12" customFormat="1" ht="10.199999999999999">
      <c r="B718" s="145"/>
      <c r="D718" s="146" t="s">
        <v>167</v>
      </c>
      <c r="E718" s="147" t="s">
        <v>19</v>
      </c>
      <c r="F718" s="148" t="s">
        <v>2862</v>
      </c>
      <c r="H718" s="147" t="s">
        <v>19</v>
      </c>
      <c r="I718" s="149"/>
      <c r="L718" s="145"/>
      <c r="M718" s="150"/>
      <c r="T718" s="151"/>
      <c r="AT718" s="147" t="s">
        <v>167</v>
      </c>
      <c r="AU718" s="147" t="s">
        <v>83</v>
      </c>
      <c r="AV718" s="12" t="s">
        <v>81</v>
      </c>
      <c r="AW718" s="12" t="s">
        <v>35</v>
      </c>
      <c r="AX718" s="12" t="s">
        <v>73</v>
      </c>
      <c r="AY718" s="147" t="s">
        <v>156</v>
      </c>
    </row>
    <row r="719" spans="2:65" s="12" customFormat="1" ht="10.199999999999999">
      <c r="B719" s="145"/>
      <c r="D719" s="146" t="s">
        <v>167</v>
      </c>
      <c r="E719" s="147" t="s">
        <v>19</v>
      </c>
      <c r="F719" s="148" t="s">
        <v>2801</v>
      </c>
      <c r="H719" s="147" t="s">
        <v>19</v>
      </c>
      <c r="I719" s="149"/>
      <c r="L719" s="145"/>
      <c r="M719" s="150"/>
      <c r="T719" s="151"/>
      <c r="AT719" s="147" t="s">
        <v>167</v>
      </c>
      <c r="AU719" s="147" t="s">
        <v>83</v>
      </c>
      <c r="AV719" s="12" t="s">
        <v>81</v>
      </c>
      <c r="AW719" s="12" t="s">
        <v>35</v>
      </c>
      <c r="AX719" s="12" t="s">
        <v>73</v>
      </c>
      <c r="AY719" s="147" t="s">
        <v>156</v>
      </c>
    </row>
    <row r="720" spans="2:65" s="14" customFormat="1" ht="10.199999999999999">
      <c r="B720" s="159"/>
      <c r="D720" s="146" t="s">
        <v>167</v>
      </c>
      <c r="E720" s="160" t="s">
        <v>19</v>
      </c>
      <c r="F720" s="161" t="s">
        <v>174</v>
      </c>
      <c r="H720" s="162">
        <v>3</v>
      </c>
      <c r="I720" s="163"/>
      <c r="L720" s="159"/>
      <c r="M720" s="164"/>
      <c r="T720" s="165"/>
      <c r="AT720" s="160" t="s">
        <v>167</v>
      </c>
      <c r="AU720" s="160" t="s">
        <v>83</v>
      </c>
      <c r="AV720" s="14" t="s">
        <v>163</v>
      </c>
      <c r="AW720" s="14" t="s">
        <v>35</v>
      </c>
      <c r="AX720" s="14" t="s">
        <v>81</v>
      </c>
      <c r="AY720" s="160" t="s">
        <v>156</v>
      </c>
    </row>
    <row r="721" spans="2:65" s="1" customFormat="1" ht="16.5" customHeight="1">
      <c r="B721" s="33"/>
      <c r="C721" s="166" t="s">
        <v>1190</v>
      </c>
      <c r="D721" s="166" t="s">
        <v>291</v>
      </c>
      <c r="E721" s="167" t="s">
        <v>3220</v>
      </c>
      <c r="F721" s="168" t="s">
        <v>3221</v>
      </c>
      <c r="G721" s="169" t="s">
        <v>235</v>
      </c>
      <c r="H721" s="170">
        <v>3</v>
      </c>
      <c r="I721" s="171"/>
      <c r="J721" s="172">
        <f>ROUND(I721*H721,2)</f>
        <v>0</v>
      </c>
      <c r="K721" s="168" t="s">
        <v>162</v>
      </c>
      <c r="L721" s="173"/>
      <c r="M721" s="174" t="s">
        <v>19</v>
      </c>
      <c r="N721" s="175" t="s">
        <v>44</v>
      </c>
      <c r="P721" s="137">
        <f>O721*H721</f>
        <v>0</v>
      </c>
      <c r="Q721" s="137">
        <v>1.5200000000000001E-3</v>
      </c>
      <c r="R721" s="137">
        <f>Q721*H721</f>
        <v>4.5599999999999998E-3</v>
      </c>
      <c r="S721" s="137">
        <v>0</v>
      </c>
      <c r="T721" s="138">
        <f>S721*H721</f>
        <v>0</v>
      </c>
      <c r="AR721" s="139" t="s">
        <v>379</v>
      </c>
      <c r="AT721" s="139" t="s">
        <v>291</v>
      </c>
      <c r="AU721" s="139" t="s">
        <v>83</v>
      </c>
      <c r="AY721" s="18" t="s">
        <v>156</v>
      </c>
      <c r="BE721" s="140">
        <f>IF(N721="základní",J721,0)</f>
        <v>0</v>
      </c>
      <c r="BF721" s="140">
        <f>IF(N721="snížená",J721,0)</f>
        <v>0</v>
      </c>
      <c r="BG721" s="140">
        <f>IF(N721="zákl. přenesená",J721,0)</f>
        <v>0</v>
      </c>
      <c r="BH721" s="140">
        <f>IF(N721="sníž. přenesená",J721,0)</f>
        <v>0</v>
      </c>
      <c r="BI721" s="140">
        <f>IF(N721="nulová",J721,0)</f>
        <v>0</v>
      </c>
      <c r="BJ721" s="18" t="s">
        <v>81</v>
      </c>
      <c r="BK721" s="140">
        <f>ROUND(I721*H721,2)</f>
        <v>0</v>
      </c>
      <c r="BL721" s="18" t="s">
        <v>278</v>
      </c>
      <c r="BM721" s="139" t="s">
        <v>3222</v>
      </c>
    </row>
    <row r="722" spans="2:65" s="1" customFormat="1" ht="16.5" customHeight="1">
      <c r="B722" s="33"/>
      <c r="C722" s="128" t="s">
        <v>1195</v>
      </c>
      <c r="D722" s="128" t="s">
        <v>158</v>
      </c>
      <c r="E722" s="129" t="s">
        <v>3223</v>
      </c>
      <c r="F722" s="130" t="s">
        <v>3224</v>
      </c>
      <c r="G722" s="131" t="s">
        <v>235</v>
      </c>
      <c r="H722" s="132">
        <v>200</v>
      </c>
      <c r="I722" s="133"/>
      <c r="J722" s="134">
        <f>ROUND(I722*H722,2)</f>
        <v>0</v>
      </c>
      <c r="K722" s="130" t="s">
        <v>162</v>
      </c>
      <c r="L722" s="33"/>
      <c r="M722" s="135" t="s">
        <v>19</v>
      </c>
      <c r="N722" s="136" t="s">
        <v>44</v>
      </c>
      <c r="P722" s="137">
        <f>O722*H722</f>
        <v>0</v>
      </c>
      <c r="Q722" s="137">
        <v>0</v>
      </c>
      <c r="R722" s="137">
        <f>Q722*H722</f>
        <v>0</v>
      </c>
      <c r="S722" s="137">
        <v>0</v>
      </c>
      <c r="T722" s="138">
        <f>S722*H722</f>
        <v>0</v>
      </c>
      <c r="AR722" s="139" t="s">
        <v>278</v>
      </c>
      <c r="AT722" s="139" t="s">
        <v>158</v>
      </c>
      <c r="AU722" s="139" t="s">
        <v>83</v>
      </c>
      <c r="AY722" s="18" t="s">
        <v>156</v>
      </c>
      <c r="BE722" s="140">
        <f>IF(N722="základní",J722,0)</f>
        <v>0</v>
      </c>
      <c r="BF722" s="140">
        <f>IF(N722="snížená",J722,0)</f>
        <v>0</v>
      </c>
      <c r="BG722" s="140">
        <f>IF(N722="zákl. přenesená",J722,0)</f>
        <v>0</v>
      </c>
      <c r="BH722" s="140">
        <f>IF(N722="sníž. přenesená",J722,0)</f>
        <v>0</v>
      </c>
      <c r="BI722" s="140">
        <f>IF(N722="nulová",J722,0)</f>
        <v>0</v>
      </c>
      <c r="BJ722" s="18" t="s">
        <v>81</v>
      </c>
      <c r="BK722" s="140">
        <f>ROUND(I722*H722,2)</f>
        <v>0</v>
      </c>
      <c r="BL722" s="18" t="s">
        <v>278</v>
      </c>
      <c r="BM722" s="139" t="s">
        <v>3225</v>
      </c>
    </row>
    <row r="723" spans="2:65" s="1" customFormat="1" ht="10.199999999999999">
      <c r="B723" s="33"/>
      <c r="D723" s="141" t="s">
        <v>165</v>
      </c>
      <c r="F723" s="142" t="s">
        <v>3226</v>
      </c>
      <c r="I723" s="143"/>
      <c r="L723" s="33"/>
      <c r="M723" s="144"/>
      <c r="T723" s="54"/>
      <c r="AT723" s="18" t="s">
        <v>165</v>
      </c>
      <c r="AU723" s="18" t="s">
        <v>83</v>
      </c>
    </row>
    <row r="724" spans="2:65" s="12" customFormat="1" ht="10.199999999999999">
      <c r="B724" s="145"/>
      <c r="D724" s="146" t="s">
        <v>167</v>
      </c>
      <c r="E724" s="147" t="s">
        <v>19</v>
      </c>
      <c r="F724" s="148" t="s">
        <v>2703</v>
      </c>
      <c r="H724" s="147" t="s">
        <v>19</v>
      </c>
      <c r="I724" s="149"/>
      <c r="L724" s="145"/>
      <c r="M724" s="150"/>
      <c r="T724" s="151"/>
      <c r="AT724" s="147" t="s">
        <v>167</v>
      </c>
      <c r="AU724" s="147" t="s">
        <v>83</v>
      </c>
      <c r="AV724" s="12" t="s">
        <v>81</v>
      </c>
      <c r="AW724" s="12" t="s">
        <v>35</v>
      </c>
      <c r="AX724" s="12" t="s">
        <v>73</v>
      </c>
      <c r="AY724" s="147" t="s">
        <v>156</v>
      </c>
    </row>
    <row r="725" spans="2:65" s="12" customFormat="1" ht="10.199999999999999">
      <c r="B725" s="145"/>
      <c r="D725" s="146" t="s">
        <v>167</v>
      </c>
      <c r="E725" s="147" t="s">
        <v>19</v>
      </c>
      <c r="F725" s="148" t="s">
        <v>3227</v>
      </c>
      <c r="H725" s="147" t="s">
        <v>19</v>
      </c>
      <c r="I725" s="149"/>
      <c r="L725" s="145"/>
      <c r="M725" s="150"/>
      <c r="T725" s="151"/>
      <c r="AT725" s="147" t="s">
        <v>167</v>
      </c>
      <c r="AU725" s="147" t="s">
        <v>83</v>
      </c>
      <c r="AV725" s="12" t="s">
        <v>81</v>
      </c>
      <c r="AW725" s="12" t="s">
        <v>35</v>
      </c>
      <c r="AX725" s="12" t="s">
        <v>73</v>
      </c>
      <c r="AY725" s="147" t="s">
        <v>156</v>
      </c>
    </row>
    <row r="726" spans="2:65" s="13" customFormat="1" ht="10.199999999999999">
      <c r="B726" s="152"/>
      <c r="D726" s="146" t="s">
        <v>167</v>
      </c>
      <c r="E726" s="153" t="s">
        <v>19</v>
      </c>
      <c r="F726" s="154" t="s">
        <v>1372</v>
      </c>
      <c r="H726" s="155">
        <v>200</v>
      </c>
      <c r="I726" s="156"/>
      <c r="L726" s="152"/>
      <c r="M726" s="157"/>
      <c r="T726" s="158"/>
      <c r="AT726" s="153" t="s">
        <v>167</v>
      </c>
      <c r="AU726" s="153" t="s">
        <v>83</v>
      </c>
      <c r="AV726" s="13" t="s">
        <v>83</v>
      </c>
      <c r="AW726" s="13" t="s">
        <v>35</v>
      </c>
      <c r="AX726" s="13" t="s">
        <v>73</v>
      </c>
      <c r="AY726" s="153" t="s">
        <v>156</v>
      </c>
    </row>
    <row r="727" spans="2:65" s="14" customFormat="1" ht="10.199999999999999">
      <c r="B727" s="159"/>
      <c r="D727" s="146" t="s">
        <v>167</v>
      </c>
      <c r="E727" s="160" t="s">
        <v>19</v>
      </c>
      <c r="F727" s="161" t="s">
        <v>174</v>
      </c>
      <c r="H727" s="162">
        <v>200</v>
      </c>
      <c r="I727" s="163"/>
      <c r="L727" s="159"/>
      <c r="M727" s="164"/>
      <c r="T727" s="165"/>
      <c r="AT727" s="160" t="s">
        <v>167</v>
      </c>
      <c r="AU727" s="160" t="s">
        <v>83</v>
      </c>
      <c r="AV727" s="14" t="s">
        <v>163</v>
      </c>
      <c r="AW727" s="14" t="s">
        <v>35</v>
      </c>
      <c r="AX727" s="14" t="s">
        <v>81</v>
      </c>
      <c r="AY727" s="160" t="s">
        <v>156</v>
      </c>
    </row>
    <row r="728" spans="2:65" s="1" customFormat="1" ht="24.15" customHeight="1">
      <c r="B728" s="33"/>
      <c r="C728" s="166" t="s">
        <v>1207</v>
      </c>
      <c r="D728" s="166" t="s">
        <v>291</v>
      </c>
      <c r="E728" s="167" t="s">
        <v>3228</v>
      </c>
      <c r="F728" s="168" t="s">
        <v>3229</v>
      </c>
      <c r="G728" s="169" t="s">
        <v>3230</v>
      </c>
      <c r="H728" s="170">
        <v>3</v>
      </c>
      <c r="I728" s="171"/>
      <c r="J728" s="172">
        <f t="shared" ref="J728:J734" si="10">ROUND(I728*H728,2)</f>
        <v>0</v>
      </c>
      <c r="K728" s="168" t="s">
        <v>162</v>
      </c>
      <c r="L728" s="173"/>
      <c r="M728" s="174" t="s">
        <v>19</v>
      </c>
      <c r="N728" s="175" t="s">
        <v>44</v>
      </c>
      <c r="P728" s="137">
        <f t="shared" ref="P728:P734" si="11">O728*H728</f>
        <v>0</v>
      </c>
      <c r="Q728" s="137">
        <v>1E-3</v>
      </c>
      <c r="R728" s="137">
        <f t="shared" ref="R728:R734" si="12">Q728*H728</f>
        <v>3.0000000000000001E-3</v>
      </c>
      <c r="S728" s="137">
        <v>0</v>
      </c>
      <c r="T728" s="138">
        <f t="shared" ref="T728:T734" si="13">S728*H728</f>
        <v>0</v>
      </c>
      <c r="AR728" s="139" t="s">
        <v>379</v>
      </c>
      <c r="AT728" s="139" t="s">
        <v>291</v>
      </c>
      <c r="AU728" s="139" t="s">
        <v>83</v>
      </c>
      <c r="AY728" s="18" t="s">
        <v>156</v>
      </c>
      <c r="BE728" s="140">
        <f t="shared" ref="BE728:BE734" si="14">IF(N728="základní",J728,0)</f>
        <v>0</v>
      </c>
      <c r="BF728" s="140">
        <f t="shared" ref="BF728:BF734" si="15">IF(N728="snížená",J728,0)</f>
        <v>0</v>
      </c>
      <c r="BG728" s="140">
        <f t="shared" ref="BG728:BG734" si="16">IF(N728="zákl. přenesená",J728,0)</f>
        <v>0</v>
      </c>
      <c r="BH728" s="140">
        <f t="shared" ref="BH728:BH734" si="17">IF(N728="sníž. přenesená",J728,0)</f>
        <v>0</v>
      </c>
      <c r="BI728" s="140">
        <f t="shared" ref="BI728:BI734" si="18">IF(N728="nulová",J728,0)</f>
        <v>0</v>
      </c>
      <c r="BJ728" s="18" t="s">
        <v>81</v>
      </c>
      <c r="BK728" s="140">
        <f t="shared" ref="BK728:BK734" si="19">ROUND(I728*H728,2)</f>
        <v>0</v>
      </c>
      <c r="BL728" s="18" t="s">
        <v>278</v>
      </c>
      <c r="BM728" s="139" t="s">
        <v>3231</v>
      </c>
    </row>
    <row r="729" spans="2:65" s="1" customFormat="1" ht="16.5" customHeight="1">
      <c r="B729" s="33"/>
      <c r="C729" s="166" t="s">
        <v>1224</v>
      </c>
      <c r="D729" s="166" t="s">
        <v>291</v>
      </c>
      <c r="E729" s="167" t="s">
        <v>3232</v>
      </c>
      <c r="F729" s="168" t="s">
        <v>3233</v>
      </c>
      <c r="G729" s="169" t="s">
        <v>235</v>
      </c>
      <c r="H729" s="170">
        <v>50</v>
      </c>
      <c r="I729" s="171"/>
      <c r="J729" s="172">
        <f t="shared" si="10"/>
        <v>0</v>
      </c>
      <c r="K729" s="168" t="s">
        <v>162</v>
      </c>
      <c r="L729" s="173"/>
      <c r="M729" s="174" t="s">
        <v>19</v>
      </c>
      <c r="N729" s="175" t="s">
        <v>44</v>
      </c>
      <c r="P729" s="137">
        <f t="shared" si="11"/>
        <v>0</v>
      </c>
      <c r="Q729" s="137">
        <v>2.0000000000000002E-5</v>
      </c>
      <c r="R729" s="137">
        <f t="shared" si="12"/>
        <v>1E-3</v>
      </c>
      <c r="S729" s="137">
        <v>0</v>
      </c>
      <c r="T729" s="138">
        <f t="shared" si="13"/>
        <v>0</v>
      </c>
      <c r="AR729" s="139" t="s">
        <v>379</v>
      </c>
      <c r="AT729" s="139" t="s">
        <v>291</v>
      </c>
      <c r="AU729" s="139" t="s">
        <v>83</v>
      </c>
      <c r="AY729" s="18" t="s">
        <v>156</v>
      </c>
      <c r="BE729" s="140">
        <f t="shared" si="14"/>
        <v>0</v>
      </c>
      <c r="BF729" s="140">
        <f t="shared" si="15"/>
        <v>0</v>
      </c>
      <c r="BG729" s="140">
        <f t="shared" si="16"/>
        <v>0</v>
      </c>
      <c r="BH729" s="140">
        <f t="shared" si="17"/>
        <v>0</v>
      </c>
      <c r="BI729" s="140">
        <f t="shared" si="18"/>
        <v>0</v>
      </c>
      <c r="BJ729" s="18" t="s">
        <v>81</v>
      </c>
      <c r="BK729" s="140">
        <f t="shared" si="19"/>
        <v>0</v>
      </c>
      <c r="BL729" s="18" t="s">
        <v>278</v>
      </c>
      <c r="BM729" s="139" t="s">
        <v>3234</v>
      </c>
    </row>
    <row r="730" spans="2:65" s="1" customFormat="1" ht="16.5" customHeight="1">
      <c r="B730" s="33"/>
      <c r="C730" s="166" t="s">
        <v>1227</v>
      </c>
      <c r="D730" s="166" t="s">
        <v>291</v>
      </c>
      <c r="E730" s="167" t="s">
        <v>3235</v>
      </c>
      <c r="F730" s="168" t="s">
        <v>3236</v>
      </c>
      <c r="G730" s="169" t="s">
        <v>235</v>
      </c>
      <c r="H730" s="170">
        <v>50</v>
      </c>
      <c r="I730" s="171"/>
      <c r="J730" s="172">
        <f t="shared" si="10"/>
        <v>0</v>
      </c>
      <c r="K730" s="168" t="s">
        <v>162</v>
      </c>
      <c r="L730" s="173"/>
      <c r="M730" s="174" t="s">
        <v>19</v>
      </c>
      <c r="N730" s="175" t="s">
        <v>44</v>
      </c>
      <c r="P730" s="137">
        <f t="shared" si="11"/>
        <v>0</v>
      </c>
      <c r="Q730" s="137">
        <v>1.0000000000000001E-5</v>
      </c>
      <c r="R730" s="137">
        <f t="shared" si="12"/>
        <v>5.0000000000000001E-4</v>
      </c>
      <c r="S730" s="137">
        <v>0</v>
      </c>
      <c r="T730" s="138">
        <f t="shared" si="13"/>
        <v>0</v>
      </c>
      <c r="AR730" s="139" t="s">
        <v>379</v>
      </c>
      <c r="AT730" s="139" t="s">
        <v>291</v>
      </c>
      <c r="AU730" s="139" t="s">
        <v>83</v>
      </c>
      <c r="AY730" s="18" t="s">
        <v>156</v>
      </c>
      <c r="BE730" s="140">
        <f t="shared" si="14"/>
        <v>0</v>
      </c>
      <c r="BF730" s="140">
        <f t="shared" si="15"/>
        <v>0</v>
      </c>
      <c r="BG730" s="140">
        <f t="shared" si="16"/>
        <v>0</v>
      </c>
      <c r="BH730" s="140">
        <f t="shared" si="17"/>
        <v>0</v>
      </c>
      <c r="BI730" s="140">
        <f t="shared" si="18"/>
        <v>0</v>
      </c>
      <c r="BJ730" s="18" t="s">
        <v>81</v>
      </c>
      <c r="BK730" s="140">
        <f t="shared" si="19"/>
        <v>0</v>
      </c>
      <c r="BL730" s="18" t="s">
        <v>278</v>
      </c>
      <c r="BM730" s="139" t="s">
        <v>3237</v>
      </c>
    </row>
    <row r="731" spans="2:65" s="1" customFormat="1" ht="16.5" customHeight="1">
      <c r="B731" s="33"/>
      <c r="C731" s="166" t="s">
        <v>1230</v>
      </c>
      <c r="D731" s="166" t="s">
        <v>291</v>
      </c>
      <c r="E731" s="167" t="s">
        <v>3238</v>
      </c>
      <c r="F731" s="168" t="s">
        <v>3239</v>
      </c>
      <c r="G731" s="169" t="s">
        <v>235</v>
      </c>
      <c r="H731" s="170">
        <v>30</v>
      </c>
      <c r="I731" s="171"/>
      <c r="J731" s="172">
        <f t="shared" si="10"/>
        <v>0</v>
      </c>
      <c r="K731" s="168" t="s">
        <v>162</v>
      </c>
      <c r="L731" s="173"/>
      <c r="M731" s="174" t="s">
        <v>19</v>
      </c>
      <c r="N731" s="175" t="s">
        <v>44</v>
      </c>
      <c r="P731" s="137">
        <f t="shared" si="11"/>
        <v>0</v>
      </c>
      <c r="Q731" s="137">
        <v>1.0000000000000001E-5</v>
      </c>
      <c r="R731" s="137">
        <f t="shared" si="12"/>
        <v>3.0000000000000003E-4</v>
      </c>
      <c r="S731" s="137">
        <v>0</v>
      </c>
      <c r="T731" s="138">
        <f t="shared" si="13"/>
        <v>0</v>
      </c>
      <c r="AR731" s="139" t="s">
        <v>379</v>
      </c>
      <c r="AT731" s="139" t="s">
        <v>291</v>
      </c>
      <c r="AU731" s="139" t="s">
        <v>83</v>
      </c>
      <c r="AY731" s="18" t="s">
        <v>156</v>
      </c>
      <c r="BE731" s="140">
        <f t="shared" si="14"/>
        <v>0</v>
      </c>
      <c r="BF731" s="140">
        <f t="shared" si="15"/>
        <v>0</v>
      </c>
      <c r="BG731" s="140">
        <f t="shared" si="16"/>
        <v>0</v>
      </c>
      <c r="BH731" s="140">
        <f t="shared" si="17"/>
        <v>0</v>
      </c>
      <c r="BI731" s="140">
        <f t="shared" si="18"/>
        <v>0</v>
      </c>
      <c r="BJ731" s="18" t="s">
        <v>81</v>
      </c>
      <c r="BK731" s="140">
        <f t="shared" si="19"/>
        <v>0</v>
      </c>
      <c r="BL731" s="18" t="s">
        <v>278</v>
      </c>
      <c r="BM731" s="139" t="s">
        <v>3240</v>
      </c>
    </row>
    <row r="732" spans="2:65" s="1" customFormat="1" ht="16.5" customHeight="1">
      <c r="B732" s="33"/>
      <c r="C732" s="166" t="s">
        <v>1233</v>
      </c>
      <c r="D732" s="166" t="s">
        <v>291</v>
      </c>
      <c r="E732" s="167" t="s">
        <v>3241</v>
      </c>
      <c r="F732" s="168" t="s">
        <v>3242</v>
      </c>
      <c r="G732" s="169" t="s">
        <v>235</v>
      </c>
      <c r="H732" s="170">
        <v>50</v>
      </c>
      <c r="I732" s="171"/>
      <c r="J732" s="172">
        <f t="shared" si="10"/>
        <v>0</v>
      </c>
      <c r="K732" s="168" t="s">
        <v>162</v>
      </c>
      <c r="L732" s="173"/>
      <c r="M732" s="174" t="s">
        <v>19</v>
      </c>
      <c r="N732" s="175" t="s">
        <v>44</v>
      </c>
      <c r="P732" s="137">
        <f t="shared" si="11"/>
        <v>0</v>
      </c>
      <c r="Q732" s="137">
        <v>2.0000000000000002E-5</v>
      </c>
      <c r="R732" s="137">
        <f t="shared" si="12"/>
        <v>1E-3</v>
      </c>
      <c r="S732" s="137">
        <v>0</v>
      </c>
      <c r="T732" s="138">
        <f t="shared" si="13"/>
        <v>0</v>
      </c>
      <c r="AR732" s="139" t="s">
        <v>379</v>
      </c>
      <c r="AT732" s="139" t="s">
        <v>291</v>
      </c>
      <c r="AU732" s="139" t="s">
        <v>83</v>
      </c>
      <c r="AY732" s="18" t="s">
        <v>156</v>
      </c>
      <c r="BE732" s="140">
        <f t="shared" si="14"/>
        <v>0</v>
      </c>
      <c r="BF732" s="140">
        <f t="shared" si="15"/>
        <v>0</v>
      </c>
      <c r="BG732" s="140">
        <f t="shared" si="16"/>
        <v>0</v>
      </c>
      <c r="BH732" s="140">
        <f t="shared" si="17"/>
        <v>0</v>
      </c>
      <c r="BI732" s="140">
        <f t="shared" si="18"/>
        <v>0</v>
      </c>
      <c r="BJ732" s="18" t="s">
        <v>81</v>
      </c>
      <c r="BK732" s="140">
        <f t="shared" si="19"/>
        <v>0</v>
      </c>
      <c r="BL732" s="18" t="s">
        <v>278</v>
      </c>
      <c r="BM732" s="139" t="s">
        <v>3243</v>
      </c>
    </row>
    <row r="733" spans="2:65" s="1" customFormat="1" ht="16.5" customHeight="1">
      <c r="B733" s="33"/>
      <c r="C733" s="166" t="s">
        <v>1237</v>
      </c>
      <c r="D733" s="166" t="s">
        <v>291</v>
      </c>
      <c r="E733" s="167" t="s">
        <v>3244</v>
      </c>
      <c r="F733" s="168" t="s">
        <v>3245</v>
      </c>
      <c r="G733" s="169" t="s">
        <v>235</v>
      </c>
      <c r="H733" s="170">
        <v>20</v>
      </c>
      <c r="I733" s="171"/>
      <c r="J733" s="172">
        <f t="shared" si="10"/>
        <v>0</v>
      </c>
      <c r="K733" s="168" t="s">
        <v>162</v>
      </c>
      <c r="L733" s="173"/>
      <c r="M733" s="174" t="s">
        <v>19</v>
      </c>
      <c r="N733" s="175" t="s">
        <v>44</v>
      </c>
      <c r="P733" s="137">
        <f t="shared" si="11"/>
        <v>0</v>
      </c>
      <c r="Q733" s="137">
        <v>1.0000000000000001E-5</v>
      </c>
      <c r="R733" s="137">
        <f t="shared" si="12"/>
        <v>2.0000000000000001E-4</v>
      </c>
      <c r="S733" s="137">
        <v>0</v>
      </c>
      <c r="T733" s="138">
        <f t="shared" si="13"/>
        <v>0</v>
      </c>
      <c r="AR733" s="139" t="s">
        <v>379</v>
      </c>
      <c r="AT733" s="139" t="s">
        <v>291</v>
      </c>
      <c r="AU733" s="139" t="s">
        <v>83</v>
      </c>
      <c r="AY733" s="18" t="s">
        <v>156</v>
      </c>
      <c r="BE733" s="140">
        <f t="shared" si="14"/>
        <v>0</v>
      </c>
      <c r="BF733" s="140">
        <f t="shared" si="15"/>
        <v>0</v>
      </c>
      <c r="BG733" s="140">
        <f t="shared" si="16"/>
        <v>0</v>
      </c>
      <c r="BH733" s="140">
        <f t="shared" si="17"/>
        <v>0</v>
      </c>
      <c r="BI733" s="140">
        <f t="shared" si="18"/>
        <v>0</v>
      </c>
      <c r="BJ733" s="18" t="s">
        <v>81</v>
      </c>
      <c r="BK733" s="140">
        <f t="shared" si="19"/>
        <v>0</v>
      </c>
      <c r="BL733" s="18" t="s">
        <v>278</v>
      </c>
      <c r="BM733" s="139" t="s">
        <v>3246</v>
      </c>
    </row>
    <row r="734" spans="2:65" s="1" customFormat="1" ht="16.5" customHeight="1">
      <c r="B734" s="33"/>
      <c r="C734" s="128" t="s">
        <v>1241</v>
      </c>
      <c r="D734" s="128" t="s">
        <v>158</v>
      </c>
      <c r="E734" s="129" t="s">
        <v>3247</v>
      </c>
      <c r="F734" s="130" t="s">
        <v>3248</v>
      </c>
      <c r="G734" s="131" t="s">
        <v>422</v>
      </c>
      <c r="H734" s="132">
        <v>400</v>
      </c>
      <c r="I734" s="133"/>
      <c r="J734" s="134">
        <f t="shared" si="10"/>
        <v>0</v>
      </c>
      <c r="K734" s="130" t="s">
        <v>162</v>
      </c>
      <c r="L734" s="33"/>
      <c r="M734" s="135" t="s">
        <v>19</v>
      </c>
      <c r="N734" s="136" t="s">
        <v>44</v>
      </c>
      <c r="P734" s="137">
        <f t="shared" si="11"/>
        <v>0</v>
      </c>
      <c r="Q734" s="137">
        <v>0</v>
      </c>
      <c r="R734" s="137">
        <f t="shared" si="12"/>
        <v>0</v>
      </c>
      <c r="S734" s="137">
        <v>0</v>
      </c>
      <c r="T734" s="138">
        <f t="shared" si="13"/>
        <v>0</v>
      </c>
      <c r="AR734" s="139" t="s">
        <v>278</v>
      </c>
      <c r="AT734" s="139" t="s">
        <v>158</v>
      </c>
      <c r="AU734" s="139" t="s">
        <v>83</v>
      </c>
      <c r="AY734" s="18" t="s">
        <v>156</v>
      </c>
      <c r="BE734" s="140">
        <f t="shared" si="14"/>
        <v>0</v>
      </c>
      <c r="BF734" s="140">
        <f t="shared" si="15"/>
        <v>0</v>
      </c>
      <c r="BG734" s="140">
        <f t="shared" si="16"/>
        <v>0</v>
      </c>
      <c r="BH734" s="140">
        <f t="shared" si="17"/>
        <v>0</v>
      </c>
      <c r="BI734" s="140">
        <f t="shared" si="18"/>
        <v>0</v>
      </c>
      <c r="BJ734" s="18" t="s">
        <v>81</v>
      </c>
      <c r="BK734" s="140">
        <f t="shared" si="19"/>
        <v>0</v>
      </c>
      <c r="BL734" s="18" t="s">
        <v>278</v>
      </c>
      <c r="BM734" s="139" t="s">
        <v>3249</v>
      </c>
    </row>
    <row r="735" spans="2:65" s="1" customFormat="1" ht="10.199999999999999">
      <c r="B735" s="33"/>
      <c r="D735" s="141" t="s">
        <v>165</v>
      </c>
      <c r="F735" s="142" t="s">
        <v>3250</v>
      </c>
      <c r="I735" s="143"/>
      <c r="L735" s="33"/>
      <c r="M735" s="144"/>
      <c r="T735" s="54"/>
      <c r="AT735" s="18" t="s">
        <v>165</v>
      </c>
      <c r="AU735" s="18" t="s">
        <v>83</v>
      </c>
    </row>
    <row r="736" spans="2:65" s="12" customFormat="1" ht="10.199999999999999">
      <c r="B736" s="145"/>
      <c r="D736" s="146" t="s">
        <v>167</v>
      </c>
      <c r="E736" s="147" t="s">
        <v>19</v>
      </c>
      <c r="F736" s="148" t="s">
        <v>3251</v>
      </c>
      <c r="H736" s="147" t="s">
        <v>19</v>
      </c>
      <c r="I736" s="149"/>
      <c r="L736" s="145"/>
      <c r="M736" s="150"/>
      <c r="T736" s="151"/>
      <c r="AT736" s="147" t="s">
        <v>167</v>
      </c>
      <c r="AU736" s="147" t="s">
        <v>83</v>
      </c>
      <c r="AV736" s="12" t="s">
        <v>81</v>
      </c>
      <c r="AW736" s="12" t="s">
        <v>35</v>
      </c>
      <c r="AX736" s="12" t="s">
        <v>73</v>
      </c>
      <c r="AY736" s="147" t="s">
        <v>156</v>
      </c>
    </row>
    <row r="737" spans="2:65" s="13" customFormat="1" ht="10.199999999999999">
      <c r="B737" s="152"/>
      <c r="D737" s="146" t="s">
        <v>167</v>
      </c>
      <c r="E737" s="153" t="s">
        <v>19</v>
      </c>
      <c r="F737" s="154" t="s">
        <v>3252</v>
      </c>
      <c r="H737" s="155">
        <v>400</v>
      </c>
      <c r="I737" s="156"/>
      <c r="L737" s="152"/>
      <c r="M737" s="157"/>
      <c r="T737" s="158"/>
      <c r="AT737" s="153" t="s">
        <v>167</v>
      </c>
      <c r="AU737" s="153" t="s">
        <v>83</v>
      </c>
      <c r="AV737" s="13" t="s">
        <v>83</v>
      </c>
      <c r="AW737" s="13" t="s">
        <v>35</v>
      </c>
      <c r="AX737" s="13" t="s">
        <v>73</v>
      </c>
      <c r="AY737" s="153" t="s">
        <v>156</v>
      </c>
    </row>
    <row r="738" spans="2:65" s="14" customFormat="1" ht="10.199999999999999">
      <c r="B738" s="159"/>
      <c r="D738" s="146" t="s">
        <v>167</v>
      </c>
      <c r="E738" s="160" t="s">
        <v>19</v>
      </c>
      <c r="F738" s="161" t="s">
        <v>174</v>
      </c>
      <c r="H738" s="162">
        <v>400</v>
      </c>
      <c r="I738" s="163"/>
      <c r="L738" s="159"/>
      <c r="M738" s="164"/>
      <c r="T738" s="165"/>
      <c r="AT738" s="160" t="s">
        <v>167</v>
      </c>
      <c r="AU738" s="160" t="s">
        <v>83</v>
      </c>
      <c r="AV738" s="14" t="s">
        <v>163</v>
      </c>
      <c r="AW738" s="14" t="s">
        <v>35</v>
      </c>
      <c r="AX738" s="14" t="s">
        <v>81</v>
      </c>
      <c r="AY738" s="160" t="s">
        <v>156</v>
      </c>
    </row>
    <row r="739" spans="2:65" s="1" customFormat="1" ht="24.15" customHeight="1">
      <c r="B739" s="33"/>
      <c r="C739" s="166" t="s">
        <v>1244</v>
      </c>
      <c r="D739" s="166" t="s">
        <v>291</v>
      </c>
      <c r="E739" s="167" t="s">
        <v>3253</v>
      </c>
      <c r="F739" s="168" t="s">
        <v>3254</v>
      </c>
      <c r="G739" s="169" t="s">
        <v>422</v>
      </c>
      <c r="H739" s="170">
        <v>480</v>
      </c>
      <c r="I739" s="171"/>
      <c r="J739" s="172">
        <f>ROUND(I739*H739,2)</f>
        <v>0</v>
      </c>
      <c r="K739" s="168" t="s">
        <v>162</v>
      </c>
      <c r="L739" s="173"/>
      <c r="M739" s="174" t="s">
        <v>19</v>
      </c>
      <c r="N739" s="175" t="s">
        <v>44</v>
      </c>
      <c r="P739" s="137">
        <f>O739*H739</f>
        <v>0</v>
      </c>
      <c r="Q739" s="137">
        <v>6.9999999999999994E-5</v>
      </c>
      <c r="R739" s="137">
        <f>Q739*H739</f>
        <v>3.3599999999999998E-2</v>
      </c>
      <c r="S739" s="137">
        <v>0</v>
      </c>
      <c r="T739" s="138">
        <f>S739*H739</f>
        <v>0</v>
      </c>
      <c r="AR739" s="139" t="s">
        <v>379</v>
      </c>
      <c r="AT739" s="139" t="s">
        <v>291</v>
      </c>
      <c r="AU739" s="139" t="s">
        <v>83</v>
      </c>
      <c r="AY739" s="18" t="s">
        <v>156</v>
      </c>
      <c r="BE739" s="140">
        <f>IF(N739="základní",J739,0)</f>
        <v>0</v>
      </c>
      <c r="BF739" s="140">
        <f>IF(N739="snížená",J739,0)</f>
        <v>0</v>
      </c>
      <c r="BG739" s="140">
        <f>IF(N739="zákl. přenesená",J739,0)</f>
        <v>0</v>
      </c>
      <c r="BH739" s="140">
        <f>IF(N739="sníž. přenesená",J739,0)</f>
        <v>0</v>
      </c>
      <c r="BI739" s="140">
        <f>IF(N739="nulová",J739,0)</f>
        <v>0</v>
      </c>
      <c r="BJ739" s="18" t="s">
        <v>81</v>
      </c>
      <c r="BK739" s="140">
        <f>ROUND(I739*H739,2)</f>
        <v>0</v>
      </c>
      <c r="BL739" s="18" t="s">
        <v>278</v>
      </c>
      <c r="BM739" s="139" t="s">
        <v>3255</v>
      </c>
    </row>
    <row r="740" spans="2:65" s="13" customFormat="1" ht="10.199999999999999">
      <c r="B740" s="152"/>
      <c r="D740" s="146" t="s">
        <v>167</v>
      </c>
      <c r="E740" s="153" t="s">
        <v>19</v>
      </c>
      <c r="F740" s="154" t="s">
        <v>3256</v>
      </c>
      <c r="H740" s="155">
        <v>480</v>
      </c>
      <c r="I740" s="156"/>
      <c r="L740" s="152"/>
      <c r="M740" s="157"/>
      <c r="T740" s="158"/>
      <c r="AT740" s="153" t="s">
        <v>167</v>
      </c>
      <c r="AU740" s="153" t="s">
        <v>83</v>
      </c>
      <c r="AV740" s="13" t="s">
        <v>83</v>
      </c>
      <c r="AW740" s="13" t="s">
        <v>35</v>
      </c>
      <c r="AX740" s="13" t="s">
        <v>81</v>
      </c>
      <c r="AY740" s="153" t="s">
        <v>156</v>
      </c>
    </row>
    <row r="741" spans="2:65" s="1" customFormat="1" ht="16.5" customHeight="1">
      <c r="B741" s="33"/>
      <c r="C741" s="128" t="s">
        <v>1247</v>
      </c>
      <c r="D741" s="128" t="s">
        <v>158</v>
      </c>
      <c r="E741" s="129" t="s">
        <v>3257</v>
      </c>
      <c r="F741" s="130" t="s">
        <v>3258</v>
      </c>
      <c r="G741" s="131" t="s">
        <v>422</v>
      </c>
      <c r="H741" s="132">
        <v>400</v>
      </c>
      <c r="I741" s="133"/>
      <c r="J741" s="134">
        <f>ROUND(I741*H741,2)</f>
        <v>0</v>
      </c>
      <c r="K741" s="130" t="s">
        <v>162</v>
      </c>
      <c r="L741" s="33"/>
      <c r="M741" s="135" t="s">
        <v>19</v>
      </c>
      <c r="N741" s="136" t="s">
        <v>44</v>
      </c>
      <c r="P741" s="137">
        <f>O741*H741</f>
        <v>0</v>
      </c>
      <c r="Q741" s="137">
        <v>0</v>
      </c>
      <c r="R741" s="137">
        <f>Q741*H741</f>
        <v>0</v>
      </c>
      <c r="S741" s="137">
        <v>0</v>
      </c>
      <c r="T741" s="138">
        <f>S741*H741</f>
        <v>0</v>
      </c>
      <c r="AR741" s="139" t="s">
        <v>278</v>
      </c>
      <c r="AT741" s="139" t="s">
        <v>158</v>
      </c>
      <c r="AU741" s="139" t="s">
        <v>83</v>
      </c>
      <c r="AY741" s="18" t="s">
        <v>156</v>
      </c>
      <c r="BE741" s="140">
        <f>IF(N741="základní",J741,0)</f>
        <v>0</v>
      </c>
      <c r="BF741" s="140">
        <f>IF(N741="snížená",J741,0)</f>
        <v>0</v>
      </c>
      <c r="BG741" s="140">
        <f>IF(N741="zákl. přenesená",J741,0)</f>
        <v>0</v>
      </c>
      <c r="BH741" s="140">
        <f>IF(N741="sníž. přenesená",J741,0)</f>
        <v>0</v>
      </c>
      <c r="BI741" s="140">
        <f>IF(N741="nulová",J741,0)</f>
        <v>0</v>
      </c>
      <c r="BJ741" s="18" t="s">
        <v>81</v>
      </c>
      <c r="BK741" s="140">
        <f>ROUND(I741*H741,2)</f>
        <v>0</v>
      </c>
      <c r="BL741" s="18" t="s">
        <v>278</v>
      </c>
      <c r="BM741" s="139" t="s">
        <v>3259</v>
      </c>
    </row>
    <row r="742" spans="2:65" s="1" customFormat="1" ht="10.199999999999999">
      <c r="B742" s="33"/>
      <c r="D742" s="141" t="s">
        <v>165</v>
      </c>
      <c r="F742" s="142" t="s">
        <v>3260</v>
      </c>
      <c r="I742" s="143"/>
      <c r="L742" s="33"/>
      <c r="M742" s="144"/>
      <c r="T742" s="54"/>
      <c r="AT742" s="18" t="s">
        <v>165</v>
      </c>
      <c r="AU742" s="18" t="s">
        <v>83</v>
      </c>
    </row>
    <row r="743" spans="2:65" s="12" customFormat="1" ht="10.199999999999999">
      <c r="B743" s="145"/>
      <c r="D743" s="146" t="s">
        <v>167</v>
      </c>
      <c r="E743" s="147" t="s">
        <v>19</v>
      </c>
      <c r="F743" s="148" t="s">
        <v>3251</v>
      </c>
      <c r="H743" s="147" t="s">
        <v>19</v>
      </c>
      <c r="I743" s="149"/>
      <c r="L743" s="145"/>
      <c r="M743" s="150"/>
      <c r="T743" s="151"/>
      <c r="AT743" s="147" t="s">
        <v>167</v>
      </c>
      <c r="AU743" s="147" t="s">
        <v>83</v>
      </c>
      <c r="AV743" s="12" t="s">
        <v>81</v>
      </c>
      <c r="AW743" s="12" t="s">
        <v>35</v>
      </c>
      <c r="AX743" s="12" t="s">
        <v>73</v>
      </c>
      <c r="AY743" s="147" t="s">
        <v>156</v>
      </c>
    </row>
    <row r="744" spans="2:65" s="12" customFormat="1" ht="10.199999999999999">
      <c r="B744" s="145"/>
      <c r="D744" s="146" t="s">
        <v>167</v>
      </c>
      <c r="E744" s="147" t="s">
        <v>19</v>
      </c>
      <c r="F744" s="148" t="s">
        <v>3261</v>
      </c>
      <c r="H744" s="147" t="s">
        <v>19</v>
      </c>
      <c r="I744" s="149"/>
      <c r="L744" s="145"/>
      <c r="M744" s="150"/>
      <c r="T744" s="151"/>
      <c r="AT744" s="147" t="s">
        <v>167</v>
      </c>
      <c r="AU744" s="147" t="s">
        <v>83</v>
      </c>
      <c r="AV744" s="12" t="s">
        <v>81</v>
      </c>
      <c r="AW744" s="12" t="s">
        <v>35</v>
      </c>
      <c r="AX744" s="12" t="s">
        <v>73</v>
      </c>
      <c r="AY744" s="147" t="s">
        <v>156</v>
      </c>
    </row>
    <row r="745" spans="2:65" s="13" customFormat="1" ht="10.199999999999999">
      <c r="B745" s="152"/>
      <c r="D745" s="146" t="s">
        <v>167</v>
      </c>
      <c r="E745" s="153" t="s">
        <v>19</v>
      </c>
      <c r="F745" s="154" t="s">
        <v>3262</v>
      </c>
      <c r="H745" s="155">
        <v>400</v>
      </c>
      <c r="I745" s="156"/>
      <c r="L745" s="152"/>
      <c r="M745" s="157"/>
      <c r="T745" s="158"/>
      <c r="AT745" s="153" t="s">
        <v>167</v>
      </c>
      <c r="AU745" s="153" t="s">
        <v>83</v>
      </c>
      <c r="AV745" s="13" t="s">
        <v>83</v>
      </c>
      <c r="AW745" s="13" t="s">
        <v>35</v>
      </c>
      <c r="AX745" s="13" t="s">
        <v>73</v>
      </c>
      <c r="AY745" s="153" t="s">
        <v>156</v>
      </c>
    </row>
    <row r="746" spans="2:65" s="14" customFormat="1" ht="10.199999999999999">
      <c r="B746" s="159"/>
      <c r="D746" s="146" t="s">
        <v>167</v>
      </c>
      <c r="E746" s="160" t="s">
        <v>19</v>
      </c>
      <c r="F746" s="161" t="s">
        <v>174</v>
      </c>
      <c r="H746" s="162">
        <v>400</v>
      </c>
      <c r="I746" s="163"/>
      <c r="L746" s="159"/>
      <c r="M746" s="164"/>
      <c r="T746" s="165"/>
      <c r="AT746" s="160" t="s">
        <v>167</v>
      </c>
      <c r="AU746" s="160" t="s">
        <v>83</v>
      </c>
      <c r="AV746" s="14" t="s">
        <v>163</v>
      </c>
      <c r="AW746" s="14" t="s">
        <v>35</v>
      </c>
      <c r="AX746" s="14" t="s">
        <v>81</v>
      </c>
      <c r="AY746" s="160" t="s">
        <v>156</v>
      </c>
    </row>
    <row r="747" spans="2:65" s="1" customFormat="1" ht="21.75" customHeight="1">
      <c r="B747" s="33"/>
      <c r="C747" s="166" t="s">
        <v>1250</v>
      </c>
      <c r="D747" s="166" t="s">
        <v>291</v>
      </c>
      <c r="E747" s="167" t="s">
        <v>3263</v>
      </c>
      <c r="F747" s="168" t="s">
        <v>3264</v>
      </c>
      <c r="G747" s="169" t="s">
        <v>422</v>
      </c>
      <c r="H747" s="170">
        <v>480</v>
      </c>
      <c r="I747" s="171"/>
      <c r="J747" s="172">
        <f>ROUND(I747*H747,2)</f>
        <v>0</v>
      </c>
      <c r="K747" s="168" t="s">
        <v>162</v>
      </c>
      <c r="L747" s="173"/>
      <c r="M747" s="174" t="s">
        <v>19</v>
      </c>
      <c r="N747" s="175" t="s">
        <v>44</v>
      </c>
      <c r="P747" s="137">
        <f>O747*H747</f>
        <v>0</v>
      </c>
      <c r="Q747" s="137">
        <v>6.0000000000000002E-5</v>
      </c>
      <c r="R747" s="137">
        <f>Q747*H747</f>
        <v>2.8799999999999999E-2</v>
      </c>
      <c r="S747" s="137">
        <v>0</v>
      </c>
      <c r="T747" s="138">
        <f>S747*H747</f>
        <v>0</v>
      </c>
      <c r="AR747" s="139" t="s">
        <v>379</v>
      </c>
      <c r="AT747" s="139" t="s">
        <v>291</v>
      </c>
      <c r="AU747" s="139" t="s">
        <v>83</v>
      </c>
      <c r="AY747" s="18" t="s">
        <v>156</v>
      </c>
      <c r="BE747" s="140">
        <f>IF(N747="základní",J747,0)</f>
        <v>0</v>
      </c>
      <c r="BF747" s="140">
        <f>IF(N747="snížená",J747,0)</f>
        <v>0</v>
      </c>
      <c r="BG747" s="140">
        <f>IF(N747="zákl. přenesená",J747,0)</f>
        <v>0</v>
      </c>
      <c r="BH747" s="140">
        <f>IF(N747="sníž. přenesená",J747,0)</f>
        <v>0</v>
      </c>
      <c r="BI747" s="140">
        <f>IF(N747="nulová",J747,0)</f>
        <v>0</v>
      </c>
      <c r="BJ747" s="18" t="s">
        <v>81</v>
      </c>
      <c r="BK747" s="140">
        <f>ROUND(I747*H747,2)</f>
        <v>0</v>
      </c>
      <c r="BL747" s="18" t="s">
        <v>278</v>
      </c>
      <c r="BM747" s="139" t="s">
        <v>3265</v>
      </c>
    </row>
    <row r="748" spans="2:65" s="13" customFormat="1" ht="10.199999999999999">
      <c r="B748" s="152"/>
      <c r="D748" s="146" t="s">
        <v>167</v>
      </c>
      <c r="E748" s="153" t="s">
        <v>19</v>
      </c>
      <c r="F748" s="154" t="s">
        <v>3256</v>
      </c>
      <c r="H748" s="155">
        <v>480</v>
      </c>
      <c r="I748" s="156"/>
      <c r="L748" s="152"/>
      <c r="M748" s="157"/>
      <c r="T748" s="158"/>
      <c r="AT748" s="153" t="s">
        <v>167</v>
      </c>
      <c r="AU748" s="153" t="s">
        <v>83</v>
      </c>
      <c r="AV748" s="13" t="s">
        <v>83</v>
      </c>
      <c r="AW748" s="13" t="s">
        <v>35</v>
      </c>
      <c r="AX748" s="13" t="s">
        <v>81</v>
      </c>
      <c r="AY748" s="153" t="s">
        <v>156</v>
      </c>
    </row>
    <row r="749" spans="2:65" s="1" customFormat="1" ht="16.5" customHeight="1">
      <c r="B749" s="33"/>
      <c r="C749" s="128" t="s">
        <v>1254</v>
      </c>
      <c r="D749" s="128" t="s">
        <v>158</v>
      </c>
      <c r="E749" s="129" t="s">
        <v>3266</v>
      </c>
      <c r="F749" s="130" t="s">
        <v>3267</v>
      </c>
      <c r="G749" s="131" t="s">
        <v>422</v>
      </c>
      <c r="H749" s="132">
        <v>600</v>
      </c>
      <c r="I749" s="133"/>
      <c r="J749" s="134">
        <f>ROUND(I749*H749,2)</f>
        <v>0</v>
      </c>
      <c r="K749" s="130" t="s">
        <v>162</v>
      </c>
      <c r="L749" s="33"/>
      <c r="M749" s="135" t="s">
        <v>19</v>
      </c>
      <c r="N749" s="136" t="s">
        <v>44</v>
      </c>
      <c r="P749" s="137">
        <f>O749*H749</f>
        <v>0</v>
      </c>
      <c r="Q749" s="137">
        <v>0</v>
      </c>
      <c r="R749" s="137">
        <f>Q749*H749</f>
        <v>0</v>
      </c>
      <c r="S749" s="137">
        <v>0</v>
      </c>
      <c r="T749" s="138">
        <f>S749*H749</f>
        <v>0</v>
      </c>
      <c r="AR749" s="139" t="s">
        <v>278</v>
      </c>
      <c r="AT749" s="139" t="s">
        <v>158</v>
      </c>
      <c r="AU749" s="139" t="s">
        <v>83</v>
      </c>
      <c r="AY749" s="18" t="s">
        <v>156</v>
      </c>
      <c r="BE749" s="140">
        <f>IF(N749="základní",J749,0)</f>
        <v>0</v>
      </c>
      <c r="BF749" s="140">
        <f>IF(N749="snížená",J749,0)</f>
        <v>0</v>
      </c>
      <c r="BG749" s="140">
        <f>IF(N749="zákl. přenesená",J749,0)</f>
        <v>0</v>
      </c>
      <c r="BH749" s="140">
        <f>IF(N749="sníž. přenesená",J749,0)</f>
        <v>0</v>
      </c>
      <c r="BI749" s="140">
        <f>IF(N749="nulová",J749,0)</f>
        <v>0</v>
      </c>
      <c r="BJ749" s="18" t="s">
        <v>81</v>
      </c>
      <c r="BK749" s="140">
        <f>ROUND(I749*H749,2)</f>
        <v>0</v>
      </c>
      <c r="BL749" s="18" t="s">
        <v>278</v>
      </c>
      <c r="BM749" s="139" t="s">
        <v>3268</v>
      </c>
    </row>
    <row r="750" spans="2:65" s="1" customFormat="1" ht="10.199999999999999">
      <c r="B750" s="33"/>
      <c r="D750" s="141" t="s">
        <v>165</v>
      </c>
      <c r="F750" s="142" t="s">
        <v>3269</v>
      </c>
      <c r="I750" s="143"/>
      <c r="L750" s="33"/>
      <c r="M750" s="144"/>
      <c r="T750" s="54"/>
      <c r="AT750" s="18" t="s">
        <v>165</v>
      </c>
      <c r="AU750" s="18" t="s">
        <v>83</v>
      </c>
    </row>
    <row r="751" spans="2:65" s="12" customFormat="1" ht="10.199999999999999">
      <c r="B751" s="145"/>
      <c r="D751" s="146" t="s">
        <v>167</v>
      </c>
      <c r="E751" s="147" t="s">
        <v>19</v>
      </c>
      <c r="F751" s="148" t="s">
        <v>2703</v>
      </c>
      <c r="H751" s="147" t="s">
        <v>19</v>
      </c>
      <c r="I751" s="149"/>
      <c r="L751" s="145"/>
      <c r="M751" s="150"/>
      <c r="T751" s="151"/>
      <c r="AT751" s="147" t="s">
        <v>167</v>
      </c>
      <c r="AU751" s="147" t="s">
        <v>83</v>
      </c>
      <c r="AV751" s="12" t="s">
        <v>81</v>
      </c>
      <c r="AW751" s="12" t="s">
        <v>35</v>
      </c>
      <c r="AX751" s="12" t="s">
        <v>73</v>
      </c>
      <c r="AY751" s="147" t="s">
        <v>156</v>
      </c>
    </row>
    <row r="752" spans="2:65" s="12" customFormat="1" ht="10.199999999999999">
      <c r="B752" s="145"/>
      <c r="D752" s="146" t="s">
        <v>167</v>
      </c>
      <c r="E752" s="147" t="s">
        <v>19</v>
      </c>
      <c r="F752" s="148" t="s">
        <v>2704</v>
      </c>
      <c r="H752" s="147" t="s">
        <v>19</v>
      </c>
      <c r="I752" s="149"/>
      <c r="L752" s="145"/>
      <c r="M752" s="150"/>
      <c r="T752" s="151"/>
      <c r="AT752" s="147" t="s">
        <v>167</v>
      </c>
      <c r="AU752" s="147" t="s">
        <v>83</v>
      </c>
      <c r="AV752" s="12" t="s">
        <v>81</v>
      </c>
      <c r="AW752" s="12" t="s">
        <v>35</v>
      </c>
      <c r="AX752" s="12" t="s">
        <v>73</v>
      </c>
      <c r="AY752" s="147" t="s">
        <v>156</v>
      </c>
    </row>
    <row r="753" spans="2:65" s="13" customFormat="1" ht="10.199999999999999">
      <c r="B753" s="152"/>
      <c r="D753" s="146" t="s">
        <v>167</v>
      </c>
      <c r="E753" s="153" t="s">
        <v>19</v>
      </c>
      <c r="F753" s="154" t="s">
        <v>3270</v>
      </c>
      <c r="H753" s="155">
        <v>600</v>
      </c>
      <c r="I753" s="156"/>
      <c r="L753" s="152"/>
      <c r="M753" s="157"/>
      <c r="T753" s="158"/>
      <c r="AT753" s="153" t="s">
        <v>167</v>
      </c>
      <c r="AU753" s="153" t="s">
        <v>83</v>
      </c>
      <c r="AV753" s="13" t="s">
        <v>83</v>
      </c>
      <c r="AW753" s="13" t="s">
        <v>35</v>
      </c>
      <c r="AX753" s="13" t="s">
        <v>73</v>
      </c>
      <c r="AY753" s="153" t="s">
        <v>156</v>
      </c>
    </row>
    <row r="754" spans="2:65" s="14" customFormat="1" ht="10.199999999999999">
      <c r="B754" s="159"/>
      <c r="D754" s="146" t="s">
        <v>167</v>
      </c>
      <c r="E754" s="160" t="s">
        <v>19</v>
      </c>
      <c r="F754" s="161" t="s">
        <v>174</v>
      </c>
      <c r="H754" s="162">
        <v>600</v>
      </c>
      <c r="I754" s="163"/>
      <c r="L754" s="159"/>
      <c r="M754" s="164"/>
      <c r="T754" s="165"/>
      <c r="AT754" s="160" t="s">
        <v>167</v>
      </c>
      <c r="AU754" s="160" t="s">
        <v>83</v>
      </c>
      <c r="AV754" s="14" t="s">
        <v>163</v>
      </c>
      <c r="AW754" s="14" t="s">
        <v>35</v>
      </c>
      <c r="AX754" s="14" t="s">
        <v>81</v>
      </c>
      <c r="AY754" s="160" t="s">
        <v>156</v>
      </c>
    </row>
    <row r="755" spans="2:65" s="1" customFormat="1" ht="16.5" customHeight="1">
      <c r="B755" s="33"/>
      <c r="C755" s="128" t="s">
        <v>1257</v>
      </c>
      <c r="D755" s="128" t="s">
        <v>158</v>
      </c>
      <c r="E755" s="129" t="s">
        <v>3271</v>
      </c>
      <c r="F755" s="130" t="s">
        <v>3272</v>
      </c>
      <c r="G755" s="131" t="s">
        <v>235</v>
      </c>
      <c r="H755" s="132">
        <v>80</v>
      </c>
      <c r="I755" s="133"/>
      <c r="J755" s="134">
        <f>ROUND(I755*H755,2)</f>
        <v>0</v>
      </c>
      <c r="K755" s="130" t="s">
        <v>162</v>
      </c>
      <c r="L755" s="33"/>
      <c r="M755" s="135" t="s">
        <v>19</v>
      </c>
      <c r="N755" s="136" t="s">
        <v>44</v>
      </c>
      <c r="P755" s="137">
        <f>O755*H755</f>
        <v>0</v>
      </c>
      <c r="Q755" s="137">
        <v>0</v>
      </c>
      <c r="R755" s="137">
        <f>Q755*H755</f>
        <v>0</v>
      </c>
      <c r="S755" s="137">
        <v>0</v>
      </c>
      <c r="T755" s="138">
        <f>S755*H755</f>
        <v>0</v>
      </c>
      <c r="AR755" s="139" t="s">
        <v>278</v>
      </c>
      <c r="AT755" s="139" t="s">
        <v>158</v>
      </c>
      <c r="AU755" s="139" t="s">
        <v>83</v>
      </c>
      <c r="AY755" s="18" t="s">
        <v>156</v>
      </c>
      <c r="BE755" s="140">
        <f>IF(N755="základní",J755,0)</f>
        <v>0</v>
      </c>
      <c r="BF755" s="140">
        <f>IF(N755="snížená",J755,0)</f>
        <v>0</v>
      </c>
      <c r="BG755" s="140">
        <f>IF(N755="zákl. přenesená",J755,0)</f>
        <v>0</v>
      </c>
      <c r="BH755" s="140">
        <f>IF(N755="sníž. přenesená",J755,0)</f>
        <v>0</v>
      </c>
      <c r="BI755" s="140">
        <f>IF(N755="nulová",J755,0)</f>
        <v>0</v>
      </c>
      <c r="BJ755" s="18" t="s">
        <v>81</v>
      </c>
      <c r="BK755" s="140">
        <f>ROUND(I755*H755,2)</f>
        <v>0</v>
      </c>
      <c r="BL755" s="18" t="s">
        <v>278</v>
      </c>
      <c r="BM755" s="139" t="s">
        <v>3273</v>
      </c>
    </row>
    <row r="756" spans="2:65" s="1" customFormat="1" ht="10.199999999999999">
      <c r="B756" s="33"/>
      <c r="D756" s="141" t="s">
        <v>165</v>
      </c>
      <c r="F756" s="142" t="s">
        <v>3274</v>
      </c>
      <c r="I756" s="143"/>
      <c r="L756" s="33"/>
      <c r="M756" s="144"/>
      <c r="T756" s="54"/>
      <c r="AT756" s="18" t="s">
        <v>165</v>
      </c>
      <c r="AU756" s="18" t="s">
        <v>83</v>
      </c>
    </row>
    <row r="757" spans="2:65" s="12" customFormat="1" ht="10.199999999999999">
      <c r="B757" s="145"/>
      <c r="D757" s="146" t="s">
        <v>167</v>
      </c>
      <c r="E757" s="147" t="s">
        <v>19</v>
      </c>
      <c r="F757" s="148" t="s">
        <v>2703</v>
      </c>
      <c r="H757" s="147" t="s">
        <v>19</v>
      </c>
      <c r="I757" s="149"/>
      <c r="L757" s="145"/>
      <c r="M757" s="150"/>
      <c r="T757" s="151"/>
      <c r="AT757" s="147" t="s">
        <v>167</v>
      </c>
      <c r="AU757" s="147" t="s">
        <v>83</v>
      </c>
      <c r="AV757" s="12" t="s">
        <v>81</v>
      </c>
      <c r="AW757" s="12" t="s">
        <v>35</v>
      </c>
      <c r="AX757" s="12" t="s">
        <v>73</v>
      </c>
      <c r="AY757" s="147" t="s">
        <v>156</v>
      </c>
    </row>
    <row r="758" spans="2:65" s="12" customFormat="1" ht="10.199999999999999">
      <c r="B758" s="145"/>
      <c r="D758" s="146" t="s">
        <v>167</v>
      </c>
      <c r="E758" s="147" t="s">
        <v>19</v>
      </c>
      <c r="F758" s="148" t="s">
        <v>2704</v>
      </c>
      <c r="H758" s="147" t="s">
        <v>19</v>
      </c>
      <c r="I758" s="149"/>
      <c r="L758" s="145"/>
      <c r="M758" s="150"/>
      <c r="T758" s="151"/>
      <c r="AT758" s="147" t="s">
        <v>167</v>
      </c>
      <c r="AU758" s="147" t="s">
        <v>83</v>
      </c>
      <c r="AV758" s="12" t="s">
        <v>81</v>
      </c>
      <c r="AW758" s="12" t="s">
        <v>35</v>
      </c>
      <c r="AX758" s="12" t="s">
        <v>73</v>
      </c>
      <c r="AY758" s="147" t="s">
        <v>156</v>
      </c>
    </row>
    <row r="759" spans="2:65" s="13" customFormat="1" ht="10.199999999999999">
      <c r="B759" s="152"/>
      <c r="D759" s="146" t="s">
        <v>167</v>
      </c>
      <c r="E759" s="153" t="s">
        <v>19</v>
      </c>
      <c r="F759" s="154" t="s">
        <v>695</v>
      </c>
      <c r="H759" s="155">
        <v>80</v>
      </c>
      <c r="I759" s="156"/>
      <c r="L759" s="152"/>
      <c r="M759" s="157"/>
      <c r="T759" s="158"/>
      <c r="AT759" s="153" t="s">
        <v>167</v>
      </c>
      <c r="AU759" s="153" t="s">
        <v>83</v>
      </c>
      <c r="AV759" s="13" t="s">
        <v>83</v>
      </c>
      <c r="AW759" s="13" t="s">
        <v>35</v>
      </c>
      <c r="AX759" s="13" t="s">
        <v>73</v>
      </c>
      <c r="AY759" s="153" t="s">
        <v>156</v>
      </c>
    </row>
    <row r="760" spans="2:65" s="14" customFormat="1" ht="10.199999999999999">
      <c r="B760" s="159"/>
      <c r="D760" s="146" t="s">
        <v>167</v>
      </c>
      <c r="E760" s="160" t="s">
        <v>19</v>
      </c>
      <c r="F760" s="161" t="s">
        <v>174</v>
      </c>
      <c r="H760" s="162">
        <v>80</v>
      </c>
      <c r="I760" s="163"/>
      <c r="L760" s="159"/>
      <c r="M760" s="164"/>
      <c r="T760" s="165"/>
      <c r="AT760" s="160" t="s">
        <v>167</v>
      </c>
      <c r="AU760" s="160" t="s">
        <v>83</v>
      </c>
      <c r="AV760" s="14" t="s">
        <v>163</v>
      </c>
      <c r="AW760" s="14" t="s">
        <v>35</v>
      </c>
      <c r="AX760" s="14" t="s">
        <v>81</v>
      </c>
      <c r="AY760" s="160" t="s">
        <v>156</v>
      </c>
    </row>
    <row r="761" spans="2:65" s="1" customFormat="1" ht="16.5" customHeight="1">
      <c r="B761" s="33"/>
      <c r="C761" s="128" t="s">
        <v>1261</v>
      </c>
      <c r="D761" s="128" t="s">
        <v>158</v>
      </c>
      <c r="E761" s="129" t="s">
        <v>3275</v>
      </c>
      <c r="F761" s="130" t="s">
        <v>3276</v>
      </c>
      <c r="G761" s="131" t="s">
        <v>235</v>
      </c>
      <c r="H761" s="132">
        <v>1</v>
      </c>
      <c r="I761" s="133"/>
      <c r="J761" s="134">
        <f>ROUND(I761*H761,2)</f>
        <v>0</v>
      </c>
      <c r="K761" s="130" t="s">
        <v>162</v>
      </c>
      <c r="L761" s="33"/>
      <c r="M761" s="135" t="s">
        <v>19</v>
      </c>
      <c r="N761" s="136" t="s">
        <v>44</v>
      </c>
      <c r="P761" s="137">
        <f>O761*H761</f>
        <v>0</v>
      </c>
      <c r="Q761" s="137">
        <v>0</v>
      </c>
      <c r="R761" s="137">
        <f>Q761*H761</f>
        <v>0</v>
      </c>
      <c r="S761" s="137">
        <v>0</v>
      </c>
      <c r="T761" s="138">
        <f>S761*H761</f>
        <v>0</v>
      </c>
      <c r="AR761" s="139" t="s">
        <v>278</v>
      </c>
      <c r="AT761" s="139" t="s">
        <v>158</v>
      </c>
      <c r="AU761" s="139" t="s">
        <v>83</v>
      </c>
      <c r="AY761" s="18" t="s">
        <v>156</v>
      </c>
      <c r="BE761" s="140">
        <f>IF(N761="základní",J761,0)</f>
        <v>0</v>
      </c>
      <c r="BF761" s="140">
        <f>IF(N761="snížená",J761,0)</f>
        <v>0</v>
      </c>
      <c r="BG761" s="140">
        <f>IF(N761="zákl. přenesená",J761,0)</f>
        <v>0</v>
      </c>
      <c r="BH761" s="140">
        <f>IF(N761="sníž. přenesená",J761,0)</f>
        <v>0</v>
      </c>
      <c r="BI761" s="140">
        <f>IF(N761="nulová",J761,0)</f>
        <v>0</v>
      </c>
      <c r="BJ761" s="18" t="s">
        <v>81</v>
      </c>
      <c r="BK761" s="140">
        <f>ROUND(I761*H761,2)</f>
        <v>0</v>
      </c>
      <c r="BL761" s="18" t="s">
        <v>278</v>
      </c>
      <c r="BM761" s="139" t="s">
        <v>3277</v>
      </c>
    </row>
    <row r="762" spans="2:65" s="1" customFormat="1" ht="10.199999999999999">
      <c r="B762" s="33"/>
      <c r="D762" s="141" t="s">
        <v>165</v>
      </c>
      <c r="F762" s="142" t="s">
        <v>3278</v>
      </c>
      <c r="I762" s="143"/>
      <c r="L762" s="33"/>
      <c r="M762" s="144"/>
      <c r="T762" s="54"/>
      <c r="AT762" s="18" t="s">
        <v>165</v>
      </c>
      <c r="AU762" s="18" t="s">
        <v>83</v>
      </c>
    </row>
    <row r="763" spans="2:65" s="12" customFormat="1" ht="10.199999999999999">
      <c r="B763" s="145"/>
      <c r="D763" s="146" t="s">
        <v>167</v>
      </c>
      <c r="E763" s="147" t="s">
        <v>19</v>
      </c>
      <c r="F763" s="148" t="s">
        <v>3251</v>
      </c>
      <c r="H763" s="147" t="s">
        <v>19</v>
      </c>
      <c r="I763" s="149"/>
      <c r="L763" s="145"/>
      <c r="M763" s="150"/>
      <c r="T763" s="151"/>
      <c r="AT763" s="147" t="s">
        <v>167</v>
      </c>
      <c r="AU763" s="147" t="s">
        <v>83</v>
      </c>
      <c r="AV763" s="12" t="s">
        <v>81</v>
      </c>
      <c r="AW763" s="12" t="s">
        <v>35</v>
      </c>
      <c r="AX763" s="12" t="s">
        <v>73</v>
      </c>
      <c r="AY763" s="147" t="s">
        <v>156</v>
      </c>
    </row>
    <row r="764" spans="2:65" s="12" customFormat="1" ht="10.199999999999999">
      <c r="B764" s="145"/>
      <c r="D764" s="146" t="s">
        <v>167</v>
      </c>
      <c r="E764" s="147" t="s">
        <v>19</v>
      </c>
      <c r="F764" s="148" t="s">
        <v>221</v>
      </c>
      <c r="H764" s="147" t="s">
        <v>19</v>
      </c>
      <c r="I764" s="149"/>
      <c r="L764" s="145"/>
      <c r="M764" s="150"/>
      <c r="T764" s="151"/>
      <c r="AT764" s="147" t="s">
        <v>167</v>
      </c>
      <c r="AU764" s="147" t="s">
        <v>83</v>
      </c>
      <c r="AV764" s="12" t="s">
        <v>81</v>
      </c>
      <c r="AW764" s="12" t="s">
        <v>35</v>
      </c>
      <c r="AX764" s="12" t="s">
        <v>73</v>
      </c>
      <c r="AY764" s="147" t="s">
        <v>156</v>
      </c>
    </row>
    <row r="765" spans="2:65" s="13" customFormat="1" ht="10.199999999999999">
      <c r="B765" s="152"/>
      <c r="D765" s="146" t="s">
        <v>167</v>
      </c>
      <c r="E765" s="153" t="s">
        <v>19</v>
      </c>
      <c r="F765" s="154" t="s">
        <v>81</v>
      </c>
      <c r="H765" s="155">
        <v>1</v>
      </c>
      <c r="I765" s="156"/>
      <c r="L765" s="152"/>
      <c r="M765" s="157"/>
      <c r="T765" s="158"/>
      <c r="AT765" s="153" t="s">
        <v>167</v>
      </c>
      <c r="AU765" s="153" t="s">
        <v>83</v>
      </c>
      <c r="AV765" s="13" t="s">
        <v>83</v>
      </c>
      <c r="AW765" s="13" t="s">
        <v>35</v>
      </c>
      <c r="AX765" s="13" t="s">
        <v>73</v>
      </c>
      <c r="AY765" s="153" t="s">
        <v>156</v>
      </c>
    </row>
    <row r="766" spans="2:65" s="14" customFormat="1" ht="10.199999999999999">
      <c r="B766" s="159"/>
      <c r="D766" s="146" t="s">
        <v>167</v>
      </c>
      <c r="E766" s="160" t="s">
        <v>19</v>
      </c>
      <c r="F766" s="161" t="s">
        <v>174</v>
      </c>
      <c r="H766" s="162">
        <v>1</v>
      </c>
      <c r="I766" s="163"/>
      <c r="L766" s="159"/>
      <c r="M766" s="164"/>
      <c r="T766" s="165"/>
      <c r="AT766" s="160" t="s">
        <v>167</v>
      </c>
      <c r="AU766" s="160" t="s">
        <v>83</v>
      </c>
      <c r="AV766" s="14" t="s">
        <v>163</v>
      </c>
      <c r="AW766" s="14" t="s">
        <v>35</v>
      </c>
      <c r="AX766" s="14" t="s">
        <v>81</v>
      </c>
      <c r="AY766" s="160" t="s">
        <v>156</v>
      </c>
    </row>
    <row r="767" spans="2:65" s="1" customFormat="1" ht="16.5" customHeight="1">
      <c r="B767" s="33"/>
      <c r="C767" s="166" t="s">
        <v>1265</v>
      </c>
      <c r="D767" s="166" t="s">
        <v>291</v>
      </c>
      <c r="E767" s="167" t="s">
        <v>3279</v>
      </c>
      <c r="F767" s="168" t="s">
        <v>3280</v>
      </c>
      <c r="G767" s="169" t="s">
        <v>235</v>
      </c>
      <c r="H767" s="170">
        <v>1</v>
      </c>
      <c r="I767" s="171"/>
      <c r="J767" s="172">
        <f>ROUND(I767*H767,2)</f>
        <v>0</v>
      </c>
      <c r="K767" s="168" t="s">
        <v>19</v>
      </c>
      <c r="L767" s="173"/>
      <c r="M767" s="174" t="s">
        <v>19</v>
      </c>
      <c r="N767" s="175" t="s">
        <v>44</v>
      </c>
      <c r="P767" s="137">
        <f>O767*H767</f>
        <v>0</v>
      </c>
      <c r="Q767" s="137">
        <v>5.9999999999999995E-4</v>
      </c>
      <c r="R767" s="137">
        <f>Q767*H767</f>
        <v>5.9999999999999995E-4</v>
      </c>
      <c r="S767" s="137">
        <v>0</v>
      </c>
      <c r="T767" s="138">
        <f>S767*H767</f>
        <v>0</v>
      </c>
      <c r="AR767" s="139" t="s">
        <v>379</v>
      </c>
      <c r="AT767" s="139" t="s">
        <v>291</v>
      </c>
      <c r="AU767" s="139" t="s">
        <v>83</v>
      </c>
      <c r="AY767" s="18" t="s">
        <v>156</v>
      </c>
      <c r="BE767" s="140">
        <f>IF(N767="základní",J767,0)</f>
        <v>0</v>
      </c>
      <c r="BF767" s="140">
        <f>IF(N767="snížená",J767,0)</f>
        <v>0</v>
      </c>
      <c r="BG767" s="140">
        <f>IF(N767="zákl. přenesená",J767,0)</f>
        <v>0</v>
      </c>
      <c r="BH767" s="140">
        <f>IF(N767="sníž. přenesená",J767,0)</f>
        <v>0</v>
      </c>
      <c r="BI767" s="140">
        <f>IF(N767="nulová",J767,0)</f>
        <v>0</v>
      </c>
      <c r="BJ767" s="18" t="s">
        <v>81</v>
      </c>
      <c r="BK767" s="140">
        <f>ROUND(I767*H767,2)</f>
        <v>0</v>
      </c>
      <c r="BL767" s="18" t="s">
        <v>278</v>
      </c>
      <c r="BM767" s="139" t="s">
        <v>3281</v>
      </c>
    </row>
    <row r="768" spans="2:65" s="1" customFormat="1" ht="16.5" customHeight="1">
      <c r="B768" s="33"/>
      <c r="C768" s="128" t="s">
        <v>1269</v>
      </c>
      <c r="D768" s="128" t="s">
        <v>158</v>
      </c>
      <c r="E768" s="129" t="s">
        <v>3282</v>
      </c>
      <c r="F768" s="130" t="s">
        <v>3283</v>
      </c>
      <c r="G768" s="131" t="s">
        <v>235</v>
      </c>
      <c r="H768" s="132">
        <v>1</v>
      </c>
      <c r="I768" s="133"/>
      <c r="J768" s="134">
        <f>ROUND(I768*H768,2)</f>
        <v>0</v>
      </c>
      <c r="K768" s="130" t="s">
        <v>162</v>
      </c>
      <c r="L768" s="33"/>
      <c r="M768" s="135" t="s">
        <v>19</v>
      </c>
      <c r="N768" s="136" t="s">
        <v>44</v>
      </c>
      <c r="P768" s="137">
        <f>O768*H768</f>
        <v>0</v>
      </c>
      <c r="Q768" s="137">
        <v>0</v>
      </c>
      <c r="R768" s="137">
        <f>Q768*H768</f>
        <v>0</v>
      </c>
      <c r="S768" s="137">
        <v>0</v>
      </c>
      <c r="T768" s="138">
        <f>S768*H768</f>
        <v>0</v>
      </c>
      <c r="AR768" s="139" t="s">
        <v>278</v>
      </c>
      <c r="AT768" s="139" t="s">
        <v>158</v>
      </c>
      <c r="AU768" s="139" t="s">
        <v>83</v>
      </c>
      <c r="AY768" s="18" t="s">
        <v>156</v>
      </c>
      <c r="BE768" s="140">
        <f>IF(N768="základní",J768,0)</f>
        <v>0</v>
      </c>
      <c r="BF768" s="140">
        <f>IF(N768="snížená",J768,0)</f>
        <v>0</v>
      </c>
      <c r="BG768" s="140">
        <f>IF(N768="zákl. přenesená",J768,0)</f>
        <v>0</v>
      </c>
      <c r="BH768" s="140">
        <f>IF(N768="sníž. přenesená",J768,0)</f>
        <v>0</v>
      </c>
      <c r="BI768" s="140">
        <f>IF(N768="nulová",J768,0)</f>
        <v>0</v>
      </c>
      <c r="BJ768" s="18" t="s">
        <v>81</v>
      </c>
      <c r="BK768" s="140">
        <f>ROUND(I768*H768,2)</f>
        <v>0</v>
      </c>
      <c r="BL768" s="18" t="s">
        <v>278</v>
      </c>
      <c r="BM768" s="139" t="s">
        <v>3284</v>
      </c>
    </row>
    <row r="769" spans="2:65" s="1" customFormat="1" ht="10.199999999999999">
      <c r="B769" s="33"/>
      <c r="D769" s="141" t="s">
        <v>165</v>
      </c>
      <c r="F769" s="142" t="s">
        <v>3285</v>
      </c>
      <c r="I769" s="143"/>
      <c r="L769" s="33"/>
      <c r="M769" s="144"/>
      <c r="T769" s="54"/>
      <c r="AT769" s="18" t="s">
        <v>165</v>
      </c>
      <c r="AU769" s="18" t="s">
        <v>83</v>
      </c>
    </row>
    <row r="770" spans="2:65" s="12" customFormat="1" ht="10.199999999999999">
      <c r="B770" s="145"/>
      <c r="D770" s="146" t="s">
        <v>167</v>
      </c>
      <c r="E770" s="147" t="s">
        <v>19</v>
      </c>
      <c r="F770" s="148" t="s">
        <v>3251</v>
      </c>
      <c r="H770" s="147" t="s">
        <v>19</v>
      </c>
      <c r="I770" s="149"/>
      <c r="L770" s="145"/>
      <c r="M770" s="150"/>
      <c r="T770" s="151"/>
      <c r="AT770" s="147" t="s">
        <v>167</v>
      </c>
      <c r="AU770" s="147" t="s">
        <v>83</v>
      </c>
      <c r="AV770" s="12" t="s">
        <v>81</v>
      </c>
      <c r="AW770" s="12" t="s">
        <v>35</v>
      </c>
      <c r="AX770" s="12" t="s">
        <v>73</v>
      </c>
      <c r="AY770" s="147" t="s">
        <v>156</v>
      </c>
    </row>
    <row r="771" spans="2:65" s="12" customFormat="1" ht="10.199999999999999">
      <c r="B771" s="145"/>
      <c r="D771" s="146" t="s">
        <v>167</v>
      </c>
      <c r="E771" s="147" t="s">
        <v>19</v>
      </c>
      <c r="F771" s="148" t="s">
        <v>221</v>
      </c>
      <c r="H771" s="147" t="s">
        <v>19</v>
      </c>
      <c r="I771" s="149"/>
      <c r="L771" s="145"/>
      <c r="M771" s="150"/>
      <c r="T771" s="151"/>
      <c r="AT771" s="147" t="s">
        <v>167</v>
      </c>
      <c r="AU771" s="147" t="s">
        <v>83</v>
      </c>
      <c r="AV771" s="12" t="s">
        <v>81</v>
      </c>
      <c r="AW771" s="12" t="s">
        <v>35</v>
      </c>
      <c r="AX771" s="12" t="s">
        <v>73</v>
      </c>
      <c r="AY771" s="147" t="s">
        <v>156</v>
      </c>
    </row>
    <row r="772" spans="2:65" s="13" customFormat="1" ht="10.199999999999999">
      <c r="B772" s="152"/>
      <c r="D772" s="146" t="s">
        <v>167</v>
      </c>
      <c r="E772" s="153" t="s">
        <v>19</v>
      </c>
      <c r="F772" s="154" t="s">
        <v>81</v>
      </c>
      <c r="H772" s="155">
        <v>1</v>
      </c>
      <c r="I772" s="156"/>
      <c r="L772" s="152"/>
      <c r="M772" s="157"/>
      <c r="T772" s="158"/>
      <c r="AT772" s="153" t="s">
        <v>167</v>
      </c>
      <c r="AU772" s="153" t="s">
        <v>83</v>
      </c>
      <c r="AV772" s="13" t="s">
        <v>83</v>
      </c>
      <c r="AW772" s="13" t="s">
        <v>35</v>
      </c>
      <c r="AX772" s="13" t="s">
        <v>73</v>
      </c>
      <c r="AY772" s="153" t="s">
        <v>156</v>
      </c>
    </row>
    <row r="773" spans="2:65" s="14" customFormat="1" ht="10.199999999999999">
      <c r="B773" s="159"/>
      <c r="D773" s="146" t="s">
        <v>167</v>
      </c>
      <c r="E773" s="160" t="s">
        <v>19</v>
      </c>
      <c r="F773" s="161" t="s">
        <v>174</v>
      </c>
      <c r="H773" s="162">
        <v>1</v>
      </c>
      <c r="I773" s="163"/>
      <c r="L773" s="159"/>
      <c r="M773" s="164"/>
      <c r="T773" s="165"/>
      <c r="AT773" s="160" t="s">
        <v>167</v>
      </c>
      <c r="AU773" s="160" t="s">
        <v>83</v>
      </c>
      <c r="AV773" s="14" t="s">
        <v>163</v>
      </c>
      <c r="AW773" s="14" t="s">
        <v>35</v>
      </c>
      <c r="AX773" s="14" t="s">
        <v>81</v>
      </c>
      <c r="AY773" s="160" t="s">
        <v>156</v>
      </c>
    </row>
    <row r="774" spans="2:65" s="1" customFormat="1" ht="16.5" customHeight="1">
      <c r="B774" s="33"/>
      <c r="C774" s="166" t="s">
        <v>1273</v>
      </c>
      <c r="D774" s="166" t="s">
        <v>291</v>
      </c>
      <c r="E774" s="167" t="s">
        <v>3286</v>
      </c>
      <c r="F774" s="168" t="s">
        <v>3287</v>
      </c>
      <c r="G774" s="169" t="s">
        <v>235</v>
      </c>
      <c r="H774" s="170">
        <v>1</v>
      </c>
      <c r="I774" s="171"/>
      <c r="J774" s="172">
        <f>ROUND(I774*H774,2)</f>
        <v>0</v>
      </c>
      <c r="K774" s="168" t="s">
        <v>19</v>
      </c>
      <c r="L774" s="173"/>
      <c r="M774" s="174" t="s">
        <v>19</v>
      </c>
      <c r="N774" s="175" t="s">
        <v>44</v>
      </c>
      <c r="P774" s="137">
        <f>O774*H774</f>
        <v>0</v>
      </c>
      <c r="Q774" s="137">
        <v>4.0000000000000002E-4</v>
      </c>
      <c r="R774" s="137">
        <f>Q774*H774</f>
        <v>4.0000000000000002E-4</v>
      </c>
      <c r="S774" s="137">
        <v>0</v>
      </c>
      <c r="T774" s="138">
        <f>S774*H774</f>
        <v>0</v>
      </c>
      <c r="AR774" s="139" t="s">
        <v>379</v>
      </c>
      <c r="AT774" s="139" t="s">
        <v>291</v>
      </c>
      <c r="AU774" s="139" t="s">
        <v>83</v>
      </c>
      <c r="AY774" s="18" t="s">
        <v>156</v>
      </c>
      <c r="BE774" s="140">
        <f>IF(N774="základní",J774,0)</f>
        <v>0</v>
      </c>
      <c r="BF774" s="140">
        <f>IF(N774="snížená",J774,0)</f>
        <v>0</v>
      </c>
      <c r="BG774" s="140">
        <f>IF(N774="zákl. přenesená",J774,0)</f>
        <v>0</v>
      </c>
      <c r="BH774" s="140">
        <f>IF(N774="sníž. přenesená",J774,0)</f>
        <v>0</v>
      </c>
      <c r="BI774" s="140">
        <f>IF(N774="nulová",J774,0)</f>
        <v>0</v>
      </c>
      <c r="BJ774" s="18" t="s">
        <v>81</v>
      </c>
      <c r="BK774" s="140">
        <f>ROUND(I774*H774,2)</f>
        <v>0</v>
      </c>
      <c r="BL774" s="18" t="s">
        <v>278</v>
      </c>
      <c r="BM774" s="139" t="s">
        <v>3288</v>
      </c>
    </row>
    <row r="775" spans="2:65" s="1" customFormat="1" ht="16.5" customHeight="1">
      <c r="B775" s="33"/>
      <c r="C775" s="128" t="s">
        <v>1277</v>
      </c>
      <c r="D775" s="128" t="s">
        <v>158</v>
      </c>
      <c r="E775" s="129" t="s">
        <v>3289</v>
      </c>
      <c r="F775" s="130" t="s">
        <v>3290</v>
      </c>
      <c r="G775" s="131" t="s">
        <v>235</v>
      </c>
      <c r="H775" s="132">
        <v>1</v>
      </c>
      <c r="I775" s="133"/>
      <c r="J775" s="134">
        <f>ROUND(I775*H775,2)</f>
        <v>0</v>
      </c>
      <c r="K775" s="130" t="s">
        <v>162</v>
      </c>
      <c r="L775" s="33"/>
      <c r="M775" s="135" t="s">
        <v>19</v>
      </c>
      <c r="N775" s="136" t="s">
        <v>44</v>
      </c>
      <c r="P775" s="137">
        <f>O775*H775</f>
        <v>0</v>
      </c>
      <c r="Q775" s="137">
        <v>0</v>
      </c>
      <c r="R775" s="137">
        <f>Q775*H775</f>
        <v>0</v>
      </c>
      <c r="S775" s="137">
        <v>0</v>
      </c>
      <c r="T775" s="138">
        <f>S775*H775</f>
        <v>0</v>
      </c>
      <c r="AR775" s="139" t="s">
        <v>278</v>
      </c>
      <c r="AT775" s="139" t="s">
        <v>158</v>
      </c>
      <c r="AU775" s="139" t="s">
        <v>83</v>
      </c>
      <c r="AY775" s="18" t="s">
        <v>156</v>
      </c>
      <c r="BE775" s="140">
        <f>IF(N775="základní",J775,0)</f>
        <v>0</v>
      </c>
      <c r="BF775" s="140">
        <f>IF(N775="snížená",J775,0)</f>
        <v>0</v>
      </c>
      <c r="BG775" s="140">
        <f>IF(N775="zákl. přenesená",J775,0)</f>
        <v>0</v>
      </c>
      <c r="BH775" s="140">
        <f>IF(N775="sníž. přenesená",J775,0)</f>
        <v>0</v>
      </c>
      <c r="BI775" s="140">
        <f>IF(N775="nulová",J775,0)</f>
        <v>0</v>
      </c>
      <c r="BJ775" s="18" t="s">
        <v>81</v>
      </c>
      <c r="BK775" s="140">
        <f>ROUND(I775*H775,2)</f>
        <v>0</v>
      </c>
      <c r="BL775" s="18" t="s">
        <v>278</v>
      </c>
      <c r="BM775" s="139" t="s">
        <v>3291</v>
      </c>
    </row>
    <row r="776" spans="2:65" s="1" customFormat="1" ht="10.199999999999999">
      <c r="B776" s="33"/>
      <c r="D776" s="141" t="s">
        <v>165</v>
      </c>
      <c r="F776" s="142" t="s">
        <v>3292</v>
      </c>
      <c r="I776" s="143"/>
      <c r="L776" s="33"/>
      <c r="M776" s="144"/>
      <c r="T776" s="54"/>
      <c r="AT776" s="18" t="s">
        <v>165</v>
      </c>
      <c r="AU776" s="18" t="s">
        <v>83</v>
      </c>
    </row>
    <row r="777" spans="2:65" s="1" customFormat="1" ht="16.5" customHeight="1">
      <c r="B777" s="33"/>
      <c r="C777" s="166" t="s">
        <v>1280</v>
      </c>
      <c r="D777" s="166" t="s">
        <v>291</v>
      </c>
      <c r="E777" s="167" t="s">
        <v>3293</v>
      </c>
      <c r="F777" s="168" t="s">
        <v>3294</v>
      </c>
      <c r="G777" s="169" t="s">
        <v>235</v>
      </c>
      <c r="H777" s="170">
        <v>1</v>
      </c>
      <c r="I777" s="171"/>
      <c r="J777" s="172">
        <f>ROUND(I777*H777,2)</f>
        <v>0</v>
      </c>
      <c r="K777" s="168" t="s">
        <v>162</v>
      </c>
      <c r="L777" s="173"/>
      <c r="M777" s="174" t="s">
        <v>19</v>
      </c>
      <c r="N777" s="175" t="s">
        <v>44</v>
      </c>
      <c r="P777" s="137">
        <f>O777*H777</f>
        <v>0</v>
      </c>
      <c r="Q777" s="137">
        <v>5.0000000000000001E-4</v>
      </c>
      <c r="R777" s="137">
        <f>Q777*H777</f>
        <v>5.0000000000000001E-4</v>
      </c>
      <c r="S777" s="137">
        <v>0</v>
      </c>
      <c r="T777" s="138">
        <f>S777*H777</f>
        <v>0</v>
      </c>
      <c r="AR777" s="139" t="s">
        <v>379</v>
      </c>
      <c r="AT777" s="139" t="s">
        <v>291</v>
      </c>
      <c r="AU777" s="139" t="s">
        <v>83</v>
      </c>
      <c r="AY777" s="18" t="s">
        <v>156</v>
      </c>
      <c r="BE777" s="140">
        <f>IF(N777="základní",J777,0)</f>
        <v>0</v>
      </c>
      <c r="BF777" s="140">
        <f>IF(N777="snížená",J777,0)</f>
        <v>0</v>
      </c>
      <c r="BG777" s="140">
        <f>IF(N777="zákl. přenesená",J777,0)</f>
        <v>0</v>
      </c>
      <c r="BH777" s="140">
        <f>IF(N777="sníž. přenesená",J777,0)</f>
        <v>0</v>
      </c>
      <c r="BI777" s="140">
        <f>IF(N777="nulová",J777,0)</f>
        <v>0</v>
      </c>
      <c r="BJ777" s="18" t="s">
        <v>81</v>
      </c>
      <c r="BK777" s="140">
        <f>ROUND(I777*H777,2)</f>
        <v>0</v>
      </c>
      <c r="BL777" s="18" t="s">
        <v>278</v>
      </c>
      <c r="BM777" s="139" t="s">
        <v>3295</v>
      </c>
    </row>
    <row r="778" spans="2:65" s="1" customFormat="1" ht="16.5" customHeight="1">
      <c r="B778" s="33"/>
      <c r="C778" s="128" t="s">
        <v>1283</v>
      </c>
      <c r="D778" s="128" t="s">
        <v>158</v>
      </c>
      <c r="E778" s="129" t="s">
        <v>3296</v>
      </c>
      <c r="F778" s="130" t="s">
        <v>3297</v>
      </c>
      <c r="G778" s="131" t="s">
        <v>235</v>
      </c>
      <c r="H778" s="132">
        <v>1</v>
      </c>
      <c r="I778" s="133"/>
      <c r="J778" s="134">
        <f>ROUND(I778*H778,2)</f>
        <v>0</v>
      </c>
      <c r="K778" s="130" t="s">
        <v>162</v>
      </c>
      <c r="L778" s="33"/>
      <c r="M778" s="135" t="s">
        <v>19</v>
      </c>
      <c r="N778" s="136" t="s">
        <v>44</v>
      </c>
      <c r="P778" s="137">
        <f>O778*H778</f>
        <v>0</v>
      </c>
      <c r="Q778" s="137">
        <v>0</v>
      </c>
      <c r="R778" s="137">
        <f>Q778*H778</f>
        <v>0</v>
      </c>
      <c r="S778" s="137">
        <v>0</v>
      </c>
      <c r="T778" s="138">
        <f>S778*H778</f>
        <v>0</v>
      </c>
      <c r="AR778" s="139" t="s">
        <v>278</v>
      </c>
      <c r="AT778" s="139" t="s">
        <v>158</v>
      </c>
      <c r="AU778" s="139" t="s">
        <v>83</v>
      </c>
      <c r="AY778" s="18" t="s">
        <v>156</v>
      </c>
      <c r="BE778" s="140">
        <f>IF(N778="základní",J778,0)</f>
        <v>0</v>
      </c>
      <c r="BF778" s="140">
        <f>IF(N778="snížená",J778,0)</f>
        <v>0</v>
      </c>
      <c r="BG778" s="140">
        <f>IF(N778="zákl. přenesená",J778,0)</f>
        <v>0</v>
      </c>
      <c r="BH778" s="140">
        <f>IF(N778="sníž. přenesená",J778,0)</f>
        <v>0</v>
      </c>
      <c r="BI778" s="140">
        <f>IF(N778="nulová",J778,0)</f>
        <v>0</v>
      </c>
      <c r="BJ778" s="18" t="s">
        <v>81</v>
      </c>
      <c r="BK778" s="140">
        <f>ROUND(I778*H778,2)</f>
        <v>0</v>
      </c>
      <c r="BL778" s="18" t="s">
        <v>278</v>
      </c>
      <c r="BM778" s="139" t="s">
        <v>3298</v>
      </c>
    </row>
    <row r="779" spans="2:65" s="1" customFormat="1" ht="10.199999999999999">
      <c r="B779" s="33"/>
      <c r="D779" s="141" t="s">
        <v>165</v>
      </c>
      <c r="F779" s="142" t="s">
        <v>3299</v>
      </c>
      <c r="I779" s="143"/>
      <c r="L779" s="33"/>
      <c r="M779" s="144"/>
      <c r="T779" s="54"/>
      <c r="AT779" s="18" t="s">
        <v>165</v>
      </c>
      <c r="AU779" s="18" t="s">
        <v>83</v>
      </c>
    </row>
    <row r="780" spans="2:65" s="12" customFormat="1" ht="10.199999999999999">
      <c r="B780" s="145"/>
      <c r="D780" s="146" t="s">
        <v>167</v>
      </c>
      <c r="E780" s="147" t="s">
        <v>19</v>
      </c>
      <c r="F780" s="148" t="s">
        <v>3251</v>
      </c>
      <c r="H780" s="147" t="s">
        <v>19</v>
      </c>
      <c r="I780" s="149"/>
      <c r="L780" s="145"/>
      <c r="M780" s="150"/>
      <c r="T780" s="151"/>
      <c r="AT780" s="147" t="s">
        <v>167</v>
      </c>
      <c r="AU780" s="147" t="s">
        <v>83</v>
      </c>
      <c r="AV780" s="12" t="s">
        <v>81</v>
      </c>
      <c r="AW780" s="12" t="s">
        <v>35</v>
      </c>
      <c r="AX780" s="12" t="s">
        <v>73</v>
      </c>
      <c r="AY780" s="147" t="s">
        <v>156</v>
      </c>
    </row>
    <row r="781" spans="2:65" s="13" customFormat="1" ht="10.199999999999999">
      <c r="B781" s="152"/>
      <c r="D781" s="146" t="s">
        <v>167</v>
      </c>
      <c r="E781" s="153" t="s">
        <v>19</v>
      </c>
      <c r="F781" s="154" t="s">
        <v>81</v>
      </c>
      <c r="H781" s="155">
        <v>1</v>
      </c>
      <c r="I781" s="156"/>
      <c r="L781" s="152"/>
      <c r="M781" s="157"/>
      <c r="T781" s="158"/>
      <c r="AT781" s="153" t="s">
        <v>167</v>
      </c>
      <c r="AU781" s="153" t="s">
        <v>83</v>
      </c>
      <c r="AV781" s="13" t="s">
        <v>83</v>
      </c>
      <c r="AW781" s="13" t="s">
        <v>35</v>
      </c>
      <c r="AX781" s="13" t="s">
        <v>73</v>
      </c>
      <c r="AY781" s="153" t="s">
        <v>156</v>
      </c>
    </row>
    <row r="782" spans="2:65" s="14" customFormat="1" ht="10.199999999999999">
      <c r="B782" s="159"/>
      <c r="D782" s="146" t="s">
        <v>167</v>
      </c>
      <c r="E782" s="160" t="s">
        <v>19</v>
      </c>
      <c r="F782" s="161" t="s">
        <v>174</v>
      </c>
      <c r="H782" s="162">
        <v>1</v>
      </c>
      <c r="I782" s="163"/>
      <c r="L782" s="159"/>
      <c r="M782" s="164"/>
      <c r="T782" s="165"/>
      <c r="AT782" s="160" t="s">
        <v>167</v>
      </c>
      <c r="AU782" s="160" t="s">
        <v>83</v>
      </c>
      <c r="AV782" s="14" t="s">
        <v>163</v>
      </c>
      <c r="AW782" s="14" t="s">
        <v>35</v>
      </c>
      <c r="AX782" s="14" t="s">
        <v>81</v>
      </c>
      <c r="AY782" s="160" t="s">
        <v>156</v>
      </c>
    </row>
    <row r="783" spans="2:65" s="1" customFormat="1" ht="16.5" customHeight="1">
      <c r="B783" s="33"/>
      <c r="C783" s="166" t="s">
        <v>1286</v>
      </c>
      <c r="D783" s="166" t="s">
        <v>291</v>
      </c>
      <c r="E783" s="167" t="s">
        <v>3300</v>
      </c>
      <c r="F783" s="168" t="s">
        <v>3301</v>
      </c>
      <c r="G783" s="169" t="s">
        <v>235</v>
      </c>
      <c r="H783" s="170">
        <v>1</v>
      </c>
      <c r="I783" s="171"/>
      <c r="J783" s="172">
        <f>ROUND(I783*H783,2)</f>
        <v>0</v>
      </c>
      <c r="K783" s="168" t="s">
        <v>162</v>
      </c>
      <c r="L783" s="173"/>
      <c r="M783" s="174" t="s">
        <v>19</v>
      </c>
      <c r="N783" s="175" t="s">
        <v>44</v>
      </c>
      <c r="P783" s="137">
        <f>O783*H783</f>
        <v>0</v>
      </c>
      <c r="Q783" s="137">
        <v>4.4999999999999999E-4</v>
      </c>
      <c r="R783" s="137">
        <f>Q783*H783</f>
        <v>4.4999999999999999E-4</v>
      </c>
      <c r="S783" s="137">
        <v>0</v>
      </c>
      <c r="T783" s="138">
        <f>S783*H783</f>
        <v>0</v>
      </c>
      <c r="AR783" s="139" t="s">
        <v>379</v>
      </c>
      <c r="AT783" s="139" t="s">
        <v>291</v>
      </c>
      <c r="AU783" s="139" t="s">
        <v>83</v>
      </c>
      <c r="AY783" s="18" t="s">
        <v>156</v>
      </c>
      <c r="BE783" s="140">
        <f>IF(N783="základní",J783,0)</f>
        <v>0</v>
      </c>
      <c r="BF783" s="140">
        <f>IF(N783="snížená",J783,0)</f>
        <v>0</v>
      </c>
      <c r="BG783" s="140">
        <f>IF(N783="zákl. přenesená",J783,0)</f>
        <v>0</v>
      </c>
      <c r="BH783" s="140">
        <f>IF(N783="sníž. přenesená",J783,0)</f>
        <v>0</v>
      </c>
      <c r="BI783" s="140">
        <f>IF(N783="nulová",J783,0)</f>
        <v>0</v>
      </c>
      <c r="BJ783" s="18" t="s">
        <v>81</v>
      </c>
      <c r="BK783" s="140">
        <f>ROUND(I783*H783,2)</f>
        <v>0</v>
      </c>
      <c r="BL783" s="18" t="s">
        <v>278</v>
      </c>
      <c r="BM783" s="139" t="s">
        <v>3302</v>
      </c>
    </row>
    <row r="784" spans="2:65" s="1" customFormat="1" ht="24.15" customHeight="1">
      <c r="B784" s="33"/>
      <c r="C784" s="128" t="s">
        <v>1290</v>
      </c>
      <c r="D784" s="128" t="s">
        <v>158</v>
      </c>
      <c r="E784" s="129" t="s">
        <v>3303</v>
      </c>
      <c r="F784" s="130" t="s">
        <v>3304</v>
      </c>
      <c r="G784" s="131" t="s">
        <v>235</v>
      </c>
      <c r="H784" s="132">
        <v>1</v>
      </c>
      <c r="I784" s="133"/>
      <c r="J784" s="134">
        <f>ROUND(I784*H784,2)</f>
        <v>0</v>
      </c>
      <c r="K784" s="130" t="s">
        <v>162</v>
      </c>
      <c r="L784" s="33"/>
      <c r="M784" s="135" t="s">
        <v>19</v>
      </c>
      <c r="N784" s="136" t="s">
        <v>44</v>
      </c>
      <c r="P784" s="137">
        <f>O784*H784</f>
        <v>0</v>
      </c>
      <c r="Q784" s="137">
        <v>0</v>
      </c>
      <c r="R784" s="137">
        <f>Q784*H784</f>
        <v>0</v>
      </c>
      <c r="S784" s="137">
        <v>0</v>
      </c>
      <c r="T784" s="138">
        <f>S784*H784</f>
        <v>0</v>
      </c>
      <c r="AR784" s="139" t="s">
        <v>278</v>
      </c>
      <c r="AT784" s="139" t="s">
        <v>158</v>
      </c>
      <c r="AU784" s="139" t="s">
        <v>83</v>
      </c>
      <c r="AY784" s="18" t="s">
        <v>156</v>
      </c>
      <c r="BE784" s="140">
        <f>IF(N784="základní",J784,0)</f>
        <v>0</v>
      </c>
      <c r="BF784" s="140">
        <f>IF(N784="snížená",J784,0)</f>
        <v>0</v>
      </c>
      <c r="BG784" s="140">
        <f>IF(N784="zákl. přenesená",J784,0)</f>
        <v>0</v>
      </c>
      <c r="BH784" s="140">
        <f>IF(N784="sníž. přenesená",J784,0)</f>
        <v>0</v>
      </c>
      <c r="BI784" s="140">
        <f>IF(N784="nulová",J784,0)</f>
        <v>0</v>
      </c>
      <c r="BJ784" s="18" t="s">
        <v>81</v>
      </c>
      <c r="BK784" s="140">
        <f>ROUND(I784*H784,2)</f>
        <v>0</v>
      </c>
      <c r="BL784" s="18" t="s">
        <v>278</v>
      </c>
      <c r="BM784" s="139" t="s">
        <v>3305</v>
      </c>
    </row>
    <row r="785" spans="2:65" s="1" customFormat="1" ht="10.199999999999999">
      <c r="B785" s="33"/>
      <c r="D785" s="141" t="s">
        <v>165</v>
      </c>
      <c r="F785" s="142" t="s">
        <v>3306</v>
      </c>
      <c r="I785" s="143"/>
      <c r="L785" s="33"/>
      <c r="M785" s="144"/>
      <c r="T785" s="54"/>
      <c r="AT785" s="18" t="s">
        <v>165</v>
      </c>
      <c r="AU785" s="18" t="s">
        <v>83</v>
      </c>
    </row>
    <row r="786" spans="2:65" s="1" customFormat="1" ht="16.5" customHeight="1">
      <c r="B786" s="33"/>
      <c r="C786" s="166" t="s">
        <v>1294</v>
      </c>
      <c r="D786" s="166" t="s">
        <v>291</v>
      </c>
      <c r="E786" s="167" t="s">
        <v>3307</v>
      </c>
      <c r="F786" s="168" t="s">
        <v>3308</v>
      </c>
      <c r="G786" s="169" t="s">
        <v>235</v>
      </c>
      <c r="H786" s="170">
        <v>1</v>
      </c>
      <c r="I786" s="171"/>
      <c r="J786" s="172">
        <f>ROUND(I786*H786,2)</f>
        <v>0</v>
      </c>
      <c r="K786" s="168" t="s">
        <v>162</v>
      </c>
      <c r="L786" s="173"/>
      <c r="M786" s="174" t="s">
        <v>19</v>
      </c>
      <c r="N786" s="175" t="s">
        <v>44</v>
      </c>
      <c r="P786" s="137">
        <f>O786*H786</f>
        <v>0</v>
      </c>
      <c r="Q786" s="137">
        <v>6.8999999999999997E-4</v>
      </c>
      <c r="R786" s="137">
        <f>Q786*H786</f>
        <v>6.8999999999999997E-4</v>
      </c>
      <c r="S786" s="137">
        <v>0</v>
      </c>
      <c r="T786" s="138">
        <f>S786*H786</f>
        <v>0</v>
      </c>
      <c r="AR786" s="139" t="s">
        <v>379</v>
      </c>
      <c r="AT786" s="139" t="s">
        <v>291</v>
      </c>
      <c r="AU786" s="139" t="s">
        <v>83</v>
      </c>
      <c r="AY786" s="18" t="s">
        <v>156</v>
      </c>
      <c r="BE786" s="140">
        <f>IF(N786="základní",J786,0)</f>
        <v>0</v>
      </c>
      <c r="BF786" s="140">
        <f>IF(N786="snížená",J786,0)</f>
        <v>0</v>
      </c>
      <c r="BG786" s="140">
        <f>IF(N786="zákl. přenesená",J786,0)</f>
        <v>0</v>
      </c>
      <c r="BH786" s="140">
        <f>IF(N786="sníž. přenesená",J786,0)</f>
        <v>0</v>
      </c>
      <c r="BI786" s="140">
        <f>IF(N786="nulová",J786,0)</f>
        <v>0</v>
      </c>
      <c r="BJ786" s="18" t="s">
        <v>81</v>
      </c>
      <c r="BK786" s="140">
        <f>ROUND(I786*H786,2)</f>
        <v>0</v>
      </c>
      <c r="BL786" s="18" t="s">
        <v>278</v>
      </c>
      <c r="BM786" s="139" t="s">
        <v>3309</v>
      </c>
    </row>
    <row r="787" spans="2:65" s="1" customFormat="1" ht="16.5" customHeight="1">
      <c r="B787" s="33"/>
      <c r="C787" s="128" t="s">
        <v>1299</v>
      </c>
      <c r="D787" s="128" t="s">
        <v>158</v>
      </c>
      <c r="E787" s="129" t="s">
        <v>3310</v>
      </c>
      <c r="F787" s="130" t="s">
        <v>3311</v>
      </c>
      <c r="G787" s="131" t="s">
        <v>235</v>
      </c>
      <c r="H787" s="132">
        <v>1</v>
      </c>
      <c r="I787" s="133"/>
      <c r="J787" s="134">
        <f>ROUND(I787*H787,2)</f>
        <v>0</v>
      </c>
      <c r="K787" s="130" t="s">
        <v>162</v>
      </c>
      <c r="L787" s="33"/>
      <c r="M787" s="135" t="s">
        <v>19</v>
      </c>
      <c r="N787" s="136" t="s">
        <v>44</v>
      </c>
      <c r="P787" s="137">
        <f>O787*H787</f>
        <v>0</v>
      </c>
      <c r="Q787" s="137">
        <v>0</v>
      </c>
      <c r="R787" s="137">
        <f>Q787*H787</f>
        <v>0</v>
      </c>
      <c r="S787" s="137">
        <v>0</v>
      </c>
      <c r="T787" s="138">
        <f>S787*H787</f>
        <v>0</v>
      </c>
      <c r="AR787" s="139" t="s">
        <v>278</v>
      </c>
      <c r="AT787" s="139" t="s">
        <v>158</v>
      </c>
      <c r="AU787" s="139" t="s">
        <v>83</v>
      </c>
      <c r="AY787" s="18" t="s">
        <v>156</v>
      </c>
      <c r="BE787" s="140">
        <f>IF(N787="základní",J787,0)</f>
        <v>0</v>
      </c>
      <c r="BF787" s="140">
        <f>IF(N787="snížená",J787,0)</f>
        <v>0</v>
      </c>
      <c r="BG787" s="140">
        <f>IF(N787="zákl. přenesená",J787,0)</f>
        <v>0</v>
      </c>
      <c r="BH787" s="140">
        <f>IF(N787="sníž. přenesená",J787,0)</f>
        <v>0</v>
      </c>
      <c r="BI787" s="140">
        <f>IF(N787="nulová",J787,0)</f>
        <v>0</v>
      </c>
      <c r="BJ787" s="18" t="s">
        <v>81</v>
      </c>
      <c r="BK787" s="140">
        <f>ROUND(I787*H787,2)</f>
        <v>0</v>
      </c>
      <c r="BL787" s="18" t="s">
        <v>278</v>
      </c>
      <c r="BM787" s="139" t="s">
        <v>3312</v>
      </c>
    </row>
    <row r="788" spans="2:65" s="1" customFormat="1" ht="10.199999999999999">
      <c r="B788" s="33"/>
      <c r="D788" s="141" t="s">
        <v>165</v>
      </c>
      <c r="F788" s="142" t="s">
        <v>3313</v>
      </c>
      <c r="I788" s="143"/>
      <c r="L788" s="33"/>
      <c r="M788" s="144"/>
      <c r="T788" s="54"/>
      <c r="AT788" s="18" t="s">
        <v>165</v>
      </c>
      <c r="AU788" s="18" t="s">
        <v>83</v>
      </c>
    </row>
    <row r="789" spans="2:65" s="12" customFormat="1" ht="10.199999999999999">
      <c r="B789" s="145"/>
      <c r="D789" s="146" t="s">
        <v>167</v>
      </c>
      <c r="E789" s="147" t="s">
        <v>19</v>
      </c>
      <c r="F789" s="148" t="s">
        <v>3251</v>
      </c>
      <c r="H789" s="147" t="s">
        <v>19</v>
      </c>
      <c r="I789" s="149"/>
      <c r="L789" s="145"/>
      <c r="M789" s="150"/>
      <c r="T789" s="151"/>
      <c r="AT789" s="147" t="s">
        <v>167</v>
      </c>
      <c r="AU789" s="147" t="s">
        <v>83</v>
      </c>
      <c r="AV789" s="12" t="s">
        <v>81</v>
      </c>
      <c r="AW789" s="12" t="s">
        <v>35</v>
      </c>
      <c r="AX789" s="12" t="s">
        <v>73</v>
      </c>
      <c r="AY789" s="147" t="s">
        <v>156</v>
      </c>
    </row>
    <row r="790" spans="2:65" s="13" customFormat="1" ht="10.199999999999999">
      <c r="B790" s="152"/>
      <c r="D790" s="146" t="s">
        <v>167</v>
      </c>
      <c r="E790" s="153" t="s">
        <v>19</v>
      </c>
      <c r="F790" s="154" t="s">
        <v>81</v>
      </c>
      <c r="H790" s="155">
        <v>1</v>
      </c>
      <c r="I790" s="156"/>
      <c r="L790" s="152"/>
      <c r="M790" s="157"/>
      <c r="T790" s="158"/>
      <c r="AT790" s="153" t="s">
        <v>167</v>
      </c>
      <c r="AU790" s="153" t="s">
        <v>83</v>
      </c>
      <c r="AV790" s="13" t="s">
        <v>83</v>
      </c>
      <c r="AW790" s="13" t="s">
        <v>35</v>
      </c>
      <c r="AX790" s="13" t="s">
        <v>73</v>
      </c>
      <c r="AY790" s="153" t="s">
        <v>156</v>
      </c>
    </row>
    <row r="791" spans="2:65" s="14" customFormat="1" ht="10.199999999999999">
      <c r="B791" s="159"/>
      <c r="D791" s="146" t="s">
        <v>167</v>
      </c>
      <c r="E791" s="160" t="s">
        <v>19</v>
      </c>
      <c r="F791" s="161" t="s">
        <v>174</v>
      </c>
      <c r="H791" s="162">
        <v>1</v>
      </c>
      <c r="I791" s="163"/>
      <c r="L791" s="159"/>
      <c r="M791" s="164"/>
      <c r="T791" s="165"/>
      <c r="AT791" s="160" t="s">
        <v>167</v>
      </c>
      <c r="AU791" s="160" t="s">
        <v>83</v>
      </c>
      <c r="AV791" s="14" t="s">
        <v>163</v>
      </c>
      <c r="AW791" s="14" t="s">
        <v>35</v>
      </c>
      <c r="AX791" s="14" t="s">
        <v>81</v>
      </c>
      <c r="AY791" s="160" t="s">
        <v>156</v>
      </c>
    </row>
    <row r="792" spans="2:65" s="1" customFormat="1" ht="16.5" customHeight="1">
      <c r="B792" s="33"/>
      <c r="C792" s="166" t="s">
        <v>1303</v>
      </c>
      <c r="D792" s="166" t="s">
        <v>291</v>
      </c>
      <c r="E792" s="167" t="s">
        <v>3314</v>
      </c>
      <c r="F792" s="168" t="s">
        <v>3315</v>
      </c>
      <c r="G792" s="169" t="s">
        <v>818</v>
      </c>
      <c r="H792" s="170">
        <v>1</v>
      </c>
      <c r="I792" s="171"/>
      <c r="J792" s="172">
        <f>ROUND(I792*H792,2)</f>
        <v>0</v>
      </c>
      <c r="K792" s="168" t="s">
        <v>19</v>
      </c>
      <c r="L792" s="173"/>
      <c r="M792" s="174" t="s">
        <v>19</v>
      </c>
      <c r="N792" s="175" t="s">
        <v>44</v>
      </c>
      <c r="P792" s="137">
        <f>O792*H792</f>
        <v>0</v>
      </c>
      <c r="Q792" s="137">
        <v>0</v>
      </c>
      <c r="R792" s="137">
        <f>Q792*H792</f>
        <v>0</v>
      </c>
      <c r="S792" s="137">
        <v>0</v>
      </c>
      <c r="T792" s="138">
        <f>S792*H792</f>
        <v>0</v>
      </c>
      <c r="AR792" s="139" t="s">
        <v>379</v>
      </c>
      <c r="AT792" s="139" t="s">
        <v>291</v>
      </c>
      <c r="AU792" s="139" t="s">
        <v>83</v>
      </c>
      <c r="AY792" s="18" t="s">
        <v>156</v>
      </c>
      <c r="BE792" s="140">
        <f>IF(N792="základní",J792,0)</f>
        <v>0</v>
      </c>
      <c r="BF792" s="140">
        <f>IF(N792="snížená",J792,0)</f>
        <v>0</v>
      </c>
      <c r="BG792" s="140">
        <f>IF(N792="zákl. přenesená",J792,0)</f>
        <v>0</v>
      </c>
      <c r="BH792" s="140">
        <f>IF(N792="sníž. přenesená",J792,0)</f>
        <v>0</v>
      </c>
      <c r="BI792" s="140">
        <f>IF(N792="nulová",J792,0)</f>
        <v>0</v>
      </c>
      <c r="BJ792" s="18" t="s">
        <v>81</v>
      </c>
      <c r="BK792" s="140">
        <f>ROUND(I792*H792,2)</f>
        <v>0</v>
      </c>
      <c r="BL792" s="18" t="s">
        <v>278</v>
      </c>
      <c r="BM792" s="139" t="s">
        <v>3316</v>
      </c>
    </row>
    <row r="793" spans="2:65" s="1" customFormat="1" ht="16.5" customHeight="1">
      <c r="B793" s="33"/>
      <c r="C793" s="128" t="s">
        <v>1307</v>
      </c>
      <c r="D793" s="128" t="s">
        <v>158</v>
      </c>
      <c r="E793" s="129" t="s">
        <v>3317</v>
      </c>
      <c r="F793" s="130" t="s">
        <v>3318</v>
      </c>
      <c r="G793" s="131" t="s">
        <v>235</v>
      </c>
      <c r="H793" s="132">
        <v>5</v>
      </c>
      <c r="I793" s="133"/>
      <c r="J793" s="134">
        <f>ROUND(I793*H793,2)</f>
        <v>0</v>
      </c>
      <c r="K793" s="130" t="s">
        <v>162</v>
      </c>
      <c r="L793" s="33"/>
      <c r="M793" s="135" t="s">
        <v>19</v>
      </c>
      <c r="N793" s="136" t="s">
        <v>44</v>
      </c>
      <c r="P793" s="137">
        <f>O793*H793</f>
        <v>0</v>
      </c>
      <c r="Q793" s="137">
        <v>0</v>
      </c>
      <c r="R793" s="137">
        <f>Q793*H793</f>
        <v>0</v>
      </c>
      <c r="S793" s="137">
        <v>0</v>
      </c>
      <c r="T793" s="138">
        <f>S793*H793</f>
        <v>0</v>
      </c>
      <c r="AR793" s="139" t="s">
        <v>278</v>
      </c>
      <c r="AT793" s="139" t="s">
        <v>158</v>
      </c>
      <c r="AU793" s="139" t="s">
        <v>83</v>
      </c>
      <c r="AY793" s="18" t="s">
        <v>156</v>
      </c>
      <c r="BE793" s="140">
        <f>IF(N793="základní",J793,0)</f>
        <v>0</v>
      </c>
      <c r="BF793" s="140">
        <f>IF(N793="snížená",J793,0)</f>
        <v>0</v>
      </c>
      <c r="BG793" s="140">
        <f>IF(N793="zákl. přenesená",J793,0)</f>
        <v>0</v>
      </c>
      <c r="BH793" s="140">
        <f>IF(N793="sníž. přenesená",J793,0)</f>
        <v>0</v>
      </c>
      <c r="BI793" s="140">
        <f>IF(N793="nulová",J793,0)</f>
        <v>0</v>
      </c>
      <c r="BJ793" s="18" t="s">
        <v>81</v>
      </c>
      <c r="BK793" s="140">
        <f>ROUND(I793*H793,2)</f>
        <v>0</v>
      </c>
      <c r="BL793" s="18" t="s">
        <v>278</v>
      </c>
      <c r="BM793" s="139" t="s">
        <v>3319</v>
      </c>
    </row>
    <row r="794" spans="2:65" s="1" customFormat="1" ht="10.199999999999999">
      <c r="B794" s="33"/>
      <c r="D794" s="141" t="s">
        <v>165</v>
      </c>
      <c r="F794" s="142" t="s">
        <v>3320</v>
      </c>
      <c r="I794" s="143"/>
      <c r="L794" s="33"/>
      <c r="M794" s="144"/>
      <c r="T794" s="54"/>
      <c r="AT794" s="18" t="s">
        <v>165</v>
      </c>
      <c r="AU794" s="18" t="s">
        <v>83</v>
      </c>
    </row>
    <row r="795" spans="2:65" s="12" customFormat="1" ht="10.199999999999999">
      <c r="B795" s="145"/>
      <c r="D795" s="146" t="s">
        <v>167</v>
      </c>
      <c r="E795" s="147" t="s">
        <v>19</v>
      </c>
      <c r="F795" s="148" t="s">
        <v>3251</v>
      </c>
      <c r="H795" s="147" t="s">
        <v>19</v>
      </c>
      <c r="I795" s="149"/>
      <c r="L795" s="145"/>
      <c r="M795" s="150"/>
      <c r="T795" s="151"/>
      <c r="AT795" s="147" t="s">
        <v>167</v>
      </c>
      <c r="AU795" s="147" t="s">
        <v>83</v>
      </c>
      <c r="AV795" s="12" t="s">
        <v>81</v>
      </c>
      <c r="AW795" s="12" t="s">
        <v>35</v>
      </c>
      <c r="AX795" s="12" t="s">
        <v>73</v>
      </c>
      <c r="AY795" s="147" t="s">
        <v>156</v>
      </c>
    </row>
    <row r="796" spans="2:65" s="13" customFormat="1" ht="10.199999999999999">
      <c r="B796" s="152"/>
      <c r="D796" s="146" t="s">
        <v>167</v>
      </c>
      <c r="E796" s="153" t="s">
        <v>19</v>
      </c>
      <c r="F796" s="154" t="s">
        <v>2795</v>
      </c>
      <c r="H796" s="155">
        <v>1</v>
      </c>
      <c r="I796" s="156"/>
      <c r="L796" s="152"/>
      <c r="M796" s="157"/>
      <c r="T796" s="158"/>
      <c r="AT796" s="153" t="s">
        <v>167</v>
      </c>
      <c r="AU796" s="153" t="s">
        <v>83</v>
      </c>
      <c r="AV796" s="13" t="s">
        <v>83</v>
      </c>
      <c r="AW796" s="13" t="s">
        <v>35</v>
      </c>
      <c r="AX796" s="13" t="s">
        <v>73</v>
      </c>
      <c r="AY796" s="153" t="s">
        <v>156</v>
      </c>
    </row>
    <row r="797" spans="2:65" s="12" customFormat="1" ht="10.199999999999999">
      <c r="B797" s="145"/>
      <c r="D797" s="146" t="s">
        <v>167</v>
      </c>
      <c r="E797" s="147" t="s">
        <v>19</v>
      </c>
      <c r="F797" s="148" t="s">
        <v>2834</v>
      </c>
      <c r="H797" s="147" t="s">
        <v>19</v>
      </c>
      <c r="I797" s="149"/>
      <c r="L797" s="145"/>
      <c r="M797" s="150"/>
      <c r="T797" s="151"/>
      <c r="AT797" s="147" t="s">
        <v>167</v>
      </c>
      <c r="AU797" s="147" t="s">
        <v>83</v>
      </c>
      <c r="AV797" s="12" t="s">
        <v>81</v>
      </c>
      <c r="AW797" s="12" t="s">
        <v>35</v>
      </c>
      <c r="AX797" s="12" t="s">
        <v>73</v>
      </c>
      <c r="AY797" s="147" t="s">
        <v>156</v>
      </c>
    </row>
    <row r="798" spans="2:65" s="13" customFormat="1" ht="10.199999999999999">
      <c r="B798" s="152"/>
      <c r="D798" s="146" t="s">
        <v>167</v>
      </c>
      <c r="E798" s="153" t="s">
        <v>19</v>
      </c>
      <c r="F798" s="154" t="s">
        <v>2882</v>
      </c>
      <c r="H798" s="155">
        <v>1</v>
      </c>
      <c r="I798" s="156"/>
      <c r="L798" s="152"/>
      <c r="M798" s="157"/>
      <c r="T798" s="158"/>
      <c r="AT798" s="153" t="s">
        <v>167</v>
      </c>
      <c r="AU798" s="153" t="s">
        <v>83</v>
      </c>
      <c r="AV798" s="13" t="s">
        <v>83</v>
      </c>
      <c r="AW798" s="13" t="s">
        <v>35</v>
      </c>
      <c r="AX798" s="13" t="s">
        <v>73</v>
      </c>
      <c r="AY798" s="153" t="s">
        <v>156</v>
      </c>
    </row>
    <row r="799" spans="2:65" s="13" customFormat="1" ht="10.199999999999999">
      <c r="B799" s="152"/>
      <c r="D799" s="146" t="s">
        <v>167</v>
      </c>
      <c r="E799" s="153" t="s">
        <v>19</v>
      </c>
      <c r="F799" s="154" t="s">
        <v>3192</v>
      </c>
      <c r="H799" s="155">
        <v>1</v>
      </c>
      <c r="I799" s="156"/>
      <c r="L799" s="152"/>
      <c r="M799" s="157"/>
      <c r="T799" s="158"/>
      <c r="AT799" s="153" t="s">
        <v>167</v>
      </c>
      <c r="AU799" s="153" t="s">
        <v>83</v>
      </c>
      <c r="AV799" s="13" t="s">
        <v>83</v>
      </c>
      <c r="AW799" s="13" t="s">
        <v>35</v>
      </c>
      <c r="AX799" s="13" t="s">
        <v>73</v>
      </c>
      <c r="AY799" s="153" t="s">
        <v>156</v>
      </c>
    </row>
    <row r="800" spans="2:65" s="13" customFormat="1" ht="10.199999999999999">
      <c r="B800" s="152"/>
      <c r="D800" s="146" t="s">
        <v>167</v>
      </c>
      <c r="E800" s="153" t="s">
        <v>19</v>
      </c>
      <c r="F800" s="154" t="s">
        <v>3193</v>
      </c>
      <c r="H800" s="155">
        <v>1</v>
      </c>
      <c r="I800" s="156"/>
      <c r="L800" s="152"/>
      <c r="M800" s="157"/>
      <c r="T800" s="158"/>
      <c r="AT800" s="153" t="s">
        <v>167</v>
      </c>
      <c r="AU800" s="153" t="s">
        <v>83</v>
      </c>
      <c r="AV800" s="13" t="s">
        <v>83</v>
      </c>
      <c r="AW800" s="13" t="s">
        <v>35</v>
      </c>
      <c r="AX800" s="13" t="s">
        <v>73</v>
      </c>
      <c r="AY800" s="153" t="s">
        <v>156</v>
      </c>
    </row>
    <row r="801" spans="2:65" s="13" customFormat="1" ht="10.199999999999999">
      <c r="B801" s="152"/>
      <c r="D801" s="146" t="s">
        <v>167</v>
      </c>
      <c r="E801" s="153" t="s">
        <v>19</v>
      </c>
      <c r="F801" s="154" t="s">
        <v>2800</v>
      </c>
      <c r="H801" s="155">
        <v>1</v>
      </c>
      <c r="I801" s="156"/>
      <c r="L801" s="152"/>
      <c r="M801" s="157"/>
      <c r="T801" s="158"/>
      <c r="AT801" s="153" t="s">
        <v>167</v>
      </c>
      <c r="AU801" s="153" t="s">
        <v>83</v>
      </c>
      <c r="AV801" s="13" t="s">
        <v>83</v>
      </c>
      <c r="AW801" s="13" t="s">
        <v>35</v>
      </c>
      <c r="AX801" s="13" t="s">
        <v>73</v>
      </c>
      <c r="AY801" s="153" t="s">
        <v>156</v>
      </c>
    </row>
    <row r="802" spans="2:65" s="14" customFormat="1" ht="10.199999999999999">
      <c r="B802" s="159"/>
      <c r="D802" s="146" t="s">
        <v>167</v>
      </c>
      <c r="E802" s="160" t="s">
        <v>19</v>
      </c>
      <c r="F802" s="161" t="s">
        <v>174</v>
      </c>
      <c r="H802" s="162">
        <v>5</v>
      </c>
      <c r="I802" s="163"/>
      <c r="L802" s="159"/>
      <c r="M802" s="164"/>
      <c r="T802" s="165"/>
      <c r="AT802" s="160" t="s">
        <v>167</v>
      </c>
      <c r="AU802" s="160" t="s">
        <v>83</v>
      </c>
      <c r="AV802" s="14" t="s">
        <v>163</v>
      </c>
      <c r="AW802" s="14" t="s">
        <v>35</v>
      </c>
      <c r="AX802" s="14" t="s">
        <v>81</v>
      </c>
      <c r="AY802" s="160" t="s">
        <v>156</v>
      </c>
    </row>
    <row r="803" spans="2:65" s="1" customFormat="1" ht="16.5" customHeight="1">
      <c r="B803" s="33"/>
      <c r="C803" s="166" t="s">
        <v>1311</v>
      </c>
      <c r="D803" s="166" t="s">
        <v>291</v>
      </c>
      <c r="E803" s="167" t="s">
        <v>3321</v>
      </c>
      <c r="F803" s="168" t="s">
        <v>3322</v>
      </c>
      <c r="G803" s="169" t="s">
        <v>235</v>
      </c>
      <c r="H803" s="170">
        <v>5</v>
      </c>
      <c r="I803" s="171"/>
      <c r="J803" s="172">
        <f t="shared" ref="J803:J808" si="20">ROUND(I803*H803,2)</f>
        <v>0</v>
      </c>
      <c r="K803" s="168" t="s">
        <v>162</v>
      </c>
      <c r="L803" s="173"/>
      <c r="M803" s="174" t="s">
        <v>19</v>
      </c>
      <c r="N803" s="175" t="s">
        <v>44</v>
      </c>
      <c r="P803" s="137">
        <f t="shared" ref="P803:P808" si="21">O803*H803</f>
        <v>0</v>
      </c>
      <c r="Q803" s="137">
        <v>1E-4</v>
      </c>
      <c r="R803" s="137">
        <f t="shared" ref="R803:R808" si="22">Q803*H803</f>
        <v>5.0000000000000001E-4</v>
      </c>
      <c r="S803" s="137">
        <v>0</v>
      </c>
      <c r="T803" s="138">
        <f t="shared" ref="T803:T808" si="23">S803*H803</f>
        <v>0</v>
      </c>
      <c r="AR803" s="139" t="s">
        <v>379</v>
      </c>
      <c r="AT803" s="139" t="s">
        <v>291</v>
      </c>
      <c r="AU803" s="139" t="s">
        <v>83</v>
      </c>
      <c r="AY803" s="18" t="s">
        <v>156</v>
      </c>
      <c r="BE803" s="140">
        <f t="shared" ref="BE803:BE808" si="24">IF(N803="základní",J803,0)</f>
        <v>0</v>
      </c>
      <c r="BF803" s="140">
        <f t="shared" ref="BF803:BF808" si="25">IF(N803="snížená",J803,0)</f>
        <v>0</v>
      </c>
      <c r="BG803" s="140">
        <f t="shared" ref="BG803:BG808" si="26">IF(N803="zákl. přenesená",J803,0)</f>
        <v>0</v>
      </c>
      <c r="BH803" s="140">
        <f t="shared" ref="BH803:BH808" si="27">IF(N803="sníž. přenesená",J803,0)</f>
        <v>0</v>
      </c>
      <c r="BI803" s="140">
        <f t="shared" ref="BI803:BI808" si="28">IF(N803="nulová",J803,0)</f>
        <v>0</v>
      </c>
      <c r="BJ803" s="18" t="s">
        <v>81</v>
      </c>
      <c r="BK803" s="140">
        <f t="shared" ref="BK803:BK808" si="29">ROUND(I803*H803,2)</f>
        <v>0</v>
      </c>
      <c r="BL803" s="18" t="s">
        <v>278</v>
      </c>
      <c r="BM803" s="139" t="s">
        <v>3323</v>
      </c>
    </row>
    <row r="804" spans="2:65" s="1" customFormat="1" ht="16.5" customHeight="1">
      <c r="B804" s="33"/>
      <c r="C804" s="166" t="s">
        <v>1315</v>
      </c>
      <c r="D804" s="166" t="s">
        <v>291</v>
      </c>
      <c r="E804" s="167" t="s">
        <v>3324</v>
      </c>
      <c r="F804" s="168" t="s">
        <v>3325</v>
      </c>
      <c r="G804" s="169" t="s">
        <v>235</v>
      </c>
      <c r="H804" s="170">
        <v>5</v>
      </c>
      <c r="I804" s="171"/>
      <c r="J804" s="172">
        <f t="shared" si="20"/>
        <v>0</v>
      </c>
      <c r="K804" s="168" t="s">
        <v>162</v>
      </c>
      <c r="L804" s="173"/>
      <c r="M804" s="174" t="s">
        <v>19</v>
      </c>
      <c r="N804" s="175" t="s">
        <v>44</v>
      </c>
      <c r="P804" s="137">
        <f t="shared" si="21"/>
        <v>0</v>
      </c>
      <c r="Q804" s="137">
        <v>1E-4</v>
      </c>
      <c r="R804" s="137">
        <f t="shared" si="22"/>
        <v>5.0000000000000001E-4</v>
      </c>
      <c r="S804" s="137">
        <v>0</v>
      </c>
      <c r="T804" s="138">
        <f t="shared" si="23"/>
        <v>0</v>
      </c>
      <c r="AR804" s="139" t="s">
        <v>379</v>
      </c>
      <c r="AT804" s="139" t="s">
        <v>291</v>
      </c>
      <c r="AU804" s="139" t="s">
        <v>83</v>
      </c>
      <c r="AY804" s="18" t="s">
        <v>156</v>
      </c>
      <c r="BE804" s="140">
        <f t="shared" si="24"/>
        <v>0</v>
      </c>
      <c r="BF804" s="140">
        <f t="shared" si="25"/>
        <v>0</v>
      </c>
      <c r="BG804" s="140">
        <f t="shared" si="26"/>
        <v>0</v>
      </c>
      <c r="BH804" s="140">
        <f t="shared" si="27"/>
        <v>0</v>
      </c>
      <c r="BI804" s="140">
        <f t="shared" si="28"/>
        <v>0</v>
      </c>
      <c r="BJ804" s="18" t="s">
        <v>81</v>
      </c>
      <c r="BK804" s="140">
        <f t="shared" si="29"/>
        <v>0</v>
      </c>
      <c r="BL804" s="18" t="s">
        <v>278</v>
      </c>
      <c r="BM804" s="139" t="s">
        <v>3326</v>
      </c>
    </row>
    <row r="805" spans="2:65" s="1" customFormat="1" ht="16.5" customHeight="1">
      <c r="B805" s="33"/>
      <c r="C805" s="166" t="s">
        <v>1319</v>
      </c>
      <c r="D805" s="166" t="s">
        <v>291</v>
      </c>
      <c r="E805" s="167" t="s">
        <v>3327</v>
      </c>
      <c r="F805" s="168" t="s">
        <v>3328</v>
      </c>
      <c r="G805" s="169" t="s">
        <v>235</v>
      </c>
      <c r="H805" s="170">
        <v>5</v>
      </c>
      <c r="I805" s="171"/>
      <c r="J805" s="172">
        <f t="shared" si="20"/>
        <v>0</v>
      </c>
      <c r="K805" s="168" t="s">
        <v>162</v>
      </c>
      <c r="L805" s="173"/>
      <c r="M805" s="174" t="s">
        <v>19</v>
      </c>
      <c r="N805" s="175" t="s">
        <v>44</v>
      </c>
      <c r="P805" s="137">
        <f t="shared" si="21"/>
        <v>0</v>
      </c>
      <c r="Q805" s="137">
        <v>1E-4</v>
      </c>
      <c r="R805" s="137">
        <f t="shared" si="22"/>
        <v>5.0000000000000001E-4</v>
      </c>
      <c r="S805" s="137">
        <v>0</v>
      </c>
      <c r="T805" s="138">
        <f t="shared" si="23"/>
        <v>0</v>
      </c>
      <c r="AR805" s="139" t="s">
        <v>379</v>
      </c>
      <c r="AT805" s="139" t="s">
        <v>291</v>
      </c>
      <c r="AU805" s="139" t="s">
        <v>83</v>
      </c>
      <c r="AY805" s="18" t="s">
        <v>156</v>
      </c>
      <c r="BE805" s="140">
        <f t="shared" si="24"/>
        <v>0</v>
      </c>
      <c r="BF805" s="140">
        <f t="shared" si="25"/>
        <v>0</v>
      </c>
      <c r="BG805" s="140">
        <f t="shared" si="26"/>
        <v>0</v>
      </c>
      <c r="BH805" s="140">
        <f t="shared" si="27"/>
        <v>0</v>
      </c>
      <c r="BI805" s="140">
        <f t="shared" si="28"/>
        <v>0</v>
      </c>
      <c r="BJ805" s="18" t="s">
        <v>81</v>
      </c>
      <c r="BK805" s="140">
        <f t="shared" si="29"/>
        <v>0</v>
      </c>
      <c r="BL805" s="18" t="s">
        <v>278</v>
      </c>
      <c r="BM805" s="139" t="s">
        <v>3329</v>
      </c>
    </row>
    <row r="806" spans="2:65" s="1" customFormat="1" ht="16.5" customHeight="1">
      <c r="B806" s="33"/>
      <c r="C806" s="166" t="s">
        <v>1326</v>
      </c>
      <c r="D806" s="166" t="s">
        <v>291</v>
      </c>
      <c r="E806" s="167" t="s">
        <v>3330</v>
      </c>
      <c r="F806" s="168" t="s">
        <v>3331</v>
      </c>
      <c r="G806" s="169" t="s">
        <v>235</v>
      </c>
      <c r="H806" s="170">
        <v>5</v>
      </c>
      <c r="I806" s="171"/>
      <c r="J806" s="172">
        <f t="shared" si="20"/>
        <v>0</v>
      </c>
      <c r="K806" s="168" t="s">
        <v>162</v>
      </c>
      <c r="L806" s="173"/>
      <c r="M806" s="174" t="s">
        <v>19</v>
      </c>
      <c r="N806" s="175" t="s">
        <v>44</v>
      </c>
      <c r="P806" s="137">
        <f t="shared" si="21"/>
        <v>0</v>
      </c>
      <c r="Q806" s="137">
        <v>1E-4</v>
      </c>
      <c r="R806" s="137">
        <f t="shared" si="22"/>
        <v>5.0000000000000001E-4</v>
      </c>
      <c r="S806" s="137">
        <v>0</v>
      </c>
      <c r="T806" s="138">
        <f t="shared" si="23"/>
        <v>0</v>
      </c>
      <c r="AR806" s="139" t="s">
        <v>379</v>
      </c>
      <c r="AT806" s="139" t="s">
        <v>291</v>
      </c>
      <c r="AU806" s="139" t="s">
        <v>83</v>
      </c>
      <c r="AY806" s="18" t="s">
        <v>156</v>
      </c>
      <c r="BE806" s="140">
        <f t="shared" si="24"/>
        <v>0</v>
      </c>
      <c r="BF806" s="140">
        <f t="shared" si="25"/>
        <v>0</v>
      </c>
      <c r="BG806" s="140">
        <f t="shared" si="26"/>
        <v>0</v>
      </c>
      <c r="BH806" s="140">
        <f t="shared" si="27"/>
        <v>0</v>
      </c>
      <c r="BI806" s="140">
        <f t="shared" si="28"/>
        <v>0</v>
      </c>
      <c r="BJ806" s="18" t="s">
        <v>81</v>
      </c>
      <c r="BK806" s="140">
        <f t="shared" si="29"/>
        <v>0</v>
      </c>
      <c r="BL806" s="18" t="s">
        <v>278</v>
      </c>
      <c r="BM806" s="139" t="s">
        <v>3332</v>
      </c>
    </row>
    <row r="807" spans="2:65" s="1" customFormat="1" ht="16.5" customHeight="1">
      <c r="B807" s="33"/>
      <c r="C807" s="166" t="s">
        <v>1332</v>
      </c>
      <c r="D807" s="166" t="s">
        <v>291</v>
      </c>
      <c r="E807" s="167" t="s">
        <v>3333</v>
      </c>
      <c r="F807" s="168" t="s">
        <v>3334</v>
      </c>
      <c r="G807" s="169" t="s">
        <v>235</v>
      </c>
      <c r="H807" s="170">
        <v>10</v>
      </c>
      <c r="I807" s="171"/>
      <c r="J807" s="172">
        <f t="shared" si="20"/>
        <v>0</v>
      </c>
      <c r="K807" s="168" t="s">
        <v>162</v>
      </c>
      <c r="L807" s="173"/>
      <c r="M807" s="174" t="s">
        <v>19</v>
      </c>
      <c r="N807" s="175" t="s">
        <v>44</v>
      </c>
      <c r="P807" s="137">
        <f t="shared" si="21"/>
        <v>0</v>
      </c>
      <c r="Q807" s="137">
        <v>5.0000000000000002E-5</v>
      </c>
      <c r="R807" s="137">
        <f t="shared" si="22"/>
        <v>5.0000000000000001E-4</v>
      </c>
      <c r="S807" s="137">
        <v>0</v>
      </c>
      <c r="T807" s="138">
        <f t="shared" si="23"/>
        <v>0</v>
      </c>
      <c r="AR807" s="139" t="s">
        <v>379</v>
      </c>
      <c r="AT807" s="139" t="s">
        <v>291</v>
      </c>
      <c r="AU807" s="139" t="s">
        <v>83</v>
      </c>
      <c r="AY807" s="18" t="s">
        <v>156</v>
      </c>
      <c r="BE807" s="140">
        <f t="shared" si="24"/>
        <v>0</v>
      </c>
      <c r="BF807" s="140">
        <f t="shared" si="25"/>
        <v>0</v>
      </c>
      <c r="BG807" s="140">
        <f t="shared" si="26"/>
        <v>0</v>
      </c>
      <c r="BH807" s="140">
        <f t="shared" si="27"/>
        <v>0</v>
      </c>
      <c r="BI807" s="140">
        <f t="shared" si="28"/>
        <v>0</v>
      </c>
      <c r="BJ807" s="18" t="s">
        <v>81</v>
      </c>
      <c r="BK807" s="140">
        <f t="shared" si="29"/>
        <v>0</v>
      </c>
      <c r="BL807" s="18" t="s">
        <v>278</v>
      </c>
      <c r="BM807" s="139" t="s">
        <v>3335</v>
      </c>
    </row>
    <row r="808" spans="2:65" s="1" customFormat="1" ht="16.5" customHeight="1">
      <c r="B808" s="33"/>
      <c r="C808" s="128" t="s">
        <v>1336</v>
      </c>
      <c r="D808" s="128" t="s">
        <v>158</v>
      </c>
      <c r="E808" s="129" t="s">
        <v>3336</v>
      </c>
      <c r="F808" s="130" t="s">
        <v>3337</v>
      </c>
      <c r="G808" s="131" t="s">
        <v>235</v>
      </c>
      <c r="H808" s="132">
        <v>5</v>
      </c>
      <c r="I808" s="133"/>
      <c r="J808" s="134">
        <f t="shared" si="20"/>
        <v>0</v>
      </c>
      <c r="K808" s="130" t="s">
        <v>162</v>
      </c>
      <c r="L808" s="33"/>
      <c r="M808" s="135" t="s">
        <v>19</v>
      </c>
      <c r="N808" s="136" t="s">
        <v>44</v>
      </c>
      <c r="P808" s="137">
        <f t="shared" si="21"/>
        <v>0</v>
      </c>
      <c r="Q808" s="137">
        <v>0</v>
      </c>
      <c r="R808" s="137">
        <f t="shared" si="22"/>
        <v>0</v>
      </c>
      <c r="S808" s="137">
        <v>0</v>
      </c>
      <c r="T808" s="138">
        <f t="shared" si="23"/>
        <v>0</v>
      </c>
      <c r="AR808" s="139" t="s">
        <v>278</v>
      </c>
      <c r="AT808" s="139" t="s">
        <v>158</v>
      </c>
      <c r="AU808" s="139" t="s">
        <v>83</v>
      </c>
      <c r="AY808" s="18" t="s">
        <v>156</v>
      </c>
      <c r="BE808" s="140">
        <f t="shared" si="24"/>
        <v>0</v>
      </c>
      <c r="BF808" s="140">
        <f t="shared" si="25"/>
        <v>0</v>
      </c>
      <c r="BG808" s="140">
        <f t="shared" si="26"/>
        <v>0</v>
      </c>
      <c r="BH808" s="140">
        <f t="shared" si="27"/>
        <v>0</v>
      </c>
      <c r="BI808" s="140">
        <f t="shared" si="28"/>
        <v>0</v>
      </c>
      <c r="BJ808" s="18" t="s">
        <v>81</v>
      </c>
      <c r="BK808" s="140">
        <f t="shared" si="29"/>
        <v>0</v>
      </c>
      <c r="BL808" s="18" t="s">
        <v>278</v>
      </c>
      <c r="BM808" s="139" t="s">
        <v>3338</v>
      </c>
    </row>
    <row r="809" spans="2:65" s="1" customFormat="1" ht="10.199999999999999">
      <c r="B809" s="33"/>
      <c r="D809" s="141" t="s">
        <v>165</v>
      </c>
      <c r="F809" s="142" t="s">
        <v>3339</v>
      </c>
      <c r="I809" s="143"/>
      <c r="L809" s="33"/>
      <c r="M809" s="144"/>
      <c r="T809" s="54"/>
      <c r="AT809" s="18" t="s">
        <v>165</v>
      </c>
      <c r="AU809" s="18" t="s">
        <v>83</v>
      </c>
    </row>
    <row r="810" spans="2:65" s="1" customFormat="1" ht="24.15" customHeight="1">
      <c r="B810" s="33"/>
      <c r="C810" s="128" t="s">
        <v>1340</v>
      </c>
      <c r="D810" s="128" t="s">
        <v>158</v>
      </c>
      <c r="E810" s="129" t="s">
        <v>3340</v>
      </c>
      <c r="F810" s="130" t="s">
        <v>3341</v>
      </c>
      <c r="G810" s="131" t="s">
        <v>185</v>
      </c>
      <c r="H810" s="132">
        <v>0.32500000000000001</v>
      </c>
      <c r="I810" s="133"/>
      <c r="J810" s="134">
        <f>ROUND(I810*H810,2)</f>
        <v>0</v>
      </c>
      <c r="K810" s="130" t="s">
        <v>162</v>
      </c>
      <c r="L810" s="33"/>
      <c r="M810" s="135" t="s">
        <v>19</v>
      </c>
      <c r="N810" s="136" t="s">
        <v>44</v>
      </c>
      <c r="P810" s="137">
        <f>O810*H810</f>
        <v>0</v>
      </c>
      <c r="Q810" s="137">
        <v>0</v>
      </c>
      <c r="R810" s="137">
        <f>Q810*H810</f>
        <v>0</v>
      </c>
      <c r="S810" s="137">
        <v>0</v>
      </c>
      <c r="T810" s="138">
        <f>S810*H810</f>
        <v>0</v>
      </c>
      <c r="AR810" s="139" t="s">
        <v>278</v>
      </c>
      <c r="AT810" s="139" t="s">
        <v>158</v>
      </c>
      <c r="AU810" s="139" t="s">
        <v>83</v>
      </c>
      <c r="AY810" s="18" t="s">
        <v>156</v>
      </c>
      <c r="BE810" s="140">
        <f>IF(N810="základní",J810,0)</f>
        <v>0</v>
      </c>
      <c r="BF810" s="140">
        <f>IF(N810="snížená",J810,0)</f>
        <v>0</v>
      </c>
      <c r="BG810" s="140">
        <f>IF(N810="zákl. přenesená",J810,0)</f>
        <v>0</v>
      </c>
      <c r="BH810" s="140">
        <f>IF(N810="sníž. přenesená",J810,0)</f>
        <v>0</v>
      </c>
      <c r="BI810" s="140">
        <f>IF(N810="nulová",J810,0)</f>
        <v>0</v>
      </c>
      <c r="BJ810" s="18" t="s">
        <v>81</v>
      </c>
      <c r="BK810" s="140">
        <f>ROUND(I810*H810,2)</f>
        <v>0</v>
      </c>
      <c r="BL810" s="18" t="s">
        <v>278</v>
      </c>
      <c r="BM810" s="139" t="s">
        <v>3342</v>
      </c>
    </row>
    <row r="811" spans="2:65" s="1" customFormat="1" ht="10.199999999999999">
      <c r="B811" s="33"/>
      <c r="D811" s="141" t="s">
        <v>165</v>
      </c>
      <c r="F811" s="142" t="s">
        <v>3343</v>
      </c>
      <c r="I811" s="143"/>
      <c r="L811" s="33"/>
      <c r="M811" s="144"/>
      <c r="T811" s="54"/>
      <c r="AT811" s="18" t="s">
        <v>165</v>
      </c>
      <c r="AU811" s="18" t="s">
        <v>83</v>
      </c>
    </row>
    <row r="812" spans="2:65" s="1" customFormat="1" ht="37.799999999999997" customHeight="1">
      <c r="B812" s="33"/>
      <c r="C812" s="128" t="s">
        <v>1344</v>
      </c>
      <c r="D812" s="128" t="s">
        <v>158</v>
      </c>
      <c r="E812" s="129" t="s">
        <v>3344</v>
      </c>
      <c r="F812" s="130" t="s">
        <v>3345</v>
      </c>
      <c r="G812" s="131" t="s">
        <v>185</v>
      </c>
      <c r="H812" s="132">
        <v>0.32500000000000001</v>
      </c>
      <c r="I812" s="133"/>
      <c r="J812" s="134">
        <f>ROUND(I812*H812,2)</f>
        <v>0</v>
      </c>
      <c r="K812" s="130" t="s">
        <v>162</v>
      </c>
      <c r="L812" s="33"/>
      <c r="M812" s="135" t="s">
        <v>19</v>
      </c>
      <c r="N812" s="136" t="s">
        <v>44</v>
      </c>
      <c r="P812" s="137">
        <f>O812*H812</f>
        <v>0</v>
      </c>
      <c r="Q812" s="137">
        <v>0</v>
      </c>
      <c r="R812" s="137">
        <f>Q812*H812</f>
        <v>0</v>
      </c>
      <c r="S812" s="137">
        <v>0</v>
      </c>
      <c r="T812" s="138">
        <f>S812*H812</f>
        <v>0</v>
      </c>
      <c r="AR812" s="139" t="s">
        <v>278</v>
      </c>
      <c r="AT812" s="139" t="s">
        <v>158</v>
      </c>
      <c r="AU812" s="139" t="s">
        <v>83</v>
      </c>
      <c r="AY812" s="18" t="s">
        <v>156</v>
      </c>
      <c r="BE812" s="140">
        <f>IF(N812="základní",J812,0)</f>
        <v>0</v>
      </c>
      <c r="BF812" s="140">
        <f>IF(N812="snížená",J812,0)</f>
        <v>0</v>
      </c>
      <c r="BG812" s="140">
        <f>IF(N812="zákl. přenesená",J812,0)</f>
        <v>0</v>
      </c>
      <c r="BH812" s="140">
        <f>IF(N812="sníž. přenesená",J812,0)</f>
        <v>0</v>
      </c>
      <c r="BI812" s="140">
        <f>IF(N812="nulová",J812,0)</f>
        <v>0</v>
      </c>
      <c r="BJ812" s="18" t="s">
        <v>81</v>
      </c>
      <c r="BK812" s="140">
        <f>ROUND(I812*H812,2)</f>
        <v>0</v>
      </c>
      <c r="BL812" s="18" t="s">
        <v>278</v>
      </c>
      <c r="BM812" s="139" t="s">
        <v>3346</v>
      </c>
    </row>
    <row r="813" spans="2:65" s="1" customFormat="1" ht="10.199999999999999">
      <c r="B813" s="33"/>
      <c r="D813" s="141" t="s">
        <v>165</v>
      </c>
      <c r="F813" s="142" t="s">
        <v>3347</v>
      </c>
      <c r="I813" s="143"/>
      <c r="L813" s="33"/>
      <c r="M813" s="144"/>
      <c r="T813" s="54"/>
      <c r="AT813" s="18" t="s">
        <v>165</v>
      </c>
      <c r="AU813" s="18" t="s">
        <v>83</v>
      </c>
    </row>
    <row r="814" spans="2:65" s="11" customFormat="1" ht="25.95" customHeight="1">
      <c r="B814" s="116"/>
      <c r="D814" s="117" t="s">
        <v>72</v>
      </c>
      <c r="E814" s="118" t="s">
        <v>291</v>
      </c>
      <c r="F814" s="118" t="s">
        <v>2646</v>
      </c>
      <c r="I814" s="119"/>
      <c r="J814" s="120">
        <f>BK814</f>
        <v>0</v>
      </c>
      <c r="L814" s="116"/>
      <c r="M814" s="121"/>
      <c r="P814" s="122">
        <f>P815</f>
        <v>0</v>
      </c>
      <c r="R814" s="122">
        <f>R815</f>
        <v>0.23802000000000001</v>
      </c>
      <c r="T814" s="123">
        <f>T815</f>
        <v>0</v>
      </c>
      <c r="AR814" s="117" t="s">
        <v>182</v>
      </c>
      <c r="AT814" s="124" t="s">
        <v>72</v>
      </c>
      <c r="AU814" s="124" t="s">
        <v>73</v>
      </c>
      <c r="AY814" s="117" t="s">
        <v>156</v>
      </c>
      <c r="BK814" s="125">
        <f>BK815</f>
        <v>0</v>
      </c>
    </row>
    <row r="815" spans="2:65" s="11" customFormat="1" ht="22.8" customHeight="1">
      <c r="B815" s="116"/>
      <c r="D815" s="117" t="s">
        <v>72</v>
      </c>
      <c r="E815" s="126" t="s">
        <v>3348</v>
      </c>
      <c r="F815" s="126" t="s">
        <v>3349</v>
      </c>
      <c r="I815" s="119"/>
      <c r="J815" s="127">
        <f>BK815</f>
        <v>0</v>
      </c>
      <c r="L815" s="116"/>
      <c r="M815" s="121"/>
      <c r="P815" s="122">
        <f>SUM(P816:P875)</f>
        <v>0</v>
      </c>
      <c r="R815" s="122">
        <f>SUM(R816:R875)</f>
        <v>0.23802000000000001</v>
      </c>
      <c r="T815" s="123">
        <f>SUM(T816:T875)</f>
        <v>0</v>
      </c>
      <c r="AR815" s="117" t="s">
        <v>182</v>
      </c>
      <c r="AT815" s="124" t="s">
        <v>72</v>
      </c>
      <c r="AU815" s="124" t="s">
        <v>81</v>
      </c>
      <c r="AY815" s="117" t="s">
        <v>156</v>
      </c>
      <c r="BK815" s="125">
        <f>SUM(BK816:BK875)</f>
        <v>0</v>
      </c>
    </row>
    <row r="816" spans="2:65" s="1" customFormat="1" ht="16.5" customHeight="1">
      <c r="B816" s="33"/>
      <c r="C816" s="128" t="s">
        <v>1348</v>
      </c>
      <c r="D816" s="128" t="s">
        <v>158</v>
      </c>
      <c r="E816" s="129" t="s">
        <v>3350</v>
      </c>
      <c r="F816" s="130" t="s">
        <v>3351</v>
      </c>
      <c r="G816" s="131" t="s">
        <v>422</v>
      </c>
      <c r="H816" s="132">
        <v>62</v>
      </c>
      <c r="I816" s="133"/>
      <c r="J816" s="134">
        <f>ROUND(I816*H816,2)</f>
        <v>0</v>
      </c>
      <c r="K816" s="130" t="s">
        <v>19</v>
      </c>
      <c r="L816" s="33"/>
      <c r="M816" s="135" t="s">
        <v>19</v>
      </c>
      <c r="N816" s="136" t="s">
        <v>44</v>
      </c>
      <c r="P816" s="137">
        <f>O816*H816</f>
        <v>0</v>
      </c>
      <c r="Q816" s="137">
        <v>0</v>
      </c>
      <c r="R816" s="137">
        <f>Q816*H816</f>
        <v>0</v>
      </c>
      <c r="S816" s="137">
        <v>0</v>
      </c>
      <c r="T816" s="138">
        <f>S816*H816</f>
        <v>0</v>
      </c>
      <c r="AR816" s="139" t="s">
        <v>278</v>
      </c>
      <c r="AT816" s="139" t="s">
        <v>158</v>
      </c>
      <c r="AU816" s="139" t="s">
        <v>83</v>
      </c>
      <c r="AY816" s="18" t="s">
        <v>156</v>
      </c>
      <c r="BE816" s="140">
        <f>IF(N816="základní",J816,0)</f>
        <v>0</v>
      </c>
      <c r="BF816" s="140">
        <f>IF(N816="snížená",J816,0)</f>
        <v>0</v>
      </c>
      <c r="BG816" s="140">
        <f>IF(N816="zákl. přenesená",J816,0)</f>
        <v>0</v>
      </c>
      <c r="BH816" s="140">
        <f>IF(N816="sníž. přenesená",J816,0)</f>
        <v>0</v>
      </c>
      <c r="BI816" s="140">
        <f>IF(N816="nulová",J816,0)</f>
        <v>0</v>
      </c>
      <c r="BJ816" s="18" t="s">
        <v>81</v>
      </c>
      <c r="BK816" s="140">
        <f>ROUND(I816*H816,2)</f>
        <v>0</v>
      </c>
      <c r="BL816" s="18" t="s">
        <v>278</v>
      </c>
      <c r="BM816" s="139" t="s">
        <v>3352</v>
      </c>
    </row>
    <row r="817" spans="2:65" s="13" customFormat="1" ht="10.199999999999999">
      <c r="B817" s="152"/>
      <c r="D817" s="146" t="s">
        <v>167</v>
      </c>
      <c r="E817" s="153" t="s">
        <v>19</v>
      </c>
      <c r="F817" s="154" t="s">
        <v>3353</v>
      </c>
      <c r="H817" s="155">
        <v>62</v>
      </c>
      <c r="I817" s="156"/>
      <c r="L817" s="152"/>
      <c r="M817" s="157"/>
      <c r="T817" s="158"/>
      <c r="AT817" s="153" t="s">
        <v>167</v>
      </c>
      <c r="AU817" s="153" t="s">
        <v>83</v>
      </c>
      <c r="AV817" s="13" t="s">
        <v>83</v>
      </c>
      <c r="AW817" s="13" t="s">
        <v>35</v>
      </c>
      <c r="AX817" s="13" t="s">
        <v>73</v>
      </c>
      <c r="AY817" s="153" t="s">
        <v>156</v>
      </c>
    </row>
    <row r="818" spans="2:65" s="14" customFormat="1" ht="10.199999999999999">
      <c r="B818" s="159"/>
      <c r="D818" s="146" t="s">
        <v>167</v>
      </c>
      <c r="E818" s="160" t="s">
        <v>19</v>
      </c>
      <c r="F818" s="161" t="s">
        <v>174</v>
      </c>
      <c r="H818" s="162">
        <v>62</v>
      </c>
      <c r="I818" s="163"/>
      <c r="L818" s="159"/>
      <c r="M818" s="164"/>
      <c r="T818" s="165"/>
      <c r="AT818" s="160" t="s">
        <v>167</v>
      </c>
      <c r="AU818" s="160" t="s">
        <v>83</v>
      </c>
      <c r="AV818" s="14" t="s">
        <v>163</v>
      </c>
      <c r="AW818" s="14" t="s">
        <v>35</v>
      </c>
      <c r="AX818" s="14" t="s">
        <v>81</v>
      </c>
      <c r="AY818" s="160" t="s">
        <v>156</v>
      </c>
    </row>
    <row r="819" spans="2:65" s="1" customFormat="1" ht="16.5" customHeight="1">
      <c r="B819" s="33"/>
      <c r="C819" s="166" t="s">
        <v>1352</v>
      </c>
      <c r="D819" s="166" t="s">
        <v>291</v>
      </c>
      <c r="E819" s="167" t="s">
        <v>3354</v>
      </c>
      <c r="F819" s="168" t="s">
        <v>3355</v>
      </c>
      <c r="G819" s="169" t="s">
        <v>235</v>
      </c>
      <c r="H819" s="170">
        <v>24</v>
      </c>
      <c r="I819" s="171"/>
      <c r="J819" s="172">
        <f>ROUND(I819*H819,2)</f>
        <v>0</v>
      </c>
      <c r="K819" s="168" t="s">
        <v>162</v>
      </c>
      <c r="L819" s="173"/>
      <c r="M819" s="174" t="s">
        <v>19</v>
      </c>
      <c r="N819" s="175" t="s">
        <v>44</v>
      </c>
      <c r="P819" s="137">
        <f>O819*H819</f>
        <v>0</v>
      </c>
      <c r="Q819" s="137">
        <v>1.3999999999999999E-4</v>
      </c>
      <c r="R819" s="137">
        <f>Q819*H819</f>
        <v>3.3599999999999997E-3</v>
      </c>
      <c r="S819" s="137">
        <v>0</v>
      </c>
      <c r="T819" s="138">
        <f>S819*H819</f>
        <v>0</v>
      </c>
      <c r="AR819" s="139" t="s">
        <v>379</v>
      </c>
      <c r="AT819" s="139" t="s">
        <v>291</v>
      </c>
      <c r="AU819" s="139" t="s">
        <v>83</v>
      </c>
      <c r="AY819" s="18" t="s">
        <v>156</v>
      </c>
      <c r="BE819" s="140">
        <f>IF(N819="základní",J819,0)</f>
        <v>0</v>
      </c>
      <c r="BF819" s="140">
        <f>IF(N819="snížená",J819,0)</f>
        <v>0</v>
      </c>
      <c r="BG819" s="140">
        <f>IF(N819="zákl. přenesená",J819,0)</f>
        <v>0</v>
      </c>
      <c r="BH819" s="140">
        <f>IF(N819="sníž. přenesená",J819,0)</f>
        <v>0</v>
      </c>
      <c r="BI819" s="140">
        <f>IF(N819="nulová",J819,0)</f>
        <v>0</v>
      </c>
      <c r="BJ819" s="18" t="s">
        <v>81</v>
      </c>
      <c r="BK819" s="140">
        <f>ROUND(I819*H819,2)</f>
        <v>0</v>
      </c>
      <c r="BL819" s="18" t="s">
        <v>278</v>
      </c>
      <c r="BM819" s="139" t="s">
        <v>3356</v>
      </c>
    </row>
    <row r="820" spans="2:65" s="13" customFormat="1" ht="10.199999999999999">
      <c r="B820" s="152"/>
      <c r="D820" s="146" t="s">
        <v>167</v>
      </c>
      <c r="E820" s="153" t="s">
        <v>19</v>
      </c>
      <c r="F820" s="154" t="s">
        <v>339</v>
      </c>
      <c r="H820" s="155">
        <v>24</v>
      </c>
      <c r="I820" s="156"/>
      <c r="L820" s="152"/>
      <c r="M820" s="157"/>
      <c r="T820" s="158"/>
      <c r="AT820" s="153" t="s">
        <v>167</v>
      </c>
      <c r="AU820" s="153" t="s">
        <v>83</v>
      </c>
      <c r="AV820" s="13" t="s">
        <v>83</v>
      </c>
      <c r="AW820" s="13" t="s">
        <v>35</v>
      </c>
      <c r="AX820" s="13" t="s">
        <v>73</v>
      </c>
      <c r="AY820" s="153" t="s">
        <v>156</v>
      </c>
    </row>
    <row r="821" spans="2:65" s="14" customFormat="1" ht="10.199999999999999">
      <c r="B821" s="159"/>
      <c r="D821" s="146" t="s">
        <v>167</v>
      </c>
      <c r="E821" s="160" t="s">
        <v>19</v>
      </c>
      <c r="F821" s="161" t="s">
        <v>174</v>
      </c>
      <c r="H821" s="162">
        <v>24</v>
      </c>
      <c r="I821" s="163"/>
      <c r="L821" s="159"/>
      <c r="M821" s="164"/>
      <c r="T821" s="165"/>
      <c r="AT821" s="160" t="s">
        <v>167</v>
      </c>
      <c r="AU821" s="160" t="s">
        <v>83</v>
      </c>
      <c r="AV821" s="14" t="s">
        <v>163</v>
      </c>
      <c r="AW821" s="14" t="s">
        <v>35</v>
      </c>
      <c r="AX821" s="14" t="s">
        <v>81</v>
      </c>
      <c r="AY821" s="160" t="s">
        <v>156</v>
      </c>
    </row>
    <row r="822" spans="2:65" s="1" customFormat="1" ht="16.5" customHeight="1">
      <c r="B822" s="33"/>
      <c r="C822" s="166" t="s">
        <v>1357</v>
      </c>
      <c r="D822" s="166" t="s">
        <v>291</v>
      </c>
      <c r="E822" s="167" t="s">
        <v>3357</v>
      </c>
      <c r="F822" s="168" t="s">
        <v>3358</v>
      </c>
      <c r="G822" s="169" t="s">
        <v>997</v>
      </c>
      <c r="H822" s="170">
        <v>38.44</v>
      </c>
      <c r="I822" s="171"/>
      <c r="J822" s="172">
        <f>ROUND(I822*H822,2)</f>
        <v>0</v>
      </c>
      <c r="K822" s="168" t="s">
        <v>19</v>
      </c>
      <c r="L822" s="173"/>
      <c r="M822" s="174" t="s">
        <v>19</v>
      </c>
      <c r="N822" s="175" t="s">
        <v>44</v>
      </c>
      <c r="P822" s="137">
        <f>O822*H822</f>
        <v>0</v>
      </c>
      <c r="Q822" s="137">
        <v>1E-3</v>
      </c>
      <c r="R822" s="137">
        <f>Q822*H822</f>
        <v>3.8440000000000002E-2</v>
      </c>
      <c r="S822" s="137">
        <v>0</v>
      </c>
      <c r="T822" s="138">
        <f>S822*H822</f>
        <v>0</v>
      </c>
      <c r="AR822" s="139" t="s">
        <v>379</v>
      </c>
      <c r="AT822" s="139" t="s">
        <v>291</v>
      </c>
      <c r="AU822" s="139" t="s">
        <v>83</v>
      </c>
      <c r="AY822" s="18" t="s">
        <v>156</v>
      </c>
      <c r="BE822" s="140">
        <f>IF(N822="základní",J822,0)</f>
        <v>0</v>
      </c>
      <c r="BF822" s="140">
        <f>IF(N822="snížená",J822,0)</f>
        <v>0</v>
      </c>
      <c r="BG822" s="140">
        <f>IF(N822="zákl. přenesená",J822,0)</f>
        <v>0</v>
      </c>
      <c r="BH822" s="140">
        <f>IF(N822="sníž. přenesená",J822,0)</f>
        <v>0</v>
      </c>
      <c r="BI822" s="140">
        <f>IF(N822="nulová",J822,0)</f>
        <v>0</v>
      </c>
      <c r="BJ822" s="18" t="s">
        <v>81</v>
      </c>
      <c r="BK822" s="140">
        <f>ROUND(I822*H822,2)</f>
        <v>0</v>
      </c>
      <c r="BL822" s="18" t="s">
        <v>278</v>
      </c>
      <c r="BM822" s="139" t="s">
        <v>3359</v>
      </c>
    </row>
    <row r="823" spans="2:65" s="13" customFormat="1" ht="10.199999999999999">
      <c r="B823" s="152"/>
      <c r="D823" s="146" t="s">
        <v>167</v>
      </c>
      <c r="E823" s="153" t="s">
        <v>19</v>
      </c>
      <c r="F823" s="154" t="s">
        <v>3360</v>
      </c>
      <c r="H823" s="155">
        <v>38.44</v>
      </c>
      <c r="I823" s="156"/>
      <c r="L823" s="152"/>
      <c r="M823" s="157"/>
      <c r="T823" s="158"/>
      <c r="AT823" s="153" t="s">
        <v>167</v>
      </c>
      <c r="AU823" s="153" t="s">
        <v>83</v>
      </c>
      <c r="AV823" s="13" t="s">
        <v>83</v>
      </c>
      <c r="AW823" s="13" t="s">
        <v>35</v>
      </c>
      <c r="AX823" s="13" t="s">
        <v>73</v>
      </c>
      <c r="AY823" s="153" t="s">
        <v>156</v>
      </c>
    </row>
    <row r="824" spans="2:65" s="14" customFormat="1" ht="10.199999999999999">
      <c r="B824" s="159"/>
      <c r="D824" s="146" t="s">
        <v>167</v>
      </c>
      <c r="E824" s="160" t="s">
        <v>19</v>
      </c>
      <c r="F824" s="161" t="s">
        <v>174</v>
      </c>
      <c r="H824" s="162">
        <v>38.44</v>
      </c>
      <c r="I824" s="163"/>
      <c r="L824" s="159"/>
      <c r="M824" s="164"/>
      <c r="T824" s="165"/>
      <c r="AT824" s="160" t="s">
        <v>167</v>
      </c>
      <c r="AU824" s="160" t="s">
        <v>83</v>
      </c>
      <c r="AV824" s="14" t="s">
        <v>163</v>
      </c>
      <c r="AW824" s="14" t="s">
        <v>35</v>
      </c>
      <c r="AX824" s="14" t="s">
        <v>81</v>
      </c>
      <c r="AY824" s="160" t="s">
        <v>156</v>
      </c>
    </row>
    <row r="825" spans="2:65" s="1" customFormat="1" ht="16.5" customHeight="1">
      <c r="B825" s="33"/>
      <c r="C825" s="128" t="s">
        <v>1361</v>
      </c>
      <c r="D825" s="128" t="s">
        <v>158</v>
      </c>
      <c r="E825" s="129" t="s">
        <v>3361</v>
      </c>
      <c r="F825" s="130" t="s">
        <v>3362</v>
      </c>
      <c r="G825" s="131" t="s">
        <v>235</v>
      </c>
      <c r="H825" s="132">
        <v>3</v>
      </c>
      <c r="I825" s="133"/>
      <c r="J825" s="134">
        <f>ROUND(I825*H825,2)</f>
        <v>0</v>
      </c>
      <c r="K825" s="130" t="s">
        <v>19</v>
      </c>
      <c r="L825" s="33"/>
      <c r="M825" s="135" t="s">
        <v>19</v>
      </c>
      <c r="N825" s="136" t="s">
        <v>44</v>
      </c>
      <c r="P825" s="137">
        <f>O825*H825</f>
        <v>0</v>
      </c>
      <c r="Q825" s="137">
        <v>0</v>
      </c>
      <c r="R825" s="137">
        <f>Q825*H825</f>
        <v>0</v>
      </c>
      <c r="S825" s="137">
        <v>0</v>
      </c>
      <c r="T825" s="138">
        <f>S825*H825</f>
        <v>0</v>
      </c>
      <c r="AR825" s="139" t="s">
        <v>278</v>
      </c>
      <c r="AT825" s="139" t="s">
        <v>158</v>
      </c>
      <c r="AU825" s="139" t="s">
        <v>83</v>
      </c>
      <c r="AY825" s="18" t="s">
        <v>156</v>
      </c>
      <c r="BE825" s="140">
        <f>IF(N825="základní",J825,0)</f>
        <v>0</v>
      </c>
      <c r="BF825" s="140">
        <f>IF(N825="snížená",J825,0)</f>
        <v>0</v>
      </c>
      <c r="BG825" s="140">
        <f>IF(N825="zákl. přenesená",J825,0)</f>
        <v>0</v>
      </c>
      <c r="BH825" s="140">
        <f>IF(N825="sníž. přenesená",J825,0)</f>
        <v>0</v>
      </c>
      <c r="BI825" s="140">
        <f>IF(N825="nulová",J825,0)</f>
        <v>0</v>
      </c>
      <c r="BJ825" s="18" t="s">
        <v>81</v>
      </c>
      <c r="BK825" s="140">
        <f>ROUND(I825*H825,2)</f>
        <v>0</v>
      </c>
      <c r="BL825" s="18" t="s">
        <v>278</v>
      </c>
      <c r="BM825" s="139" t="s">
        <v>3363</v>
      </c>
    </row>
    <row r="826" spans="2:65" s="13" customFormat="1" ht="10.199999999999999">
      <c r="B826" s="152"/>
      <c r="D826" s="146" t="s">
        <v>167</v>
      </c>
      <c r="E826" s="153" t="s">
        <v>19</v>
      </c>
      <c r="F826" s="154" t="s">
        <v>182</v>
      </c>
      <c r="H826" s="155">
        <v>3</v>
      </c>
      <c r="I826" s="156"/>
      <c r="L826" s="152"/>
      <c r="M826" s="157"/>
      <c r="T826" s="158"/>
      <c r="AT826" s="153" t="s">
        <v>167</v>
      </c>
      <c r="AU826" s="153" t="s">
        <v>83</v>
      </c>
      <c r="AV826" s="13" t="s">
        <v>83</v>
      </c>
      <c r="AW826" s="13" t="s">
        <v>35</v>
      </c>
      <c r="AX826" s="13" t="s">
        <v>73</v>
      </c>
      <c r="AY826" s="153" t="s">
        <v>156</v>
      </c>
    </row>
    <row r="827" spans="2:65" s="14" customFormat="1" ht="10.199999999999999">
      <c r="B827" s="159"/>
      <c r="D827" s="146" t="s">
        <v>167</v>
      </c>
      <c r="E827" s="160" t="s">
        <v>19</v>
      </c>
      <c r="F827" s="161" t="s">
        <v>174</v>
      </c>
      <c r="H827" s="162">
        <v>3</v>
      </c>
      <c r="I827" s="163"/>
      <c r="L827" s="159"/>
      <c r="M827" s="164"/>
      <c r="T827" s="165"/>
      <c r="AT827" s="160" t="s">
        <v>167</v>
      </c>
      <c r="AU827" s="160" t="s">
        <v>83</v>
      </c>
      <c r="AV827" s="14" t="s">
        <v>163</v>
      </c>
      <c r="AW827" s="14" t="s">
        <v>35</v>
      </c>
      <c r="AX827" s="14" t="s">
        <v>81</v>
      </c>
      <c r="AY827" s="160" t="s">
        <v>156</v>
      </c>
    </row>
    <row r="828" spans="2:65" s="1" customFormat="1" ht="16.5" customHeight="1">
      <c r="B828" s="33"/>
      <c r="C828" s="166" t="s">
        <v>1368</v>
      </c>
      <c r="D828" s="166" t="s">
        <v>291</v>
      </c>
      <c r="E828" s="167" t="s">
        <v>3364</v>
      </c>
      <c r="F828" s="168" t="s">
        <v>3365</v>
      </c>
      <c r="G828" s="169" t="s">
        <v>235</v>
      </c>
      <c r="H828" s="170">
        <v>3</v>
      </c>
      <c r="I828" s="171"/>
      <c r="J828" s="172">
        <f>ROUND(I828*H828,2)</f>
        <v>0</v>
      </c>
      <c r="K828" s="168" t="s">
        <v>162</v>
      </c>
      <c r="L828" s="173"/>
      <c r="M828" s="174" t="s">
        <v>19</v>
      </c>
      <c r="N828" s="175" t="s">
        <v>44</v>
      </c>
      <c r="P828" s="137">
        <f>O828*H828</f>
        <v>0</v>
      </c>
      <c r="Q828" s="137">
        <v>3.0000000000000001E-3</v>
      </c>
      <c r="R828" s="137">
        <f>Q828*H828</f>
        <v>9.0000000000000011E-3</v>
      </c>
      <c r="S828" s="137">
        <v>0</v>
      </c>
      <c r="T828" s="138">
        <f>S828*H828</f>
        <v>0</v>
      </c>
      <c r="AR828" s="139" t="s">
        <v>379</v>
      </c>
      <c r="AT828" s="139" t="s">
        <v>291</v>
      </c>
      <c r="AU828" s="139" t="s">
        <v>83</v>
      </c>
      <c r="AY828" s="18" t="s">
        <v>156</v>
      </c>
      <c r="BE828" s="140">
        <f>IF(N828="základní",J828,0)</f>
        <v>0</v>
      </c>
      <c r="BF828" s="140">
        <f>IF(N828="snížená",J828,0)</f>
        <v>0</v>
      </c>
      <c r="BG828" s="140">
        <f>IF(N828="zákl. přenesená",J828,0)</f>
        <v>0</v>
      </c>
      <c r="BH828" s="140">
        <f>IF(N828="sníž. přenesená",J828,0)</f>
        <v>0</v>
      </c>
      <c r="BI828" s="140">
        <f>IF(N828="nulová",J828,0)</f>
        <v>0</v>
      </c>
      <c r="BJ828" s="18" t="s">
        <v>81</v>
      </c>
      <c r="BK828" s="140">
        <f>ROUND(I828*H828,2)</f>
        <v>0</v>
      </c>
      <c r="BL828" s="18" t="s">
        <v>278</v>
      </c>
      <c r="BM828" s="139" t="s">
        <v>3366</v>
      </c>
    </row>
    <row r="829" spans="2:65" s="13" customFormat="1" ht="10.199999999999999">
      <c r="B829" s="152"/>
      <c r="D829" s="146" t="s">
        <v>167</v>
      </c>
      <c r="E829" s="153" t="s">
        <v>19</v>
      </c>
      <c r="F829" s="154" t="s">
        <v>182</v>
      </c>
      <c r="H829" s="155">
        <v>3</v>
      </c>
      <c r="I829" s="156"/>
      <c r="L829" s="152"/>
      <c r="M829" s="157"/>
      <c r="T829" s="158"/>
      <c r="AT829" s="153" t="s">
        <v>167</v>
      </c>
      <c r="AU829" s="153" t="s">
        <v>83</v>
      </c>
      <c r="AV829" s="13" t="s">
        <v>83</v>
      </c>
      <c r="AW829" s="13" t="s">
        <v>35</v>
      </c>
      <c r="AX829" s="13" t="s">
        <v>73</v>
      </c>
      <c r="AY829" s="153" t="s">
        <v>156</v>
      </c>
    </row>
    <row r="830" spans="2:65" s="14" customFormat="1" ht="10.199999999999999">
      <c r="B830" s="159"/>
      <c r="D830" s="146" t="s">
        <v>167</v>
      </c>
      <c r="E830" s="160" t="s">
        <v>19</v>
      </c>
      <c r="F830" s="161" t="s">
        <v>174</v>
      </c>
      <c r="H830" s="162">
        <v>3</v>
      </c>
      <c r="I830" s="163"/>
      <c r="L830" s="159"/>
      <c r="M830" s="164"/>
      <c r="T830" s="165"/>
      <c r="AT830" s="160" t="s">
        <v>167</v>
      </c>
      <c r="AU830" s="160" t="s">
        <v>83</v>
      </c>
      <c r="AV830" s="14" t="s">
        <v>163</v>
      </c>
      <c r="AW830" s="14" t="s">
        <v>35</v>
      </c>
      <c r="AX830" s="14" t="s">
        <v>81</v>
      </c>
      <c r="AY830" s="160" t="s">
        <v>156</v>
      </c>
    </row>
    <row r="831" spans="2:65" s="1" customFormat="1" ht="24.15" customHeight="1">
      <c r="B831" s="33"/>
      <c r="C831" s="128" t="s">
        <v>1372</v>
      </c>
      <c r="D831" s="128" t="s">
        <v>158</v>
      </c>
      <c r="E831" s="129" t="s">
        <v>3367</v>
      </c>
      <c r="F831" s="130" t="s">
        <v>3368</v>
      </c>
      <c r="G831" s="131" t="s">
        <v>235</v>
      </c>
      <c r="H831" s="132">
        <v>2</v>
      </c>
      <c r="I831" s="133"/>
      <c r="J831" s="134">
        <f>ROUND(I831*H831,2)</f>
        <v>0</v>
      </c>
      <c r="K831" s="130" t="s">
        <v>19</v>
      </c>
      <c r="L831" s="33"/>
      <c r="M831" s="135" t="s">
        <v>19</v>
      </c>
      <c r="N831" s="136" t="s">
        <v>44</v>
      </c>
      <c r="P831" s="137">
        <f>O831*H831</f>
        <v>0</v>
      </c>
      <c r="Q831" s="137">
        <v>0</v>
      </c>
      <c r="R831" s="137">
        <f>Q831*H831</f>
        <v>0</v>
      </c>
      <c r="S831" s="137">
        <v>0</v>
      </c>
      <c r="T831" s="138">
        <f>S831*H831</f>
        <v>0</v>
      </c>
      <c r="AR831" s="139" t="s">
        <v>278</v>
      </c>
      <c r="AT831" s="139" t="s">
        <v>158</v>
      </c>
      <c r="AU831" s="139" t="s">
        <v>83</v>
      </c>
      <c r="AY831" s="18" t="s">
        <v>156</v>
      </c>
      <c r="BE831" s="140">
        <f>IF(N831="základní",J831,0)</f>
        <v>0</v>
      </c>
      <c r="BF831" s="140">
        <f>IF(N831="snížená",J831,0)</f>
        <v>0</v>
      </c>
      <c r="BG831" s="140">
        <f>IF(N831="zákl. přenesená",J831,0)</f>
        <v>0</v>
      </c>
      <c r="BH831" s="140">
        <f>IF(N831="sníž. přenesená",J831,0)</f>
        <v>0</v>
      </c>
      <c r="BI831" s="140">
        <f>IF(N831="nulová",J831,0)</f>
        <v>0</v>
      </c>
      <c r="BJ831" s="18" t="s">
        <v>81</v>
      </c>
      <c r="BK831" s="140">
        <f>ROUND(I831*H831,2)</f>
        <v>0</v>
      </c>
      <c r="BL831" s="18" t="s">
        <v>278</v>
      </c>
      <c r="BM831" s="139" t="s">
        <v>3369</v>
      </c>
    </row>
    <row r="832" spans="2:65" s="13" customFormat="1" ht="10.199999999999999">
      <c r="B832" s="152"/>
      <c r="D832" s="146" t="s">
        <v>167</v>
      </c>
      <c r="E832" s="153" t="s">
        <v>19</v>
      </c>
      <c r="F832" s="154" t="s">
        <v>83</v>
      </c>
      <c r="H832" s="155">
        <v>2</v>
      </c>
      <c r="I832" s="156"/>
      <c r="L832" s="152"/>
      <c r="M832" s="157"/>
      <c r="T832" s="158"/>
      <c r="AT832" s="153" t="s">
        <v>167</v>
      </c>
      <c r="AU832" s="153" t="s">
        <v>83</v>
      </c>
      <c r="AV832" s="13" t="s">
        <v>83</v>
      </c>
      <c r="AW832" s="13" t="s">
        <v>35</v>
      </c>
      <c r="AX832" s="13" t="s">
        <v>73</v>
      </c>
      <c r="AY832" s="153" t="s">
        <v>156</v>
      </c>
    </row>
    <row r="833" spans="2:65" s="14" customFormat="1" ht="10.199999999999999">
      <c r="B833" s="159"/>
      <c r="D833" s="146" t="s">
        <v>167</v>
      </c>
      <c r="E833" s="160" t="s">
        <v>19</v>
      </c>
      <c r="F833" s="161" t="s">
        <v>174</v>
      </c>
      <c r="H833" s="162">
        <v>2</v>
      </c>
      <c r="I833" s="163"/>
      <c r="L833" s="159"/>
      <c r="M833" s="164"/>
      <c r="T833" s="165"/>
      <c r="AT833" s="160" t="s">
        <v>167</v>
      </c>
      <c r="AU833" s="160" t="s">
        <v>83</v>
      </c>
      <c r="AV833" s="14" t="s">
        <v>163</v>
      </c>
      <c r="AW833" s="14" t="s">
        <v>35</v>
      </c>
      <c r="AX833" s="14" t="s">
        <v>81</v>
      </c>
      <c r="AY833" s="160" t="s">
        <v>156</v>
      </c>
    </row>
    <row r="834" spans="2:65" s="1" customFormat="1" ht="16.5" customHeight="1">
      <c r="B834" s="33"/>
      <c r="C834" s="166" t="s">
        <v>1379</v>
      </c>
      <c r="D834" s="166" t="s">
        <v>291</v>
      </c>
      <c r="E834" s="167" t="s">
        <v>3370</v>
      </c>
      <c r="F834" s="168" t="s">
        <v>3371</v>
      </c>
      <c r="G834" s="169" t="s">
        <v>235</v>
      </c>
      <c r="H834" s="170">
        <v>2</v>
      </c>
      <c r="I834" s="171"/>
      <c r="J834" s="172">
        <f>ROUND(I834*H834,2)</f>
        <v>0</v>
      </c>
      <c r="K834" s="168" t="s">
        <v>19</v>
      </c>
      <c r="L834" s="173"/>
      <c r="M834" s="174" t="s">
        <v>19</v>
      </c>
      <c r="N834" s="175" t="s">
        <v>44</v>
      </c>
      <c r="P834" s="137">
        <f>O834*H834</f>
        <v>0</v>
      </c>
      <c r="Q834" s="137">
        <v>4.0299999999999997E-3</v>
      </c>
      <c r="R834" s="137">
        <f>Q834*H834</f>
        <v>8.0599999999999995E-3</v>
      </c>
      <c r="S834" s="137">
        <v>0</v>
      </c>
      <c r="T834" s="138">
        <f>S834*H834</f>
        <v>0</v>
      </c>
      <c r="AR834" s="139" t="s">
        <v>379</v>
      </c>
      <c r="AT834" s="139" t="s">
        <v>291</v>
      </c>
      <c r="AU834" s="139" t="s">
        <v>83</v>
      </c>
      <c r="AY834" s="18" t="s">
        <v>156</v>
      </c>
      <c r="BE834" s="140">
        <f>IF(N834="základní",J834,0)</f>
        <v>0</v>
      </c>
      <c r="BF834" s="140">
        <f>IF(N834="snížená",J834,0)</f>
        <v>0</v>
      </c>
      <c r="BG834" s="140">
        <f>IF(N834="zákl. přenesená",J834,0)</f>
        <v>0</v>
      </c>
      <c r="BH834" s="140">
        <f>IF(N834="sníž. přenesená",J834,0)</f>
        <v>0</v>
      </c>
      <c r="BI834" s="140">
        <f>IF(N834="nulová",J834,0)</f>
        <v>0</v>
      </c>
      <c r="BJ834" s="18" t="s">
        <v>81</v>
      </c>
      <c r="BK834" s="140">
        <f>ROUND(I834*H834,2)</f>
        <v>0</v>
      </c>
      <c r="BL834" s="18" t="s">
        <v>278</v>
      </c>
      <c r="BM834" s="139" t="s">
        <v>3372</v>
      </c>
    </row>
    <row r="835" spans="2:65" s="13" customFormat="1" ht="10.199999999999999">
      <c r="B835" s="152"/>
      <c r="D835" s="146" t="s">
        <v>167</v>
      </c>
      <c r="E835" s="153" t="s">
        <v>19</v>
      </c>
      <c r="F835" s="154" t="s">
        <v>83</v>
      </c>
      <c r="H835" s="155">
        <v>2</v>
      </c>
      <c r="I835" s="156"/>
      <c r="L835" s="152"/>
      <c r="M835" s="157"/>
      <c r="T835" s="158"/>
      <c r="AT835" s="153" t="s">
        <v>167</v>
      </c>
      <c r="AU835" s="153" t="s">
        <v>83</v>
      </c>
      <c r="AV835" s="13" t="s">
        <v>83</v>
      </c>
      <c r="AW835" s="13" t="s">
        <v>35</v>
      </c>
      <c r="AX835" s="13" t="s">
        <v>73</v>
      </c>
      <c r="AY835" s="153" t="s">
        <v>156</v>
      </c>
    </row>
    <row r="836" spans="2:65" s="14" customFormat="1" ht="10.199999999999999">
      <c r="B836" s="159"/>
      <c r="D836" s="146" t="s">
        <v>167</v>
      </c>
      <c r="E836" s="160" t="s">
        <v>19</v>
      </c>
      <c r="F836" s="161" t="s">
        <v>174</v>
      </c>
      <c r="H836" s="162">
        <v>2</v>
      </c>
      <c r="I836" s="163"/>
      <c r="L836" s="159"/>
      <c r="M836" s="164"/>
      <c r="T836" s="165"/>
      <c r="AT836" s="160" t="s">
        <v>167</v>
      </c>
      <c r="AU836" s="160" t="s">
        <v>83</v>
      </c>
      <c r="AV836" s="14" t="s">
        <v>163</v>
      </c>
      <c r="AW836" s="14" t="s">
        <v>35</v>
      </c>
      <c r="AX836" s="14" t="s">
        <v>81</v>
      </c>
      <c r="AY836" s="160" t="s">
        <v>156</v>
      </c>
    </row>
    <row r="837" spans="2:65" s="1" customFormat="1" ht="16.5" customHeight="1">
      <c r="B837" s="33"/>
      <c r="C837" s="128" t="s">
        <v>1383</v>
      </c>
      <c r="D837" s="128" t="s">
        <v>158</v>
      </c>
      <c r="E837" s="129" t="s">
        <v>3373</v>
      </c>
      <c r="F837" s="130" t="s">
        <v>3374</v>
      </c>
      <c r="G837" s="131" t="s">
        <v>235</v>
      </c>
      <c r="H837" s="132">
        <v>2</v>
      </c>
      <c r="I837" s="133"/>
      <c r="J837" s="134">
        <f>ROUND(I837*H837,2)</f>
        <v>0</v>
      </c>
      <c r="K837" s="130" t="s">
        <v>19</v>
      </c>
      <c r="L837" s="33"/>
      <c r="M837" s="135" t="s">
        <v>19</v>
      </c>
      <c r="N837" s="136" t="s">
        <v>44</v>
      </c>
      <c r="P837" s="137">
        <f>O837*H837</f>
        <v>0</v>
      </c>
      <c r="Q837" s="137">
        <v>0</v>
      </c>
      <c r="R837" s="137">
        <f>Q837*H837</f>
        <v>0</v>
      </c>
      <c r="S837" s="137">
        <v>0</v>
      </c>
      <c r="T837" s="138">
        <f>S837*H837</f>
        <v>0</v>
      </c>
      <c r="AR837" s="139" t="s">
        <v>597</v>
      </c>
      <c r="AT837" s="139" t="s">
        <v>158</v>
      </c>
      <c r="AU837" s="139" t="s">
        <v>83</v>
      </c>
      <c r="AY837" s="18" t="s">
        <v>156</v>
      </c>
      <c r="BE837" s="140">
        <f>IF(N837="základní",J837,0)</f>
        <v>0</v>
      </c>
      <c r="BF837" s="140">
        <f>IF(N837="snížená",J837,0)</f>
        <v>0</v>
      </c>
      <c r="BG837" s="140">
        <f>IF(N837="zákl. přenesená",J837,0)</f>
        <v>0</v>
      </c>
      <c r="BH837" s="140">
        <f>IF(N837="sníž. přenesená",J837,0)</f>
        <v>0</v>
      </c>
      <c r="BI837" s="140">
        <f>IF(N837="nulová",J837,0)</f>
        <v>0</v>
      </c>
      <c r="BJ837" s="18" t="s">
        <v>81</v>
      </c>
      <c r="BK837" s="140">
        <f>ROUND(I837*H837,2)</f>
        <v>0</v>
      </c>
      <c r="BL837" s="18" t="s">
        <v>597</v>
      </c>
      <c r="BM837" s="139" t="s">
        <v>3375</v>
      </c>
    </row>
    <row r="838" spans="2:65" s="13" customFormat="1" ht="10.199999999999999">
      <c r="B838" s="152"/>
      <c r="D838" s="146" t="s">
        <v>167</v>
      </c>
      <c r="E838" s="153" t="s">
        <v>19</v>
      </c>
      <c r="F838" s="154" t="s">
        <v>83</v>
      </c>
      <c r="H838" s="155">
        <v>2</v>
      </c>
      <c r="I838" s="156"/>
      <c r="L838" s="152"/>
      <c r="M838" s="157"/>
      <c r="T838" s="158"/>
      <c r="AT838" s="153" t="s">
        <v>167</v>
      </c>
      <c r="AU838" s="153" t="s">
        <v>83</v>
      </c>
      <c r="AV838" s="13" t="s">
        <v>83</v>
      </c>
      <c r="AW838" s="13" t="s">
        <v>35</v>
      </c>
      <c r="AX838" s="13" t="s">
        <v>73</v>
      </c>
      <c r="AY838" s="153" t="s">
        <v>156</v>
      </c>
    </row>
    <row r="839" spans="2:65" s="14" customFormat="1" ht="10.199999999999999">
      <c r="B839" s="159"/>
      <c r="D839" s="146" t="s">
        <v>167</v>
      </c>
      <c r="E839" s="160" t="s">
        <v>19</v>
      </c>
      <c r="F839" s="161" t="s">
        <v>174</v>
      </c>
      <c r="H839" s="162">
        <v>2</v>
      </c>
      <c r="I839" s="163"/>
      <c r="L839" s="159"/>
      <c r="M839" s="164"/>
      <c r="T839" s="165"/>
      <c r="AT839" s="160" t="s">
        <v>167</v>
      </c>
      <c r="AU839" s="160" t="s">
        <v>83</v>
      </c>
      <c r="AV839" s="14" t="s">
        <v>163</v>
      </c>
      <c r="AW839" s="14" t="s">
        <v>35</v>
      </c>
      <c r="AX839" s="14" t="s">
        <v>81</v>
      </c>
      <c r="AY839" s="160" t="s">
        <v>156</v>
      </c>
    </row>
    <row r="840" spans="2:65" s="1" customFormat="1" ht="24.15" customHeight="1">
      <c r="B840" s="33"/>
      <c r="C840" s="128" t="s">
        <v>1387</v>
      </c>
      <c r="D840" s="128" t="s">
        <v>158</v>
      </c>
      <c r="E840" s="129" t="s">
        <v>3376</v>
      </c>
      <c r="F840" s="130" t="s">
        <v>3377</v>
      </c>
      <c r="G840" s="131" t="s">
        <v>422</v>
      </c>
      <c r="H840" s="132">
        <v>3</v>
      </c>
      <c r="I840" s="133"/>
      <c r="J840" s="134">
        <f>ROUND(I840*H840,2)</f>
        <v>0</v>
      </c>
      <c r="K840" s="130" t="s">
        <v>19</v>
      </c>
      <c r="L840" s="33"/>
      <c r="M840" s="135" t="s">
        <v>19</v>
      </c>
      <c r="N840" s="136" t="s">
        <v>44</v>
      </c>
      <c r="P840" s="137">
        <f>O840*H840</f>
        <v>0</v>
      </c>
      <c r="Q840" s="137">
        <v>0</v>
      </c>
      <c r="R840" s="137">
        <f>Q840*H840</f>
        <v>0</v>
      </c>
      <c r="S840" s="137">
        <v>0</v>
      </c>
      <c r="T840" s="138">
        <f>S840*H840</f>
        <v>0</v>
      </c>
      <c r="AR840" s="139" t="s">
        <v>597</v>
      </c>
      <c r="AT840" s="139" t="s">
        <v>158</v>
      </c>
      <c r="AU840" s="139" t="s">
        <v>83</v>
      </c>
      <c r="AY840" s="18" t="s">
        <v>156</v>
      </c>
      <c r="BE840" s="140">
        <f>IF(N840="základní",J840,0)</f>
        <v>0</v>
      </c>
      <c r="BF840" s="140">
        <f>IF(N840="snížená",J840,0)</f>
        <v>0</v>
      </c>
      <c r="BG840" s="140">
        <f>IF(N840="zákl. přenesená",J840,0)</f>
        <v>0</v>
      </c>
      <c r="BH840" s="140">
        <f>IF(N840="sníž. přenesená",J840,0)</f>
        <v>0</v>
      </c>
      <c r="BI840" s="140">
        <f>IF(N840="nulová",J840,0)</f>
        <v>0</v>
      </c>
      <c r="BJ840" s="18" t="s">
        <v>81</v>
      </c>
      <c r="BK840" s="140">
        <f>ROUND(I840*H840,2)</f>
        <v>0</v>
      </c>
      <c r="BL840" s="18" t="s">
        <v>597</v>
      </c>
      <c r="BM840" s="139" t="s">
        <v>3378</v>
      </c>
    </row>
    <row r="841" spans="2:65" s="13" customFormat="1" ht="10.199999999999999">
      <c r="B841" s="152"/>
      <c r="D841" s="146" t="s">
        <v>167</v>
      </c>
      <c r="E841" s="153" t="s">
        <v>19</v>
      </c>
      <c r="F841" s="154" t="s">
        <v>182</v>
      </c>
      <c r="H841" s="155">
        <v>3</v>
      </c>
      <c r="I841" s="156"/>
      <c r="L841" s="152"/>
      <c r="M841" s="157"/>
      <c r="T841" s="158"/>
      <c r="AT841" s="153" t="s">
        <v>167</v>
      </c>
      <c r="AU841" s="153" t="s">
        <v>83</v>
      </c>
      <c r="AV841" s="13" t="s">
        <v>83</v>
      </c>
      <c r="AW841" s="13" t="s">
        <v>35</v>
      </c>
      <c r="AX841" s="13" t="s">
        <v>73</v>
      </c>
      <c r="AY841" s="153" t="s">
        <v>156</v>
      </c>
    </row>
    <row r="842" spans="2:65" s="14" customFormat="1" ht="10.199999999999999">
      <c r="B842" s="159"/>
      <c r="D842" s="146" t="s">
        <v>167</v>
      </c>
      <c r="E842" s="160" t="s">
        <v>19</v>
      </c>
      <c r="F842" s="161" t="s">
        <v>174</v>
      </c>
      <c r="H842" s="162">
        <v>3</v>
      </c>
      <c r="I842" s="163"/>
      <c r="L842" s="159"/>
      <c r="M842" s="164"/>
      <c r="T842" s="165"/>
      <c r="AT842" s="160" t="s">
        <v>167</v>
      </c>
      <c r="AU842" s="160" t="s">
        <v>83</v>
      </c>
      <c r="AV842" s="14" t="s">
        <v>163</v>
      </c>
      <c r="AW842" s="14" t="s">
        <v>35</v>
      </c>
      <c r="AX842" s="14" t="s">
        <v>81</v>
      </c>
      <c r="AY842" s="160" t="s">
        <v>156</v>
      </c>
    </row>
    <row r="843" spans="2:65" s="1" customFormat="1" ht="16.5" customHeight="1">
      <c r="B843" s="33"/>
      <c r="C843" s="166" t="s">
        <v>1392</v>
      </c>
      <c r="D843" s="166" t="s">
        <v>291</v>
      </c>
      <c r="E843" s="167" t="s">
        <v>3379</v>
      </c>
      <c r="F843" s="168" t="s">
        <v>3380</v>
      </c>
      <c r="G843" s="169" t="s">
        <v>997</v>
      </c>
      <c r="H843" s="170">
        <v>2.52</v>
      </c>
      <c r="I843" s="171"/>
      <c r="J843" s="172">
        <f>ROUND(I843*H843,2)</f>
        <v>0</v>
      </c>
      <c r="K843" s="168" t="s">
        <v>19</v>
      </c>
      <c r="L843" s="173"/>
      <c r="M843" s="174" t="s">
        <v>19</v>
      </c>
      <c r="N843" s="175" t="s">
        <v>44</v>
      </c>
      <c r="P843" s="137">
        <f>O843*H843</f>
        <v>0</v>
      </c>
      <c r="Q843" s="137">
        <v>1E-3</v>
      </c>
      <c r="R843" s="137">
        <f>Q843*H843</f>
        <v>2.5200000000000001E-3</v>
      </c>
      <c r="S843" s="137">
        <v>0</v>
      </c>
      <c r="T843" s="138">
        <f>S843*H843</f>
        <v>0</v>
      </c>
      <c r="AR843" s="139" t="s">
        <v>982</v>
      </c>
      <c r="AT843" s="139" t="s">
        <v>291</v>
      </c>
      <c r="AU843" s="139" t="s">
        <v>83</v>
      </c>
      <c r="AY843" s="18" t="s">
        <v>156</v>
      </c>
      <c r="BE843" s="140">
        <f>IF(N843="základní",J843,0)</f>
        <v>0</v>
      </c>
      <c r="BF843" s="140">
        <f>IF(N843="snížená",J843,0)</f>
        <v>0</v>
      </c>
      <c r="BG843" s="140">
        <f>IF(N843="zákl. přenesená",J843,0)</f>
        <v>0</v>
      </c>
      <c r="BH843" s="140">
        <f>IF(N843="sníž. přenesená",J843,0)</f>
        <v>0</v>
      </c>
      <c r="BI843" s="140">
        <f>IF(N843="nulová",J843,0)</f>
        <v>0</v>
      </c>
      <c r="BJ843" s="18" t="s">
        <v>81</v>
      </c>
      <c r="BK843" s="140">
        <f>ROUND(I843*H843,2)</f>
        <v>0</v>
      </c>
      <c r="BL843" s="18" t="s">
        <v>982</v>
      </c>
      <c r="BM843" s="139" t="s">
        <v>3381</v>
      </c>
    </row>
    <row r="844" spans="2:65" s="13" customFormat="1" ht="10.199999999999999">
      <c r="B844" s="152"/>
      <c r="D844" s="146" t="s">
        <v>167</v>
      </c>
      <c r="E844" s="153" t="s">
        <v>19</v>
      </c>
      <c r="F844" s="154" t="s">
        <v>3382</v>
      </c>
      <c r="H844" s="155">
        <v>2.52</v>
      </c>
      <c r="I844" s="156"/>
      <c r="L844" s="152"/>
      <c r="M844" s="157"/>
      <c r="T844" s="158"/>
      <c r="AT844" s="153" t="s">
        <v>167</v>
      </c>
      <c r="AU844" s="153" t="s">
        <v>83</v>
      </c>
      <c r="AV844" s="13" t="s">
        <v>83</v>
      </c>
      <c r="AW844" s="13" t="s">
        <v>35</v>
      </c>
      <c r="AX844" s="13" t="s">
        <v>73</v>
      </c>
      <c r="AY844" s="153" t="s">
        <v>156</v>
      </c>
    </row>
    <row r="845" spans="2:65" s="14" customFormat="1" ht="10.199999999999999">
      <c r="B845" s="159"/>
      <c r="D845" s="146" t="s">
        <v>167</v>
      </c>
      <c r="E845" s="160" t="s">
        <v>19</v>
      </c>
      <c r="F845" s="161" t="s">
        <v>174</v>
      </c>
      <c r="H845" s="162">
        <v>2.52</v>
      </c>
      <c r="I845" s="163"/>
      <c r="L845" s="159"/>
      <c r="M845" s="164"/>
      <c r="T845" s="165"/>
      <c r="AT845" s="160" t="s">
        <v>167</v>
      </c>
      <c r="AU845" s="160" t="s">
        <v>83</v>
      </c>
      <c r="AV845" s="14" t="s">
        <v>163</v>
      </c>
      <c r="AW845" s="14" t="s">
        <v>35</v>
      </c>
      <c r="AX845" s="14" t="s">
        <v>81</v>
      </c>
      <c r="AY845" s="160" t="s">
        <v>156</v>
      </c>
    </row>
    <row r="846" spans="2:65" s="1" customFormat="1" ht="16.5" customHeight="1">
      <c r="B846" s="33"/>
      <c r="C846" s="128" t="s">
        <v>1397</v>
      </c>
      <c r="D846" s="128" t="s">
        <v>158</v>
      </c>
      <c r="E846" s="129" t="s">
        <v>3383</v>
      </c>
      <c r="F846" s="130" t="s">
        <v>3384</v>
      </c>
      <c r="G846" s="131" t="s">
        <v>235</v>
      </c>
      <c r="H846" s="132">
        <v>2</v>
      </c>
      <c r="I846" s="133"/>
      <c r="J846" s="134">
        <f>ROUND(I846*H846,2)</f>
        <v>0</v>
      </c>
      <c r="K846" s="130" t="s">
        <v>19</v>
      </c>
      <c r="L846" s="33"/>
      <c r="M846" s="135" t="s">
        <v>19</v>
      </c>
      <c r="N846" s="136" t="s">
        <v>44</v>
      </c>
      <c r="P846" s="137">
        <f>O846*H846</f>
        <v>0</v>
      </c>
      <c r="Q846" s="137">
        <v>0</v>
      </c>
      <c r="R846" s="137">
        <f>Q846*H846</f>
        <v>0</v>
      </c>
      <c r="S846" s="137">
        <v>0</v>
      </c>
      <c r="T846" s="138">
        <f>S846*H846</f>
        <v>0</v>
      </c>
      <c r="AR846" s="139" t="s">
        <v>597</v>
      </c>
      <c r="AT846" s="139" t="s">
        <v>158</v>
      </c>
      <c r="AU846" s="139" t="s">
        <v>83</v>
      </c>
      <c r="AY846" s="18" t="s">
        <v>156</v>
      </c>
      <c r="BE846" s="140">
        <f>IF(N846="základní",J846,0)</f>
        <v>0</v>
      </c>
      <c r="BF846" s="140">
        <f>IF(N846="snížená",J846,0)</f>
        <v>0</v>
      </c>
      <c r="BG846" s="140">
        <f>IF(N846="zákl. přenesená",J846,0)</f>
        <v>0</v>
      </c>
      <c r="BH846" s="140">
        <f>IF(N846="sníž. přenesená",J846,0)</f>
        <v>0</v>
      </c>
      <c r="BI846" s="140">
        <f>IF(N846="nulová",J846,0)</f>
        <v>0</v>
      </c>
      <c r="BJ846" s="18" t="s">
        <v>81</v>
      </c>
      <c r="BK846" s="140">
        <f>ROUND(I846*H846,2)</f>
        <v>0</v>
      </c>
      <c r="BL846" s="18" t="s">
        <v>597</v>
      </c>
      <c r="BM846" s="139" t="s">
        <v>3385</v>
      </c>
    </row>
    <row r="847" spans="2:65" s="13" customFormat="1" ht="10.199999999999999">
      <c r="B847" s="152"/>
      <c r="D847" s="146" t="s">
        <v>167</v>
      </c>
      <c r="E847" s="153" t="s">
        <v>19</v>
      </c>
      <c r="F847" s="154" t="s">
        <v>83</v>
      </c>
      <c r="H847" s="155">
        <v>2</v>
      </c>
      <c r="I847" s="156"/>
      <c r="L847" s="152"/>
      <c r="M847" s="157"/>
      <c r="T847" s="158"/>
      <c r="AT847" s="153" t="s">
        <v>167</v>
      </c>
      <c r="AU847" s="153" t="s">
        <v>83</v>
      </c>
      <c r="AV847" s="13" t="s">
        <v>83</v>
      </c>
      <c r="AW847" s="13" t="s">
        <v>35</v>
      </c>
      <c r="AX847" s="13" t="s">
        <v>73</v>
      </c>
      <c r="AY847" s="153" t="s">
        <v>156</v>
      </c>
    </row>
    <row r="848" spans="2:65" s="14" customFormat="1" ht="10.199999999999999">
      <c r="B848" s="159"/>
      <c r="D848" s="146" t="s">
        <v>167</v>
      </c>
      <c r="E848" s="160" t="s">
        <v>19</v>
      </c>
      <c r="F848" s="161" t="s">
        <v>174</v>
      </c>
      <c r="H848" s="162">
        <v>2</v>
      </c>
      <c r="I848" s="163"/>
      <c r="L848" s="159"/>
      <c r="M848" s="164"/>
      <c r="T848" s="165"/>
      <c r="AT848" s="160" t="s">
        <v>167</v>
      </c>
      <c r="AU848" s="160" t="s">
        <v>83</v>
      </c>
      <c r="AV848" s="14" t="s">
        <v>163</v>
      </c>
      <c r="AW848" s="14" t="s">
        <v>35</v>
      </c>
      <c r="AX848" s="14" t="s">
        <v>81</v>
      </c>
      <c r="AY848" s="160" t="s">
        <v>156</v>
      </c>
    </row>
    <row r="849" spans="2:65" s="1" customFormat="1" ht="16.5" customHeight="1">
      <c r="B849" s="33"/>
      <c r="C849" s="128" t="s">
        <v>1401</v>
      </c>
      <c r="D849" s="128" t="s">
        <v>158</v>
      </c>
      <c r="E849" s="129" t="s">
        <v>3386</v>
      </c>
      <c r="F849" s="130" t="s">
        <v>3152</v>
      </c>
      <c r="G849" s="131" t="s">
        <v>235</v>
      </c>
      <c r="H849" s="132">
        <v>1</v>
      </c>
      <c r="I849" s="133"/>
      <c r="J849" s="134">
        <f>ROUND(I849*H849,2)</f>
        <v>0</v>
      </c>
      <c r="K849" s="130" t="s">
        <v>19</v>
      </c>
      <c r="L849" s="33"/>
      <c r="M849" s="135" t="s">
        <v>19</v>
      </c>
      <c r="N849" s="136" t="s">
        <v>44</v>
      </c>
      <c r="P849" s="137">
        <f>O849*H849</f>
        <v>0</v>
      </c>
      <c r="Q849" s="137">
        <v>0</v>
      </c>
      <c r="R849" s="137">
        <f>Q849*H849</f>
        <v>0</v>
      </c>
      <c r="S849" s="137">
        <v>0</v>
      </c>
      <c r="T849" s="138">
        <f>S849*H849</f>
        <v>0</v>
      </c>
      <c r="AR849" s="139" t="s">
        <v>597</v>
      </c>
      <c r="AT849" s="139" t="s">
        <v>158</v>
      </c>
      <c r="AU849" s="139" t="s">
        <v>83</v>
      </c>
      <c r="AY849" s="18" t="s">
        <v>156</v>
      </c>
      <c r="BE849" s="140">
        <f>IF(N849="základní",J849,0)</f>
        <v>0</v>
      </c>
      <c r="BF849" s="140">
        <f>IF(N849="snížená",J849,0)</f>
        <v>0</v>
      </c>
      <c r="BG849" s="140">
        <f>IF(N849="zákl. přenesená",J849,0)</f>
        <v>0</v>
      </c>
      <c r="BH849" s="140">
        <f>IF(N849="sníž. přenesená",J849,0)</f>
        <v>0</v>
      </c>
      <c r="BI849" s="140">
        <f>IF(N849="nulová",J849,0)</f>
        <v>0</v>
      </c>
      <c r="BJ849" s="18" t="s">
        <v>81</v>
      </c>
      <c r="BK849" s="140">
        <f>ROUND(I849*H849,2)</f>
        <v>0</v>
      </c>
      <c r="BL849" s="18" t="s">
        <v>597</v>
      </c>
      <c r="BM849" s="139" t="s">
        <v>3387</v>
      </c>
    </row>
    <row r="850" spans="2:65" s="13" customFormat="1" ht="10.199999999999999">
      <c r="B850" s="152"/>
      <c r="D850" s="146" t="s">
        <v>167</v>
      </c>
      <c r="E850" s="153" t="s">
        <v>19</v>
      </c>
      <c r="F850" s="154" t="s">
        <v>81</v>
      </c>
      <c r="H850" s="155">
        <v>1</v>
      </c>
      <c r="I850" s="156"/>
      <c r="L850" s="152"/>
      <c r="M850" s="157"/>
      <c r="T850" s="158"/>
      <c r="AT850" s="153" t="s">
        <v>167</v>
      </c>
      <c r="AU850" s="153" t="s">
        <v>83</v>
      </c>
      <c r="AV850" s="13" t="s">
        <v>83</v>
      </c>
      <c r="AW850" s="13" t="s">
        <v>35</v>
      </c>
      <c r="AX850" s="13" t="s">
        <v>73</v>
      </c>
      <c r="AY850" s="153" t="s">
        <v>156</v>
      </c>
    </row>
    <row r="851" spans="2:65" s="14" customFormat="1" ht="10.199999999999999">
      <c r="B851" s="159"/>
      <c r="D851" s="146" t="s">
        <v>167</v>
      </c>
      <c r="E851" s="160" t="s">
        <v>19</v>
      </c>
      <c r="F851" s="161" t="s">
        <v>174</v>
      </c>
      <c r="H851" s="162">
        <v>1</v>
      </c>
      <c r="I851" s="163"/>
      <c r="L851" s="159"/>
      <c r="M851" s="164"/>
      <c r="T851" s="165"/>
      <c r="AT851" s="160" t="s">
        <v>167</v>
      </c>
      <c r="AU851" s="160" t="s">
        <v>83</v>
      </c>
      <c r="AV851" s="14" t="s">
        <v>163</v>
      </c>
      <c r="AW851" s="14" t="s">
        <v>35</v>
      </c>
      <c r="AX851" s="14" t="s">
        <v>81</v>
      </c>
      <c r="AY851" s="160" t="s">
        <v>156</v>
      </c>
    </row>
    <row r="852" spans="2:65" s="1" customFormat="1" ht="33" customHeight="1">
      <c r="B852" s="33"/>
      <c r="C852" s="128" t="s">
        <v>1405</v>
      </c>
      <c r="D852" s="128" t="s">
        <v>158</v>
      </c>
      <c r="E852" s="129" t="s">
        <v>3388</v>
      </c>
      <c r="F852" s="130" t="s">
        <v>3389</v>
      </c>
      <c r="G852" s="131" t="s">
        <v>422</v>
      </c>
      <c r="H852" s="132">
        <v>30</v>
      </c>
      <c r="I852" s="133"/>
      <c r="J852" s="134">
        <f>ROUND(I852*H852,2)</f>
        <v>0</v>
      </c>
      <c r="K852" s="130" t="s">
        <v>162</v>
      </c>
      <c r="L852" s="33"/>
      <c r="M852" s="135" t="s">
        <v>19</v>
      </c>
      <c r="N852" s="136" t="s">
        <v>44</v>
      </c>
      <c r="P852" s="137">
        <f>O852*H852</f>
        <v>0</v>
      </c>
      <c r="Q852" s="137">
        <v>0</v>
      </c>
      <c r="R852" s="137">
        <f>Q852*H852</f>
        <v>0</v>
      </c>
      <c r="S852" s="137">
        <v>0</v>
      </c>
      <c r="T852" s="138">
        <f>S852*H852</f>
        <v>0</v>
      </c>
      <c r="AR852" s="139" t="s">
        <v>597</v>
      </c>
      <c r="AT852" s="139" t="s">
        <v>158</v>
      </c>
      <c r="AU852" s="139" t="s">
        <v>83</v>
      </c>
      <c r="AY852" s="18" t="s">
        <v>156</v>
      </c>
      <c r="BE852" s="140">
        <f>IF(N852="základní",J852,0)</f>
        <v>0</v>
      </c>
      <c r="BF852" s="140">
        <f>IF(N852="snížená",J852,0)</f>
        <v>0</v>
      </c>
      <c r="BG852" s="140">
        <f>IF(N852="zákl. přenesená",J852,0)</f>
        <v>0</v>
      </c>
      <c r="BH852" s="140">
        <f>IF(N852="sníž. přenesená",J852,0)</f>
        <v>0</v>
      </c>
      <c r="BI852" s="140">
        <f>IF(N852="nulová",J852,0)</f>
        <v>0</v>
      </c>
      <c r="BJ852" s="18" t="s">
        <v>81</v>
      </c>
      <c r="BK852" s="140">
        <f>ROUND(I852*H852,2)</f>
        <v>0</v>
      </c>
      <c r="BL852" s="18" t="s">
        <v>597</v>
      </c>
      <c r="BM852" s="139" t="s">
        <v>3390</v>
      </c>
    </row>
    <row r="853" spans="2:65" s="1" customFormat="1" ht="10.199999999999999">
      <c r="B853" s="33"/>
      <c r="D853" s="141" t="s">
        <v>165</v>
      </c>
      <c r="F853" s="142" t="s">
        <v>3391</v>
      </c>
      <c r="I853" s="143"/>
      <c r="L853" s="33"/>
      <c r="M853" s="144"/>
      <c r="T853" s="54"/>
      <c r="AT853" s="18" t="s">
        <v>165</v>
      </c>
      <c r="AU853" s="18" t="s">
        <v>83</v>
      </c>
    </row>
    <row r="854" spans="2:65" s="12" customFormat="1" ht="10.199999999999999">
      <c r="B854" s="145"/>
      <c r="D854" s="146" t="s">
        <v>167</v>
      </c>
      <c r="E854" s="147" t="s">
        <v>19</v>
      </c>
      <c r="F854" s="148" t="s">
        <v>2703</v>
      </c>
      <c r="H854" s="147" t="s">
        <v>19</v>
      </c>
      <c r="I854" s="149"/>
      <c r="L854" s="145"/>
      <c r="M854" s="150"/>
      <c r="T854" s="151"/>
      <c r="AT854" s="147" t="s">
        <v>167</v>
      </c>
      <c r="AU854" s="147" t="s">
        <v>83</v>
      </c>
      <c r="AV854" s="12" t="s">
        <v>81</v>
      </c>
      <c r="AW854" s="12" t="s">
        <v>35</v>
      </c>
      <c r="AX854" s="12" t="s">
        <v>73</v>
      </c>
      <c r="AY854" s="147" t="s">
        <v>156</v>
      </c>
    </row>
    <row r="855" spans="2:65" s="12" customFormat="1" ht="10.199999999999999">
      <c r="B855" s="145"/>
      <c r="D855" s="146" t="s">
        <v>167</v>
      </c>
      <c r="E855" s="147" t="s">
        <v>19</v>
      </c>
      <c r="F855" s="148" t="s">
        <v>2704</v>
      </c>
      <c r="H855" s="147" t="s">
        <v>19</v>
      </c>
      <c r="I855" s="149"/>
      <c r="L855" s="145"/>
      <c r="M855" s="150"/>
      <c r="T855" s="151"/>
      <c r="AT855" s="147" t="s">
        <v>167</v>
      </c>
      <c r="AU855" s="147" t="s">
        <v>83</v>
      </c>
      <c r="AV855" s="12" t="s">
        <v>81</v>
      </c>
      <c r="AW855" s="12" t="s">
        <v>35</v>
      </c>
      <c r="AX855" s="12" t="s">
        <v>73</v>
      </c>
      <c r="AY855" s="147" t="s">
        <v>156</v>
      </c>
    </row>
    <row r="856" spans="2:65" s="13" customFormat="1" ht="10.199999999999999">
      <c r="B856" s="152"/>
      <c r="D856" s="146" t="s">
        <v>167</v>
      </c>
      <c r="E856" s="153" t="s">
        <v>19</v>
      </c>
      <c r="F856" s="154" t="s">
        <v>370</v>
      </c>
      <c r="H856" s="155">
        <v>30</v>
      </c>
      <c r="I856" s="156"/>
      <c r="L856" s="152"/>
      <c r="M856" s="157"/>
      <c r="T856" s="158"/>
      <c r="AT856" s="153" t="s">
        <v>167</v>
      </c>
      <c r="AU856" s="153" t="s">
        <v>83</v>
      </c>
      <c r="AV856" s="13" t="s">
        <v>83</v>
      </c>
      <c r="AW856" s="13" t="s">
        <v>35</v>
      </c>
      <c r="AX856" s="13" t="s">
        <v>73</v>
      </c>
      <c r="AY856" s="153" t="s">
        <v>156</v>
      </c>
    </row>
    <row r="857" spans="2:65" s="14" customFormat="1" ht="10.199999999999999">
      <c r="B857" s="159"/>
      <c r="D857" s="146" t="s">
        <v>167</v>
      </c>
      <c r="E857" s="160" t="s">
        <v>19</v>
      </c>
      <c r="F857" s="161" t="s">
        <v>174</v>
      </c>
      <c r="H857" s="162">
        <v>30</v>
      </c>
      <c r="I857" s="163"/>
      <c r="L857" s="159"/>
      <c r="M857" s="164"/>
      <c r="T857" s="165"/>
      <c r="AT857" s="160" t="s">
        <v>167</v>
      </c>
      <c r="AU857" s="160" t="s">
        <v>83</v>
      </c>
      <c r="AV857" s="14" t="s">
        <v>163</v>
      </c>
      <c r="AW857" s="14" t="s">
        <v>35</v>
      </c>
      <c r="AX857" s="14" t="s">
        <v>81</v>
      </c>
      <c r="AY857" s="160" t="s">
        <v>156</v>
      </c>
    </row>
    <row r="858" spans="2:65" s="1" customFormat="1" ht="16.5" customHeight="1">
      <c r="B858" s="33"/>
      <c r="C858" s="166" t="s">
        <v>1409</v>
      </c>
      <c r="D858" s="166" t="s">
        <v>291</v>
      </c>
      <c r="E858" s="167" t="s">
        <v>3392</v>
      </c>
      <c r="F858" s="168" t="s">
        <v>3393</v>
      </c>
      <c r="G858" s="169" t="s">
        <v>422</v>
      </c>
      <c r="H858" s="170">
        <v>34.5</v>
      </c>
      <c r="I858" s="171"/>
      <c r="J858" s="172">
        <f>ROUND(I858*H858,2)</f>
        <v>0</v>
      </c>
      <c r="K858" s="168" t="s">
        <v>162</v>
      </c>
      <c r="L858" s="173"/>
      <c r="M858" s="174" t="s">
        <v>19</v>
      </c>
      <c r="N858" s="175" t="s">
        <v>44</v>
      </c>
      <c r="P858" s="137">
        <f>O858*H858</f>
        <v>0</v>
      </c>
      <c r="Q858" s="137">
        <v>1.7000000000000001E-4</v>
      </c>
      <c r="R858" s="137">
        <f>Q858*H858</f>
        <v>5.8650000000000004E-3</v>
      </c>
      <c r="S858" s="137">
        <v>0</v>
      </c>
      <c r="T858" s="138">
        <f>S858*H858</f>
        <v>0</v>
      </c>
      <c r="AR858" s="139" t="s">
        <v>982</v>
      </c>
      <c r="AT858" s="139" t="s">
        <v>291</v>
      </c>
      <c r="AU858" s="139" t="s">
        <v>83</v>
      </c>
      <c r="AY858" s="18" t="s">
        <v>156</v>
      </c>
      <c r="BE858" s="140">
        <f>IF(N858="základní",J858,0)</f>
        <v>0</v>
      </c>
      <c r="BF858" s="140">
        <f>IF(N858="snížená",J858,0)</f>
        <v>0</v>
      </c>
      <c r="BG858" s="140">
        <f>IF(N858="zákl. přenesená",J858,0)</f>
        <v>0</v>
      </c>
      <c r="BH858" s="140">
        <f>IF(N858="sníž. přenesená",J858,0)</f>
        <v>0</v>
      </c>
      <c r="BI858" s="140">
        <f>IF(N858="nulová",J858,0)</f>
        <v>0</v>
      </c>
      <c r="BJ858" s="18" t="s">
        <v>81</v>
      </c>
      <c r="BK858" s="140">
        <f>ROUND(I858*H858,2)</f>
        <v>0</v>
      </c>
      <c r="BL858" s="18" t="s">
        <v>982</v>
      </c>
      <c r="BM858" s="139" t="s">
        <v>3394</v>
      </c>
    </row>
    <row r="859" spans="2:65" s="13" customFormat="1" ht="10.199999999999999">
      <c r="B859" s="152"/>
      <c r="D859" s="146" t="s">
        <v>167</v>
      </c>
      <c r="E859" s="153" t="s">
        <v>19</v>
      </c>
      <c r="F859" s="154" t="s">
        <v>3395</v>
      </c>
      <c r="H859" s="155">
        <v>34.5</v>
      </c>
      <c r="I859" s="156"/>
      <c r="L859" s="152"/>
      <c r="M859" s="157"/>
      <c r="T859" s="158"/>
      <c r="AT859" s="153" t="s">
        <v>167</v>
      </c>
      <c r="AU859" s="153" t="s">
        <v>83</v>
      </c>
      <c r="AV859" s="13" t="s">
        <v>83</v>
      </c>
      <c r="AW859" s="13" t="s">
        <v>35</v>
      </c>
      <c r="AX859" s="13" t="s">
        <v>81</v>
      </c>
      <c r="AY859" s="153" t="s">
        <v>156</v>
      </c>
    </row>
    <row r="860" spans="2:65" s="1" customFormat="1" ht="24.15" customHeight="1">
      <c r="B860" s="33"/>
      <c r="C860" s="128" t="s">
        <v>1414</v>
      </c>
      <c r="D860" s="128" t="s">
        <v>158</v>
      </c>
      <c r="E860" s="129" t="s">
        <v>3396</v>
      </c>
      <c r="F860" s="130" t="s">
        <v>3397</v>
      </c>
      <c r="G860" s="131" t="s">
        <v>422</v>
      </c>
      <c r="H860" s="132">
        <v>50</v>
      </c>
      <c r="I860" s="133"/>
      <c r="J860" s="134">
        <f>ROUND(I860*H860,2)</f>
        <v>0</v>
      </c>
      <c r="K860" s="130" t="s">
        <v>162</v>
      </c>
      <c r="L860" s="33"/>
      <c r="M860" s="135" t="s">
        <v>19</v>
      </c>
      <c r="N860" s="136" t="s">
        <v>44</v>
      </c>
      <c r="P860" s="137">
        <f>O860*H860</f>
        <v>0</v>
      </c>
      <c r="Q860" s="137">
        <v>0</v>
      </c>
      <c r="R860" s="137">
        <f>Q860*H860</f>
        <v>0</v>
      </c>
      <c r="S860" s="137">
        <v>0</v>
      </c>
      <c r="T860" s="138">
        <f>S860*H860</f>
        <v>0</v>
      </c>
      <c r="AR860" s="139" t="s">
        <v>597</v>
      </c>
      <c r="AT860" s="139" t="s">
        <v>158</v>
      </c>
      <c r="AU860" s="139" t="s">
        <v>83</v>
      </c>
      <c r="AY860" s="18" t="s">
        <v>156</v>
      </c>
      <c r="BE860" s="140">
        <f>IF(N860="základní",J860,0)</f>
        <v>0</v>
      </c>
      <c r="BF860" s="140">
        <f>IF(N860="snížená",J860,0)</f>
        <v>0</v>
      </c>
      <c r="BG860" s="140">
        <f>IF(N860="zákl. přenesená",J860,0)</f>
        <v>0</v>
      </c>
      <c r="BH860" s="140">
        <f>IF(N860="sníž. přenesená",J860,0)</f>
        <v>0</v>
      </c>
      <c r="BI860" s="140">
        <f>IF(N860="nulová",J860,0)</f>
        <v>0</v>
      </c>
      <c r="BJ860" s="18" t="s">
        <v>81</v>
      </c>
      <c r="BK860" s="140">
        <f>ROUND(I860*H860,2)</f>
        <v>0</v>
      </c>
      <c r="BL860" s="18" t="s">
        <v>597</v>
      </c>
      <c r="BM860" s="139" t="s">
        <v>3398</v>
      </c>
    </row>
    <row r="861" spans="2:65" s="1" customFormat="1" ht="10.199999999999999">
      <c r="B861" s="33"/>
      <c r="D861" s="141" t="s">
        <v>165</v>
      </c>
      <c r="F861" s="142" t="s">
        <v>3399</v>
      </c>
      <c r="I861" s="143"/>
      <c r="L861" s="33"/>
      <c r="M861" s="144"/>
      <c r="T861" s="54"/>
      <c r="AT861" s="18" t="s">
        <v>165</v>
      </c>
      <c r="AU861" s="18" t="s">
        <v>83</v>
      </c>
    </row>
    <row r="862" spans="2:65" s="12" customFormat="1" ht="10.199999999999999">
      <c r="B862" s="145"/>
      <c r="D862" s="146" t="s">
        <v>167</v>
      </c>
      <c r="E862" s="147" t="s">
        <v>19</v>
      </c>
      <c r="F862" s="148" t="s">
        <v>3400</v>
      </c>
      <c r="H862" s="147" t="s">
        <v>19</v>
      </c>
      <c r="I862" s="149"/>
      <c r="L862" s="145"/>
      <c r="M862" s="150"/>
      <c r="T862" s="151"/>
      <c r="AT862" s="147" t="s">
        <v>167</v>
      </c>
      <c r="AU862" s="147" t="s">
        <v>83</v>
      </c>
      <c r="AV862" s="12" t="s">
        <v>81</v>
      </c>
      <c r="AW862" s="12" t="s">
        <v>35</v>
      </c>
      <c r="AX862" s="12" t="s">
        <v>73</v>
      </c>
      <c r="AY862" s="147" t="s">
        <v>156</v>
      </c>
    </row>
    <row r="863" spans="2:65" s="12" customFormat="1" ht="20.399999999999999">
      <c r="B863" s="145"/>
      <c r="D863" s="146" t="s">
        <v>167</v>
      </c>
      <c r="E863" s="147" t="s">
        <v>19</v>
      </c>
      <c r="F863" s="148" t="s">
        <v>3401</v>
      </c>
      <c r="H863" s="147" t="s">
        <v>19</v>
      </c>
      <c r="I863" s="149"/>
      <c r="L863" s="145"/>
      <c r="M863" s="150"/>
      <c r="T863" s="151"/>
      <c r="AT863" s="147" t="s">
        <v>167</v>
      </c>
      <c r="AU863" s="147" t="s">
        <v>83</v>
      </c>
      <c r="AV863" s="12" t="s">
        <v>81</v>
      </c>
      <c r="AW863" s="12" t="s">
        <v>35</v>
      </c>
      <c r="AX863" s="12" t="s">
        <v>73</v>
      </c>
      <c r="AY863" s="147" t="s">
        <v>156</v>
      </c>
    </row>
    <row r="864" spans="2:65" s="13" customFormat="1" ht="10.199999999999999">
      <c r="B864" s="152"/>
      <c r="D864" s="146" t="s">
        <v>167</v>
      </c>
      <c r="E864" s="153" t="s">
        <v>19</v>
      </c>
      <c r="F864" s="154" t="s">
        <v>3402</v>
      </c>
      <c r="H864" s="155">
        <v>50</v>
      </c>
      <c r="I864" s="156"/>
      <c r="L864" s="152"/>
      <c r="M864" s="157"/>
      <c r="T864" s="158"/>
      <c r="AT864" s="153" t="s">
        <v>167</v>
      </c>
      <c r="AU864" s="153" t="s">
        <v>83</v>
      </c>
      <c r="AV864" s="13" t="s">
        <v>83</v>
      </c>
      <c r="AW864" s="13" t="s">
        <v>35</v>
      </c>
      <c r="AX864" s="13" t="s">
        <v>73</v>
      </c>
      <c r="AY864" s="153" t="s">
        <v>156</v>
      </c>
    </row>
    <row r="865" spans="2:65" s="14" customFormat="1" ht="10.199999999999999">
      <c r="B865" s="159"/>
      <c r="D865" s="146" t="s">
        <v>167</v>
      </c>
      <c r="E865" s="160" t="s">
        <v>19</v>
      </c>
      <c r="F865" s="161" t="s">
        <v>174</v>
      </c>
      <c r="H865" s="162">
        <v>50</v>
      </c>
      <c r="I865" s="163"/>
      <c r="L865" s="159"/>
      <c r="M865" s="164"/>
      <c r="T865" s="165"/>
      <c r="AT865" s="160" t="s">
        <v>167</v>
      </c>
      <c r="AU865" s="160" t="s">
        <v>83</v>
      </c>
      <c r="AV865" s="14" t="s">
        <v>163</v>
      </c>
      <c r="AW865" s="14" t="s">
        <v>35</v>
      </c>
      <c r="AX865" s="14" t="s">
        <v>81</v>
      </c>
      <c r="AY865" s="160" t="s">
        <v>156</v>
      </c>
    </row>
    <row r="866" spans="2:65" s="1" customFormat="1" ht="24.15" customHeight="1">
      <c r="B866" s="33"/>
      <c r="C866" s="166" t="s">
        <v>1418</v>
      </c>
      <c r="D866" s="166" t="s">
        <v>291</v>
      </c>
      <c r="E866" s="167" t="s">
        <v>3403</v>
      </c>
      <c r="F866" s="168" t="s">
        <v>3404</v>
      </c>
      <c r="G866" s="169" t="s">
        <v>422</v>
      </c>
      <c r="H866" s="170">
        <v>57.5</v>
      </c>
      <c r="I866" s="171"/>
      <c r="J866" s="172">
        <f>ROUND(I866*H866,2)</f>
        <v>0</v>
      </c>
      <c r="K866" s="168" t="s">
        <v>19</v>
      </c>
      <c r="L866" s="173"/>
      <c r="M866" s="174" t="s">
        <v>19</v>
      </c>
      <c r="N866" s="175" t="s">
        <v>44</v>
      </c>
      <c r="P866" s="137">
        <f>O866*H866</f>
        <v>0</v>
      </c>
      <c r="Q866" s="137">
        <v>1.6800000000000001E-3</v>
      </c>
      <c r="R866" s="137">
        <f>Q866*H866</f>
        <v>9.6600000000000005E-2</v>
      </c>
      <c r="S866" s="137">
        <v>0</v>
      </c>
      <c r="T866" s="138">
        <f>S866*H866</f>
        <v>0</v>
      </c>
      <c r="AR866" s="139" t="s">
        <v>982</v>
      </c>
      <c r="AT866" s="139" t="s">
        <v>291</v>
      </c>
      <c r="AU866" s="139" t="s">
        <v>83</v>
      </c>
      <c r="AY866" s="18" t="s">
        <v>156</v>
      </c>
      <c r="BE866" s="140">
        <f>IF(N866="základní",J866,0)</f>
        <v>0</v>
      </c>
      <c r="BF866" s="140">
        <f>IF(N866="snížená",J866,0)</f>
        <v>0</v>
      </c>
      <c r="BG866" s="140">
        <f>IF(N866="zákl. přenesená",J866,0)</f>
        <v>0</v>
      </c>
      <c r="BH866" s="140">
        <f>IF(N866="sníž. přenesená",J866,0)</f>
        <v>0</v>
      </c>
      <c r="BI866" s="140">
        <f>IF(N866="nulová",J866,0)</f>
        <v>0</v>
      </c>
      <c r="BJ866" s="18" t="s">
        <v>81</v>
      </c>
      <c r="BK866" s="140">
        <f>ROUND(I866*H866,2)</f>
        <v>0</v>
      </c>
      <c r="BL866" s="18" t="s">
        <v>982</v>
      </c>
      <c r="BM866" s="139" t="s">
        <v>3405</v>
      </c>
    </row>
    <row r="867" spans="2:65" s="13" customFormat="1" ht="10.199999999999999">
      <c r="B867" s="152"/>
      <c r="D867" s="146" t="s">
        <v>167</v>
      </c>
      <c r="E867" s="153" t="s">
        <v>19</v>
      </c>
      <c r="F867" s="154" t="s">
        <v>3406</v>
      </c>
      <c r="H867" s="155">
        <v>57.5</v>
      </c>
      <c r="I867" s="156"/>
      <c r="L867" s="152"/>
      <c r="M867" s="157"/>
      <c r="T867" s="158"/>
      <c r="AT867" s="153" t="s">
        <v>167</v>
      </c>
      <c r="AU867" s="153" t="s">
        <v>83</v>
      </c>
      <c r="AV867" s="13" t="s">
        <v>83</v>
      </c>
      <c r="AW867" s="13" t="s">
        <v>35</v>
      </c>
      <c r="AX867" s="13" t="s">
        <v>81</v>
      </c>
      <c r="AY867" s="153" t="s">
        <v>156</v>
      </c>
    </row>
    <row r="868" spans="2:65" s="1" customFormat="1" ht="24.15" customHeight="1">
      <c r="B868" s="33"/>
      <c r="C868" s="128" t="s">
        <v>1422</v>
      </c>
      <c r="D868" s="128" t="s">
        <v>158</v>
      </c>
      <c r="E868" s="129" t="s">
        <v>3407</v>
      </c>
      <c r="F868" s="130" t="s">
        <v>3408</v>
      </c>
      <c r="G868" s="131" t="s">
        <v>422</v>
      </c>
      <c r="H868" s="132">
        <v>30</v>
      </c>
      <c r="I868" s="133"/>
      <c r="J868" s="134">
        <f>ROUND(I868*H868,2)</f>
        <v>0</v>
      </c>
      <c r="K868" s="130" t="s">
        <v>162</v>
      </c>
      <c r="L868" s="33"/>
      <c r="M868" s="135" t="s">
        <v>19</v>
      </c>
      <c r="N868" s="136" t="s">
        <v>44</v>
      </c>
      <c r="P868" s="137">
        <f>O868*H868</f>
        <v>0</v>
      </c>
      <c r="Q868" s="137">
        <v>0</v>
      </c>
      <c r="R868" s="137">
        <f>Q868*H868</f>
        <v>0</v>
      </c>
      <c r="S868" s="137">
        <v>0</v>
      </c>
      <c r="T868" s="138">
        <f>S868*H868</f>
        <v>0</v>
      </c>
      <c r="AR868" s="139" t="s">
        <v>597</v>
      </c>
      <c r="AT868" s="139" t="s">
        <v>158</v>
      </c>
      <c r="AU868" s="139" t="s">
        <v>83</v>
      </c>
      <c r="AY868" s="18" t="s">
        <v>156</v>
      </c>
      <c r="BE868" s="140">
        <f>IF(N868="základní",J868,0)</f>
        <v>0</v>
      </c>
      <c r="BF868" s="140">
        <f>IF(N868="snížená",J868,0)</f>
        <v>0</v>
      </c>
      <c r="BG868" s="140">
        <f>IF(N868="zákl. přenesená",J868,0)</f>
        <v>0</v>
      </c>
      <c r="BH868" s="140">
        <f>IF(N868="sníž. přenesená",J868,0)</f>
        <v>0</v>
      </c>
      <c r="BI868" s="140">
        <f>IF(N868="nulová",J868,0)</f>
        <v>0</v>
      </c>
      <c r="BJ868" s="18" t="s">
        <v>81</v>
      </c>
      <c r="BK868" s="140">
        <f>ROUND(I868*H868,2)</f>
        <v>0</v>
      </c>
      <c r="BL868" s="18" t="s">
        <v>597</v>
      </c>
      <c r="BM868" s="139" t="s">
        <v>3409</v>
      </c>
    </row>
    <row r="869" spans="2:65" s="1" customFormat="1" ht="10.199999999999999">
      <c r="B869" s="33"/>
      <c r="D869" s="141" t="s">
        <v>165</v>
      </c>
      <c r="F869" s="142" t="s">
        <v>3410</v>
      </c>
      <c r="I869" s="143"/>
      <c r="L869" s="33"/>
      <c r="M869" s="144"/>
      <c r="T869" s="54"/>
      <c r="AT869" s="18" t="s">
        <v>165</v>
      </c>
      <c r="AU869" s="18" t="s">
        <v>83</v>
      </c>
    </row>
    <row r="870" spans="2:65" s="12" customFormat="1" ht="10.199999999999999">
      <c r="B870" s="145"/>
      <c r="D870" s="146" t="s">
        <v>167</v>
      </c>
      <c r="E870" s="147" t="s">
        <v>19</v>
      </c>
      <c r="F870" s="148" t="s">
        <v>3400</v>
      </c>
      <c r="H870" s="147" t="s">
        <v>19</v>
      </c>
      <c r="I870" s="149"/>
      <c r="L870" s="145"/>
      <c r="M870" s="150"/>
      <c r="T870" s="151"/>
      <c r="AT870" s="147" t="s">
        <v>167</v>
      </c>
      <c r="AU870" s="147" t="s">
        <v>83</v>
      </c>
      <c r="AV870" s="12" t="s">
        <v>81</v>
      </c>
      <c r="AW870" s="12" t="s">
        <v>35</v>
      </c>
      <c r="AX870" s="12" t="s">
        <v>73</v>
      </c>
      <c r="AY870" s="147" t="s">
        <v>156</v>
      </c>
    </row>
    <row r="871" spans="2:65" s="12" customFormat="1" ht="10.199999999999999">
      <c r="B871" s="145"/>
      <c r="D871" s="146" t="s">
        <v>167</v>
      </c>
      <c r="E871" s="147" t="s">
        <v>19</v>
      </c>
      <c r="F871" s="148" t="s">
        <v>3411</v>
      </c>
      <c r="H871" s="147" t="s">
        <v>19</v>
      </c>
      <c r="I871" s="149"/>
      <c r="L871" s="145"/>
      <c r="M871" s="150"/>
      <c r="T871" s="151"/>
      <c r="AT871" s="147" t="s">
        <v>167</v>
      </c>
      <c r="AU871" s="147" t="s">
        <v>83</v>
      </c>
      <c r="AV871" s="12" t="s">
        <v>81</v>
      </c>
      <c r="AW871" s="12" t="s">
        <v>35</v>
      </c>
      <c r="AX871" s="12" t="s">
        <v>73</v>
      </c>
      <c r="AY871" s="147" t="s">
        <v>156</v>
      </c>
    </row>
    <row r="872" spans="2:65" s="13" customFormat="1" ht="10.199999999999999">
      <c r="B872" s="152"/>
      <c r="D872" s="146" t="s">
        <v>167</v>
      </c>
      <c r="E872" s="153" t="s">
        <v>19</v>
      </c>
      <c r="F872" s="154" t="s">
        <v>3412</v>
      </c>
      <c r="H872" s="155">
        <v>30</v>
      </c>
      <c r="I872" s="156"/>
      <c r="L872" s="152"/>
      <c r="M872" s="157"/>
      <c r="T872" s="158"/>
      <c r="AT872" s="153" t="s">
        <v>167</v>
      </c>
      <c r="AU872" s="153" t="s">
        <v>83</v>
      </c>
      <c r="AV872" s="13" t="s">
        <v>83</v>
      </c>
      <c r="AW872" s="13" t="s">
        <v>35</v>
      </c>
      <c r="AX872" s="13" t="s">
        <v>73</v>
      </c>
      <c r="AY872" s="153" t="s">
        <v>156</v>
      </c>
    </row>
    <row r="873" spans="2:65" s="14" customFormat="1" ht="10.199999999999999">
      <c r="B873" s="159"/>
      <c r="D873" s="146" t="s">
        <v>167</v>
      </c>
      <c r="E873" s="160" t="s">
        <v>19</v>
      </c>
      <c r="F873" s="161" t="s">
        <v>174</v>
      </c>
      <c r="H873" s="162">
        <v>30</v>
      </c>
      <c r="I873" s="163"/>
      <c r="L873" s="159"/>
      <c r="M873" s="164"/>
      <c r="T873" s="165"/>
      <c r="AT873" s="160" t="s">
        <v>167</v>
      </c>
      <c r="AU873" s="160" t="s">
        <v>83</v>
      </c>
      <c r="AV873" s="14" t="s">
        <v>163</v>
      </c>
      <c r="AW873" s="14" t="s">
        <v>35</v>
      </c>
      <c r="AX873" s="14" t="s">
        <v>81</v>
      </c>
      <c r="AY873" s="160" t="s">
        <v>156</v>
      </c>
    </row>
    <row r="874" spans="2:65" s="1" customFormat="1" ht="16.5" customHeight="1">
      <c r="B874" s="33"/>
      <c r="C874" s="166" t="s">
        <v>1426</v>
      </c>
      <c r="D874" s="166" t="s">
        <v>291</v>
      </c>
      <c r="E874" s="167" t="s">
        <v>3413</v>
      </c>
      <c r="F874" s="168" t="s">
        <v>3414</v>
      </c>
      <c r="G874" s="169" t="s">
        <v>422</v>
      </c>
      <c r="H874" s="170">
        <v>34.5</v>
      </c>
      <c r="I874" s="171"/>
      <c r="J874" s="172">
        <f>ROUND(I874*H874,2)</f>
        <v>0</v>
      </c>
      <c r="K874" s="168" t="s">
        <v>162</v>
      </c>
      <c r="L874" s="173"/>
      <c r="M874" s="174" t="s">
        <v>19</v>
      </c>
      <c r="N874" s="175" t="s">
        <v>44</v>
      </c>
      <c r="P874" s="137">
        <f>O874*H874</f>
        <v>0</v>
      </c>
      <c r="Q874" s="137">
        <v>2.15E-3</v>
      </c>
      <c r="R874" s="137">
        <f>Q874*H874</f>
        <v>7.4175000000000005E-2</v>
      </c>
      <c r="S874" s="137">
        <v>0</v>
      </c>
      <c r="T874" s="138">
        <f>S874*H874</f>
        <v>0</v>
      </c>
      <c r="AR874" s="139" t="s">
        <v>982</v>
      </c>
      <c r="AT874" s="139" t="s">
        <v>291</v>
      </c>
      <c r="AU874" s="139" t="s">
        <v>83</v>
      </c>
      <c r="AY874" s="18" t="s">
        <v>156</v>
      </c>
      <c r="BE874" s="140">
        <f>IF(N874="základní",J874,0)</f>
        <v>0</v>
      </c>
      <c r="BF874" s="140">
        <f>IF(N874="snížená",J874,0)</f>
        <v>0</v>
      </c>
      <c r="BG874" s="140">
        <f>IF(N874="zákl. přenesená",J874,0)</f>
        <v>0</v>
      </c>
      <c r="BH874" s="140">
        <f>IF(N874="sníž. přenesená",J874,0)</f>
        <v>0</v>
      </c>
      <c r="BI874" s="140">
        <f>IF(N874="nulová",J874,0)</f>
        <v>0</v>
      </c>
      <c r="BJ874" s="18" t="s">
        <v>81</v>
      </c>
      <c r="BK874" s="140">
        <f>ROUND(I874*H874,2)</f>
        <v>0</v>
      </c>
      <c r="BL874" s="18" t="s">
        <v>982</v>
      </c>
      <c r="BM874" s="139" t="s">
        <v>3415</v>
      </c>
    </row>
    <row r="875" spans="2:65" s="13" customFormat="1" ht="10.199999999999999">
      <c r="B875" s="152"/>
      <c r="D875" s="146" t="s">
        <v>167</v>
      </c>
      <c r="E875" s="153" t="s">
        <v>19</v>
      </c>
      <c r="F875" s="154" t="s">
        <v>3395</v>
      </c>
      <c r="H875" s="155">
        <v>34.5</v>
      </c>
      <c r="I875" s="156"/>
      <c r="L875" s="152"/>
      <c r="M875" s="157"/>
      <c r="T875" s="158"/>
      <c r="AT875" s="153" t="s">
        <v>167</v>
      </c>
      <c r="AU875" s="153" t="s">
        <v>83</v>
      </c>
      <c r="AV875" s="13" t="s">
        <v>83</v>
      </c>
      <c r="AW875" s="13" t="s">
        <v>35</v>
      </c>
      <c r="AX875" s="13" t="s">
        <v>81</v>
      </c>
      <c r="AY875" s="153" t="s">
        <v>156</v>
      </c>
    </row>
    <row r="876" spans="2:65" s="11" customFormat="1" ht="25.95" customHeight="1">
      <c r="B876" s="116"/>
      <c r="D876" s="117" t="s">
        <v>72</v>
      </c>
      <c r="E876" s="118" t="s">
        <v>2654</v>
      </c>
      <c r="F876" s="118" t="s">
        <v>2655</v>
      </c>
      <c r="I876" s="119"/>
      <c r="J876" s="120">
        <f>BK876</f>
        <v>0</v>
      </c>
      <c r="L876" s="116"/>
      <c r="M876" s="121"/>
      <c r="P876" s="122">
        <f>SUM(P877:P878)</f>
        <v>0</v>
      </c>
      <c r="R876" s="122">
        <f>SUM(R877:R878)</f>
        <v>0</v>
      </c>
      <c r="T876" s="123">
        <f>SUM(T877:T878)</f>
        <v>0</v>
      </c>
      <c r="AR876" s="117" t="s">
        <v>163</v>
      </c>
      <c r="AT876" s="124" t="s">
        <v>72</v>
      </c>
      <c r="AU876" s="124" t="s">
        <v>73</v>
      </c>
      <c r="AY876" s="117" t="s">
        <v>156</v>
      </c>
      <c r="BK876" s="125">
        <f>SUM(BK877:BK878)</f>
        <v>0</v>
      </c>
    </row>
    <row r="877" spans="2:65" s="1" customFormat="1" ht="16.5" customHeight="1">
      <c r="B877" s="33"/>
      <c r="C877" s="128" t="s">
        <v>1430</v>
      </c>
      <c r="D877" s="128" t="s">
        <v>158</v>
      </c>
      <c r="E877" s="129" t="s">
        <v>3416</v>
      </c>
      <c r="F877" s="130" t="s">
        <v>3417</v>
      </c>
      <c r="G877" s="131" t="s">
        <v>818</v>
      </c>
      <c r="H877" s="132">
        <v>1</v>
      </c>
      <c r="I877" s="133"/>
      <c r="J877" s="134">
        <f>ROUND(I877*H877,2)</f>
        <v>0</v>
      </c>
      <c r="K877" s="130" t="s">
        <v>162</v>
      </c>
      <c r="L877" s="33"/>
      <c r="M877" s="135" t="s">
        <v>19</v>
      </c>
      <c r="N877" s="136" t="s">
        <v>44</v>
      </c>
      <c r="P877" s="137">
        <f>O877*H877</f>
        <v>0</v>
      </c>
      <c r="Q877" s="137">
        <v>0</v>
      </c>
      <c r="R877" s="137">
        <f>Q877*H877</f>
        <v>0</v>
      </c>
      <c r="S877" s="137">
        <v>0</v>
      </c>
      <c r="T877" s="138">
        <f>S877*H877</f>
        <v>0</v>
      </c>
      <c r="AR877" s="139" t="s">
        <v>2658</v>
      </c>
      <c r="AT877" s="139" t="s">
        <v>158</v>
      </c>
      <c r="AU877" s="139" t="s">
        <v>81</v>
      </c>
      <c r="AY877" s="18" t="s">
        <v>156</v>
      </c>
      <c r="BE877" s="140">
        <f>IF(N877="základní",J877,0)</f>
        <v>0</v>
      </c>
      <c r="BF877" s="140">
        <f>IF(N877="snížená",J877,0)</f>
        <v>0</v>
      </c>
      <c r="BG877" s="140">
        <f>IF(N877="zákl. přenesená",J877,0)</f>
        <v>0</v>
      </c>
      <c r="BH877" s="140">
        <f>IF(N877="sníž. přenesená",J877,0)</f>
        <v>0</v>
      </c>
      <c r="BI877" s="140">
        <f>IF(N877="nulová",J877,0)</f>
        <v>0</v>
      </c>
      <c r="BJ877" s="18" t="s">
        <v>81</v>
      </c>
      <c r="BK877" s="140">
        <f>ROUND(I877*H877,2)</f>
        <v>0</v>
      </c>
      <c r="BL877" s="18" t="s">
        <v>2658</v>
      </c>
      <c r="BM877" s="139" t="s">
        <v>3418</v>
      </c>
    </row>
    <row r="878" spans="2:65" s="1" customFormat="1" ht="10.199999999999999">
      <c r="B878" s="33"/>
      <c r="D878" s="141" t="s">
        <v>165</v>
      </c>
      <c r="F878" s="142" t="s">
        <v>3419</v>
      </c>
      <c r="I878" s="143"/>
      <c r="L878" s="33"/>
      <c r="M878" s="183"/>
      <c r="N878" s="184"/>
      <c r="O878" s="184"/>
      <c r="P878" s="184"/>
      <c r="Q878" s="184"/>
      <c r="R878" s="184"/>
      <c r="S878" s="184"/>
      <c r="T878" s="185"/>
      <c r="AT878" s="18" t="s">
        <v>165</v>
      </c>
      <c r="AU878" s="18" t="s">
        <v>81</v>
      </c>
    </row>
    <row r="879" spans="2:65" s="1" customFormat="1" ht="6.9" customHeight="1">
      <c r="B879" s="42"/>
      <c r="C879" s="43"/>
      <c r="D879" s="43"/>
      <c r="E879" s="43"/>
      <c r="F879" s="43"/>
      <c r="G879" s="43"/>
      <c r="H879" s="43"/>
      <c r="I879" s="43"/>
      <c r="J879" s="43"/>
      <c r="K879" s="43"/>
      <c r="L879" s="33"/>
    </row>
  </sheetData>
  <sheetProtection algorithmName="SHA-512" hashValue="sljuElMQcRsZhsHko8T/Jh71NpTfDdwb4UdmPbvDbVGp8qrDdoYNd9TAQzSMjQJtbZEx9Rkha0MyycbejOFSIg==" saltValue="0ZgFaQLWmT3/joUzdnEW/v0zWd7YB4cPC7WPiNdkLhBpChI0q9yXKgR09svh+sd+FCPXx2VPEn6/yXxZqfMr0g==" spinCount="100000" sheet="1" objects="1" scenarios="1" formatColumns="0" formatRows="0" autoFilter="0"/>
  <autoFilter ref="C87:K878" xr:uid="{00000000-0009-0000-0000-000007000000}"/>
  <mergeCells count="9">
    <mergeCell ref="E50:H50"/>
    <mergeCell ref="E78:H78"/>
    <mergeCell ref="E80:H80"/>
    <mergeCell ref="L2:V2"/>
    <mergeCell ref="E7:H7"/>
    <mergeCell ref="E9:H9"/>
    <mergeCell ref="E18:H18"/>
    <mergeCell ref="E27:H27"/>
    <mergeCell ref="E48:H48"/>
  </mergeCells>
  <hyperlinks>
    <hyperlink ref="F92" r:id="rId1" xr:uid="{00000000-0004-0000-0700-000000000000}"/>
    <hyperlink ref="F100" r:id="rId2" xr:uid="{00000000-0004-0000-0700-000001000000}"/>
    <hyperlink ref="F102" r:id="rId3" xr:uid="{00000000-0004-0000-0700-000002000000}"/>
    <hyperlink ref="F104" r:id="rId4" xr:uid="{00000000-0004-0000-0700-000003000000}"/>
    <hyperlink ref="F106" r:id="rId5" xr:uid="{00000000-0004-0000-0700-000004000000}"/>
    <hyperlink ref="F109" r:id="rId6" xr:uid="{00000000-0004-0000-0700-000005000000}"/>
    <hyperlink ref="F113" r:id="rId7" xr:uid="{00000000-0004-0000-0700-000006000000}"/>
    <hyperlink ref="F120" r:id="rId8" xr:uid="{00000000-0004-0000-0700-000007000000}"/>
    <hyperlink ref="F133" r:id="rId9" xr:uid="{00000000-0004-0000-0700-000008000000}"/>
    <hyperlink ref="F141" r:id="rId10" xr:uid="{00000000-0004-0000-0700-000009000000}"/>
    <hyperlink ref="F149" r:id="rId11" xr:uid="{00000000-0004-0000-0700-00000A000000}"/>
    <hyperlink ref="F157" r:id="rId12" xr:uid="{00000000-0004-0000-0700-00000B000000}"/>
    <hyperlink ref="F165" r:id="rId13" xr:uid="{00000000-0004-0000-0700-00000C000000}"/>
    <hyperlink ref="F173" r:id="rId14" xr:uid="{00000000-0004-0000-0700-00000D000000}"/>
    <hyperlink ref="F181" r:id="rId15" xr:uid="{00000000-0004-0000-0700-00000E000000}"/>
    <hyperlink ref="F189" r:id="rId16" xr:uid="{00000000-0004-0000-0700-00000F000000}"/>
    <hyperlink ref="F206" r:id="rId17" xr:uid="{00000000-0004-0000-0700-000010000000}"/>
    <hyperlink ref="F221" r:id="rId18" xr:uid="{00000000-0004-0000-0700-000011000000}"/>
    <hyperlink ref="F238" r:id="rId19" xr:uid="{00000000-0004-0000-0700-000012000000}"/>
    <hyperlink ref="F253" r:id="rId20" xr:uid="{00000000-0004-0000-0700-000013000000}"/>
    <hyperlink ref="F268" r:id="rId21" xr:uid="{00000000-0004-0000-0700-000014000000}"/>
    <hyperlink ref="F282" r:id="rId22" xr:uid="{00000000-0004-0000-0700-000015000000}"/>
    <hyperlink ref="F289" r:id="rId23" xr:uid="{00000000-0004-0000-0700-000016000000}"/>
    <hyperlink ref="F306" r:id="rId24" xr:uid="{00000000-0004-0000-0700-000017000000}"/>
    <hyperlink ref="F322" r:id="rId25" xr:uid="{00000000-0004-0000-0700-000018000000}"/>
    <hyperlink ref="F328" r:id="rId26" xr:uid="{00000000-0004-0000-0700-000019000000}"/>
    <hyperlink ref="F356" r:id="rId27" xr:uid="{00000000-0004-0000-0700-00001A000000}"/>
    <hyperlink ref="F371" r:id="rId28" xr:uid="{00000000-0004-0000-0700-00001B000000}"/>
    <hyperlink ref="F385" r:id="rId29" xr:uid="{00000000-0004-0000-0700-00001C000000}"/>
    <hyperlink ref="F398" r:id="rId30" xr:uid="{00000000-0004-0000-0700-00001D000000}"/>
    <hyperlink ref="F411" r:id="rId31" xr:uid="{00000000-0004-0000-0700-00001E000000}"/>
    <hyperlink ref="F422" r:id="rId32" xr:uid="{00000000-0004-0000-0700-00001F000000}"/>
    <hyperlink ref="F429" r:id="rId33" xr:uid="{00000000-0004-0000-0700-000020000000}"/>
    <hyperlink ref="F436" r:id="rId34" xr:uid="{00000000-0004-0000-0700-000021000000}"/>
    <hyperlink ref="F443" r:id="rId35" xr:uid="{00000000-0004-0000-0700-000022000000}"/>
    <hyperlink ref="F454" r:id="rId36" xr:uid="{00000000-0004-0000-0700-000023000000}"/>
    <hyperlink ref="F465" r:id="rId37" xr:uid="{00000000-0004-0000-0700-000024000000}"/>
    <hyperlink ref="F479" r:id="rId38" xr:uid="{00000000-0004-0000-0700-000025000000}"/>
    <hyperlink ref="F488" r:id="rId39" xr:uid="{00000000-0004-0000-0700-000026000000}"/>
    <hyperlink ref="F495" r:id="rId40" xr:uid="{00000000-0004-0000-0700-000027000000}"/>
    <hyperlink ref="F502" r:id="rId41" xr:uid="{00000000-0004-0000-0700-000028000000}"/>
    <hyperlink ref="F509" r:id="rId42" xr:uid="{00000000-0004-0000-0700-000029000000}"/>
    <hyperlink ref="F515" r:id="rId43" xr:uid="{00000000-0004-0000-0700-00002A000000}"/>
    <hyperlink ref="F528" r:id="rId44" xr:uid="{00000000-0004-0000-0700-00002B000000}"/>
    <hyperlink ref="F609" r:id="rId45" xr:uid="{00000000-0004-0000-0700-00002C000000}"/>
    <hyperlink ref="F612" r:id="rId46" xr:uid="{00000000-0004-0000-0700-00002D000000}"/>
    <hyperlink ref="F616" r:id="rId47" xr:uid="{00000000-0004-0000-0700-00002E000000}"/>
    <hyperlink ref="F619" r:id="rId48" xr:uid="{00000000-0004-0000-0700-00002F000000}"/>
    <hyperlink ref="F622" r:id="rId49" xr:uid="{00000000-0004-0000-0700-000030000000}"/>
    <hyperlink ref="F625" r:id="rId50" xr:uid="{00000000-0004-0000-0700-000031000000}"/>
    <hyperlink ref="F633" r:id="rId51" xr:uid="{00000000-0004-0000-0700-000032000000}"/>
    <hyperlink ref="F643" r:id="rId52" xr:uid="{00000000-0004-0000-0700-000033000000}"/>
    <hyperlink ref="F651" r:id="rId53" xr:uid="{00000000-0004-0000-0700-000034000000}"/>
    <hyperlink ref="F653" r:id="rId54" xr:uid="{00000000-0004-0000-0700-000035000000}"/>
    <hyperlink ref="F655" r:id="rId55" xr:uid="{00000000-0004-0000-0700-000036000000}"/>
    <hyperlink ref="F657" r:id="rId56" xr:uid="{00000000-0004-0000-0700-000037000000}"/>
    <hyperlink ref="F659" r:id="rId57" xr:uid="{00000000-0004-0000-0700-000038000000}"/>
    <hyperlink ref="F661" r:id="rId58" xr:uid="{00000000-0004-0000-0700-000039000000}"/>
    <hyperlink ref="F663" r:id="rId59" xr:uid="{00000000-0004-0000-0700-00003A000000}"/>
    <hyperlink ref="F665" r:id="rId60" xr:uid="{00000000-0004-0000-0700-00003B000000}"/>
    <hyperlink ref="F667" r:id="rId61" xr:uid="{00000000-0004-0000-0700-00003C000000}"/>
    <hyperlink ref="F669" r:id="rId62" xr:uid="{00000000-0004-0000-0700-00003D000000}"/>
    <hyperlink ref="F671" r:id="rId63" xr:uid="{00000000-0004-0000-0700-00003E000000}"/>
    <hyperlink ref="F674" r:id="rId64" xr:uid="{00000000-0004-0000-0700-00003F000000}"/>
    <hyperlink ref="F682" r:id="rId65" xr:uid="{00000000-0004-0000-0700-000040000000}"/>
    <hyperlink ref="F696" r:id="rId66" xr:uid="{00000000-0004-0000-0700-000041000000}"/>
    <hyperlink ref="F711" r:id="rId67" xr:uid="{00000000-0004-0000-0700-000042000000}"/>
    <hyperlink ref="F723" r:id="rId68" xr:uid="{00000000-0004-0000-0700-000043000000}"/>
    <hyperlink ref="F735" r:id="rId69" xr:uid="{00000000-0004-0000-0700-000044000000}"/>
    <hyperlink ref="F742" r:id="rId70" xr:uid="{00000000-0004-0000-0700-000045000000}"/>
    <hyperlink ref="F750" r:id="rId71" xr:uid="{00000000-0004-0000-0700-000046000000}"/>
    <hyperlink ref="F756" r:id="rId72" xr:uid="{00000000-0004-0000-0700-000047000000}"/>
    <hyperlink ref="F762" r:id="rId73" xr:uid="{00000000-0004-0000-0700-000048000000}"/>
    <hyperlink ref="F769" r:id="rId74" xr:uid="{00000000-0004-0000-0700-000049000000}"/>
    <hyperlink ref="F776" r:id="rId75" xr:uid="{00000000-0004-0000-0700-00004A000000}"/>
    <hyperlink ref="F779" r:id="rId76" xr:uid="{00000000-0004-0000-0700-00004B000000}"/>
    <hyperlink ref="F785" r:id="rId77" xr:uid="{00000000-0004-0000-0700-00004C000000}"/>
    <hyperlink ref="F788" r:id="rId78" xr:uid="{00000000-0004-0000-0700-00004D000000}"/>
    <hyperlink ref="F794" r:id="rId79" xr:uid="{00000000-0004-0000-0700-00004E000000}"/>
    <hyperlink ref="F809" r:id="rId80" xr:uid="{00000000-0004-0000-0700-00004F000000}"/>
    <hyperlink ref="F811" r:id="rId81" xr:uid="{00000000-0004-0000-0700-000050000000}"/>
    <hyperlink ref="F813" r:id="rId82" xr:uid="{00000000-0004-0000-0700-000051000000}"/>
    <hyperlink ref="F853" r:id="rId83" xr:uid="{00000000-0004-0000-0700-000052000000}"/>
    <hyperlink ref="F861" r:id="rId84" xr:uid="{00000000-0004-0000-0700-000053000000}"/>
    <hyperlink ref="F869" r:id="rId85" xr:uid="{00000000-0004-0000-0700-000054000000}"/>
    <hyperlink ref="F878" r:id="rId86" xr:uid="{00000000-0004-0000-0700-000055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8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03"/>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9"/>
      <c r="M2" s="299"/>
      <c r="N2" s="299"/>
      <c r="O2" s="299"/>
      <c r="P2" s="299"/>
      <c r="Q2" s="299"/>
      <c r="R2" s="299"/>
      <c r="S2" s="299"/>
      <c r="T2" s="299"/>
      <c r="U2" s="299"/>
      <c r="V2" s="299"/>
      <c r="AT2" s="18" t="s">
        <v>103</v>
      </c>
    </row>
    <row r="3" spans="2:46" ht="6.9" customHeight="1">
      <c r="B3" s="19"/>
      <c r="C3" s="20"/>
      <c r="D3" s="20"/>
      <c r="E3" s="20"/>
      <c r="F3" s="20"/>
      <c r="G3" s="20"/>
      <c r="H3" s="20"/>
      <c r="I3" s="20"/>
      <c r="J3" s="20"/>
      <c r="K3" s="20"/>
      <c r="L3" s="21"/>
      <c r="AT3" s="18" t="s">
        <v>83</v>
      </c>
    </row>
    <row r="4" spans="2:46" ht="24.9" customHeight="1">
      <c r="B4" s="21"/>
      <c r="D4" s="22" t="s">
        <v>104</v>
      </c>
      <c r="L4" s="21"/>
      <c r="M4" s="86" t="s">
        <v>10</v>
      </c>
      <c r="AT4" s="18" t="s">
        <v>4</v>
      </c>
    </row>
    <row r="5" spans="2:46" ht="6.9" customHeight="1">
      <c r="B5" s="21"/>
      <c r="L5" s="21"/>
    </row>
    <row r="6" spans="2:46" ht="12" customHeight="1">
      <c r="B6" s="21"/>
      <c r="D6" s="28" t="s">
        <v>16</v>
      </c>
      <c r="L6" s="21"/>
    </row>
    <row r="7" spans="2:46" ht="16.5" customHeight="1">
      <c r="B7" s="21"/>
      <c r="E7" s="314" t="str">
        <f>'Rekapitulace stavby'!K6</f>
        <v>DN11_rozpocet</v>
      </c>
      <c r="F7" s="315"/>
      <c r="G7" s="315"/>
      <c r="H7" s="315"/>
      <c r="L7" s="21"/>
    </row>
    <row r="8" spans="2:46" s="1" customFormat="1" ht="12" customHeight="1">
      <c r="B8" s="33"/>
      <c r="D8" s="28" t="s">
        <v>105</v>
      </c>
      <c r="L8" s="33"/>
    </row>
    <row r="9" spans="2:46" s="1" customFormat="1" ht="16.5" customHeight="1">
      <c r="B9" s="33"/>
      <c r="E9" s="277" t="s">
        <v>3420</v>
      </c>
      <c r="F9" s="316"/>
      <c r="G9" s="316"/>
      <c r="H9" s="316"/>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28. 10. 2024</v>
      </c>
      <c r="L12" s="33"/>
    </row>
    <row r="13" spans="2:46" s="1" customFormat="1" ht="10.8" customHeight="1">
      <c r="B13" s="33"/>
      <c r="L13" s="33"/>
    </row>
    <row r="14" spans="2:46" s="1" customFormat="1" ht="12" customHeight="1">
      <c r="B14" s="33"/>
      <c r="D14" s="28" t="s">
        <v>25</v>
      </c>
      <c r="I14" s="28" t="s">
        <v>26</v>
      </c>
      <c r="J14" s="26" t="s">
        <v>27</v>
      </c>
      <c r="L14" s="33"/>
    </row>
    <row r="15" spans="2:46" s="1" customFormat="1" ht="18" customHeight="1">
      <c r="B15" s="33"/>
      <c r="E15" s="26" t="s">
        <v>28</v>
      </c>
      <c r="I15" s="28" t="s">
        <v>29</v>
      </c>
      <c r="J15" s="26" t="s">
        <v>19</v>
      </c>
      <c r="L15" s="33"/>
    </row>
    <row r="16" spans="2:46" s="1" customFormat="1" ht="6.9" customHeight="1">
      <c r="B16" s="33"/>
      <c r="L16" s="33"/>
    </row>
    <row r="17" spans="2:12" s="1" customFormat="1" ht="12" customHeight="1">
      <c r="B17" s="33"/>
      <c r="D17" s="28" t="s">
        <v>30</v>
      </c>
      <c r="I17" s="28" t="s">
        <v>26</v>
      </c>
      <c r="J17" s="29" t="str">
        <f>'Rekapitulace stavby'!AN13</f>
        <v>Vyplň údaj</v>
      </c>
      <c r="L17" s="33"/>
    </row>
    <row r="18" spans="2:12" s="1" customFormat="1" ht="18" customHeight="1">
      <c r="B18" s="33"/>
      <c r="E18" s="317" t="str">
        <f>'Rekapitulace stavby'!E14</f>
        <v>Vyplň údaj</v>
      </c>
      <c r="F18" s="298"/>
      <c r="G18" s="298"/>
      <c r="H18" s="298"/>
      <c r="I18" s="28" t="s">
        <v>29</v>
      </c>
      <c r="J18" s="29" t="str">
        <f>'Rekapitulace stavby'!AN14</f>
        <v>Vyplň údaj</v>
      </c>
      <c r="L18" s="33"/>
    </row>
    <row r="19" spans="2:12" s="1" customFormat="1" ht="6.9" customHeight="1">
      <c r="B19" s="33"/>
      <c r="L19" s="33"/>
    </row>
    <row r="20" spans="2:12" s="1" customFormat="1" ht="12" customHeight="1">
      <c r="B20" s="33"/>
      <c r="D20" s="28" t="s">
        <v>32</v>
      </c>
      <c r="I20" s="28" t="s">
        <v>26</v>
      </c>
      <c r="J20" s="26" t="s">
        <v>33</v>
      </c>
      <c r="L20" s="33"/>
    </row>
    <row r="21" spans="2:12" s="1" customFormat="1" ht="18" customHeight="1">
      <c r="B21" s="33"/>
      <c r="E21" s="26" t="s">
        <v>34</v>
      </c>
      <c r="I21" s="28" t="s">
        <v>29</v>
      </c>
      <c r="J21" s="26" t="s">
        <v>19</v>
      </c>
      <c r="L21" s="33"/>
    </row>
    <row r="22" spans="2:12" s="1" customFormat="1" ht="6.9" customHeight="1">
      <c r="B22" s="33"/>
      <c r="L22" s="33"/>
    </row>
    <row r="23" spans="2:12" s="1" customFormat="1" ht="12" customHeight="1">
      <c r="B23" s="33"/>
      <c r="D23" s="28" t="s">
        <v>36</v>
      </c>
      <c r="I23" s="28" t="s">
        <v>26</v>
      </c>
      <c r="J23" s="26" t="s">
        <v>33</v>
      </c>
      <c r="L23" s="33"/>
    </row>
    <row r="24" spans="2:12" s="1" customFormat="1" ht="18" customHeight="1">
      <c r="B24" s="33"/>
      <c r="E24" s="26" t="s">
        <v>34</v>
      </c>
      <c r="I24" s="28" t="s">
        <v>29</v>
      </c>
      <c r="J24" s="26" t="s">
        <v>19</v>
      </c>
      <c r="L24" s="33"/>
    </row>
    <row r="25" spans="2:12" s="1" customFormat="1" ht="6.9" customHeight="1">
      <c r="B25" s="33"/>
      <c r="L25" s="33"/>
    </row>
    <row r="26" spans="2:12" s="1" customFormat="1" ht="12" customHeight="1">
      <c r="B26" s="33"/>
      <c r="D26" s="28" t="s">
        <v>37</v>
      </c>
      <c r="L26" s="33"/>
    </row>
    <row r="27" spans="2:12" s="7" customFormat="1" ht="16.5" customHeight="1">
      <c r="B27" s="87"/>
      <c r="E27" s="303" t="s">
        <v>19</v>
      </c>
      <c r="F27" s="303"/>
      <c r="G27" s="303"/>
      <c r="H27" s="303"/>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39</v>
      </c>
      <c r="J30" s="64">
        <f>ROUND(J83, 2)</f>
        <v>0</v>
      </c>
      <c r="L30" s="33"/>
    </row>
    <row r="31" spans="2:12" s="1" customFormat="1" ht="6.9" customHeight="1">
      <c r="B31" s="33"/>
      <c r="D31" s="51"/>
      <c r="E31" s="51"/>
      <c r="F31" s="51"/>
      <c r="G31" s="51"/>
      <c r="H31" s="51"/>
      <c r="I31" s="51"/>
      <c r="J31" s="51"/>
      <c r="K31" s="51"/>
      <c r="L31" s="33"/>
    </row>
    <row r="32" spans="2:12" s="1" customFormat="1" ht="14.4" customHeight="1">
      <c r="B32" s="33"/>
      <c r="F32" s="36" t="s">
        <v>41</v>
      </c>
      <c r="I32" s="36" t="s">
        <v>40</v>
      </c>
      <c r="J32" s="36" t="s">
        <v>42</v>
      </c>
      <c r="L32" s="33"/>
    </row>
    <row r="33" spans="2:12" s="1" customFormat="1" ht="14.4" customHeight="1">
      <c r="B33" s="33"/>
      <c r="D33" s="53" t="s">
        <v>43</v>
      </c>
      <c r="E33" s="28" t="s">
        <v>44</v>
      </c>
      <c r="F33" s="89">
        <f>ROUND((SUM(BE83:BE102)),  2)</f>
        <v>0</v>
      </c>
      <c r="I33" s="90">
        <v>0.21</v>
      </c>
      <c r="J33" s="89">
        <f>ROUND(((SUM(BE83:BE102))*I33),  2)</f>
        <v>0</v>
      </c>
      <c r="L33" s="33"/>
    </row>
    <row r="34" spans="2:12" s="1" customFormat="1" ht="14.4" customHeight="1">
      <c r="B34" s="33"/>
      <c r="E34" s="28" t="s">
        <v>45</v>
      </c>
      <c r="F34" s="89">
        <f>ROUND((SUM(BF83:BF102)),  2)</f>
        <v>0</v>
      </c>
      <c r="I34" s="90">
        <v>0.12</v>
      </c>
      <c r="J34" s="89">
        <f>ROUND(((SUM(BF83:BF102))*I34),  2)</f>
        <v>0</v>
      </c>
      <c r="L34" s="33"/>
    </row>
    <row r="35" spans="2:12" s="1" customFormat="1" ht="14.4" hidden="1" customHeight="1">
      <c r="B35" s="33"/>
      <c r="E35" s="28" t="s">
        <v>46</v>
      </c>
      <c r="F35" s="89">
        <f>ROUND((SUM(BG83:BG102)),  2)</f>
        <v>0</v>
      </c>
      <c r="I35" s="90">
        <v>0.21</v>
      </c>
      <c r="J35" s="89">
        <f>0</f>
        <v>0</v>
      </c>
      <c r="L35" s="33"/>
    </row>
    <row r="36" spans="2:12" s="1" customFormat="1" ht="14.4" hidden="1" customHeight="1">
      <c r="B36" s="33"/>
      <c r="E36" s="28" t="s">
        <v>47</v>
      </c>
      <c r="F36" s="89">
        <f>ROUND((SUM(BH83:BH102)),  2)</f>
        <v>0</v>
      </c>
      <c r="I36" s="90">
        <v>0.12</v>
      </c>
      <c r="J36" s="89">
        <f>0</f>
        <v>0</v>
      </c>
      <c r="L36" s="33"/>
    </row>
    <row r="37" spans="2:12" s="1" customFormat="1" ht="14.4" hidden="1" customHeight="1">
      <c r="B37" s="33"/>
      <c r="E37" s="28" t="s">
        <v>48</v>
      </c>
      <c r="F37" s="89">
        <f>ROUND((SUM(BI83:BI102)),  2)</f>
        <v>0</v>
      </c>
      <c r="I37" s="90">
        <v>0</v>
      </c>
      <c r="J37" s="89">
        <f>0</f>
        <v>0</v>
      </c>
      <c r="L37" s="33"/>
    </row>
    <row r="38" spans="2:12" s="1" customFormat="1" ht="6.9" customHeight="1">
      <c r="B38" s="33"/>
      <c r="L38" s="33"/>
    </row>
    <row r="39" spans="2:12" s="1" customFormat="1" ht="25.35" customHeight="1">
      <c r="B39" s="33"/>
      <c r="C39" s="91"/>
      <c r="D39" s="92" t="s">
        <v>49</v>
      </c>
      <c r="E39" s="55"/>
      <c r="F39" s="55"/>
      <c r="G39" s="93" t="s">
        <v>50</v>
      </c>
      <c r="H39" s="94" t="s">
        <v>51</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107</v>
      </c>
      <c r="L45" s="33"/>
    </row>
    <row r="46" spans="2:12" s="1" customFormat="1" ht="6.9" customHeight="1">
      <c r="B46" s="33"/>
      <c r="L46" s="33"/>
    </row>
    <row r="47" spans="2:12" s="1" customFormat="1" ht="12" customHeight="1">
      <c r="B47" s="33"/>
      <c r="C47" s="28" t="s">
        <v>16</v>
      </c>
      <c r="L47" s="33"/>
    </row>
    <row r="48" spans="2:12" s="1" customFormat="1" ht="16.5" customHeight="1">
      <c r="B48" s="33"/>
      <c r="E48" s="314" t="str">
        <f>E7</f>
        <v>DN11_rozpocet</v>
      </c>
      <c r="F48" s="315"/>
      <c r="G48" s="315"/>
      <c r="H48" s="315"/>
      <c r="L48" s="33"/>
    </row>
    <row r="49" spans="2:47" s="1" customFormat="1" ht="12" customHeight="1">
      <c r="B49" s="33"/>
      <c r="C49" s="28" t="s">
        <v>105</v>
      </c>
      <c r="L49" s="33"/>
    </row>
    <row r="50" spans="2:47" s="1" customFormat="1" ht="16.5" customHeight="1">
      <c r="B50" s="33"/>
      <c r="E50" s="277" t="str">
        <f>E9</f>
        <v>VRN - VRN</v>
      </c>
      <c r="F50" s="316"/>
      <c r="G50" s="316"/>
      <c r="H50" s="316"/>
      <c r="L50" s="33"/>
    </row>
    <row r="51" spans="2:47" s="1" customFormat="1" ht="6.9" customHeight="1">
      <c r="B51" s="33"/>
      <c r="L51" s="33"/>
    </row>
    <row r="52" spans="2:47" s="1" customFormat="1" ht="12" customHeight="1">
      <c r="B52" s="33"/>
      <c r="C52" s="28" t="s">
        <v>21</v>
      </c>
      <c r="F52" s="26" t="str">
        <f>F12</f>
        <v>Dominikánské nám. 195/11</v>
      </c>
      <c r="I52" s="28" t="s">
        <v>23</v>
      </c>
      <c r="J52" s="50" t="str">
        <f>IF(J12="","",J12)</f>
        <v>28. 10. 2024</v>
      </c>
      <c r="L52" s="33"/>
    </row>
    <row r="53" spans="2:47" s="1" customFormat="1" ht="6.9" customHeight="1">
      <c r="B53" s="33"/>
      <c r="L53" s="33"/>
    </row>
    <row r="54" spans="2:47" s="1" customFormat="1" ht="25.65" customHeight="1">
      <c r="B54" s="33"/>
      <c r="C54" s="28" t="s">
        <v>25</v>
      </c>
      <c r="F54" s="26" t="str">
        <f>E15</f>
        <v>Statutární město Brno, ÚMČ Brno Střed</v>
      </c>
      <c r="I54" s="28" t="s">
        <v>32</v>
      </c>
      <c r="J54" s="31" t="str">
        <f>E21</f>
        <v>Múčka Veselý architekti s.r.o.</v>
      </c>
      <c r="L54" s="33"/>
    </row>
    <row r="55" spans="2:47" s="1" customFormat="1" ht="25.65" customHeight="1">
      <c r="B55" s="33"/>
      <c r="C55" s="28" t="s">
        <v>30</v>
      </c>
      <c r="F55" s="26" t="str">
        <f>IF(E18="","",E18)</f>
        <v>Vyplň údaj</v>
      </c>
      <c r="I55" s="28" t="s">
        <v>36</v>
      </c>
      <c r="J55" s="31" t="str">
        <f>E24</f>
        <v>Múčka Veselý architekti s.r.o.</v>
      </c>
      <c r="L55" s="33"/>
    </row>
    <row r="56" spans="2:47" s="1" customFormat="1" ht="10.35" customHeight="1">
      <c r="B56" s="33"/>
      <c r="L56" s="33"/>
    </row>
    <row r="57" spans="2:47" s="1" customFormat="1" ht="29.25" customHeight="1">
      <c r="B57" s="33"/>
      <c r="C57" s="97" t="s">
        <v>108</v>
      </c>
      <c r="D57" s="91"/>
      <c r="E57" s="91"/>
      <c r="F57" s="91"/>
      <c r="G57" s="91"/>
      <c r="H57" s="91"/>
      <c r="I57" s="91"/>
      <c r="J57" s="98" t="s">
        <v>109</v>
      </c>
      <c r="K57" s="91"/>
      <c r="L57" s="33"/>
    </row>
    <row r="58" spans="2:47" s="1" customFormat="1" ht="10.35" customHeight="1">
      <c r="B58" s="33"/>
      <c r="L58" s="33"/>
    </row>
    <row r="59" spans="2:47" s="1" customFormat="1" ht="22.8" customHeight="1">
      <c r="B59" s="33"/>
      <c r="C59" s="99" t="s">
        <v>71</v>
      </c>
      <c r="J59" s="64">
        <f>J83</f>
        <v>0</v>
      </c>
      <c r="L59" s="33"/>
      <c r="AU59" s="18" t="s">
        <v>110</v>
      </c>
    </row>
    <row r="60" spans="2:47" s="8" customFormat="1" ht="24.9" customHeight="1">
      <c r="B60" s="100"/>
      <c r="D60" s="101" t="s">
        <v>3421</v>
      </c>
      <c r="E60" s="102"/>
      <c r="F60" s="102"/>
      <c r="G60" s="102"/>
      <c r="H60" s="102"/>
      <c r="I60" s="102"/>
      <c r="J60" s="103">
        <f>J84</f>
        <v>0</v>
      </c>
      <c r="L60" s="100"/>
    </row>
    <row r="61" spans="2:47" s="9" customFormat="1" ht="19.95" customHeight="1">
      <c r="B61" s="104"/>
      <c r="D61" s="105" t="s">
        <v>3422</v>
      </c>
      <c r="E61" s="106"/>
      <c r="F61" s="106"/>
      <c r="G61" s="106"/>
      <c r="H61" s="106"/>
      <c r="I61" s="106"/>
      <c r="J61" s="107">
        <f>J85</f>
        <v>0</v>
      </c>
      <c r="L61" s="104"/>
    </row>
    <row r="62" spans="2:47" s="9" customFormat="1" ht="19.95" customHeight="1">
      <c r="B62" s="104"/>
      <c r="D62" s="105" t="s">
        <v>3423</v>
      </c>
      <c r="E62" s="106"/>
      <c r="F62" s="106"/>
      <c r="G62" s="106"/>
      <c r="H62" s="106"/>
      <c r="I62" s="106"/>
      <c r="J62" s="107">
        <f>J89</f>
        <v>0</v>
      </c>
      <c r="L62" s="104"/>
    </row>
    <row r="63" spans="2:47" s="9" customFormat="1" ht="19.95" customHeight="1">
      <c r="B63" s="104"/>
      <c r="D63" s="105" t="s">
        <v>3424</v>
      </c>
      <c r="E63" s="106"/>
      <c r="F63" s="106"/>
      <c r="G63" s="106"/>
      <c r="H63" s="106"/>
      <c r="I63" s="106"/>
      <c r="J63" s="107">
        <f>J94</f>
        <v>0</v>
      </c>
      <c r="L63" s="104"/>
    </row>
    <row r="64" spans="2:47" s="1" customFormat="1" ht="21.75" customHeight="1">
      <c r="B64" s="33"/>
      <c r="L64" s="33"/>
    </row>
    <row r="65" spans="2:12" s="1" customFormat="1" ht="6.9" customHeight="1">
      <c r="B65" s="42"/>
      <c r="C65" s="43"/>
      <c r="D65" s="43"/>
      <c r="E65" s="43"/>
      <c r="F65" s="43"/>
      <c r="G65" s="43"/>
      <c r="H65" s="43"/>
      <c r="I65" s="43"/>
      <c r="J65" s="43"/>
      <c r="K65" s="43"/>
      <c r="L65" s="33"/>
    </row>
    <row r="69" spans="2:12" s="1" customFormat="1" ht="6.9" customHeight="1">
      <c r="B69" s="44"/>
      <c r="C69" s="45"/>
      <c r="D69" s="45"/>
      <c r="E69" s="45"/>
      <c r="F69" s="45"/>
      <c r="G69" s="45"/>
      <c r="H69" s="45"/>
      <c r="I69" s="45"/>
      <c r="J69" s="45"/>
      <c r="K69" s="45"/>
      <c r="L69" s="33"/>
    </row>
    <row r="70" spans="2:12" s="1" customFormat="1" ht="24.9" customHeight="1">
      <c r="B70" s="33"/>
      <c r="C70" s="22" t="s">
        <v>141</v>
      </c>
      <c r="L70" s="33"/>
    </row>
    <row r="71" spans="2:12" s="1" customFormat="1" ht="6.9" customHeight="1">
      <c r="B71" s="33"/>
      <c r="L71" s="33"/>
    </row>
    <row r="72" spans="2:12" s="1" customFormat="1" ht="12" customHeight="1">
      <c r="B72" s="33"/>
      <c r="C72" s="28" t="s">
        <v>16</v>
      </c>
      <c r="L72" s="33"/>
    </row>
    <row r="73" spans="2:12" s="1" customFormat="1" ht="16.5" customHeight="1">
      <c r="B73" s="33"/>
      <c r="E73" s="314" t="str">
        <f>E7</f>
        <v>DN11_rozpocet</v>
      </c>
      <c r="F73" s="315"/>
      <c r="G73" s="315"/>
      <c r="H73" s="315"/>
      <c r="L73" s="33"/>
    </row>
    <row r="74" spans="2:12" s="1" customFormat="1" ht="12" customHeight="1">
      <c r="B74" s="33"/>
      <c r="C74" s="28" t="s">
        <v>105</v>
      </c>
      <c r="L74" s="33"/>
    </row>
    <row r="75" spans="2:12" s="1" customFormat="1" ht="16.5" customHeight="1">
      <c r="B75" s="33"/>
      <c r="E75" s="277" t="str">
        <f>E9</f>
        <v>VRN - VRN</v>
      </c>
      <c r="F75" s="316"/>
      <c r="G75" s="316"/>
      <c r="H75" s="316"/>
      <c r="L75" s="33"/>
    </row>
    <row r="76" spans="2:12" s="1" customFormat="1" ht="6.9" customHeight="1">
      <c r="B76" s="33"/>
      <c r="L76" s="33"/>
    </row>
    <row r="77" spans="2:12" s="1" customFormat="1" ht="12" customHeight="1">
      <c r="B77" s="33"/>
      <c r="C77" s="28" t="s">
        <v>21</v>
      </c>
      <c r="F77" s="26" t="str">
        <f>F12</f>
        <v>Dominikánské nám. 195/11</v>
      </c>
      <c r="I77" s="28" t="s">
        <v>23</v>
      </c>
      <c r="J77" s="50" t="str">
        <f>IF(J12="","",J12)</f>
        <v>28. 10. 2024</v>
      </c>
      <c r="L77" s="33"/>
    </row>
    <row r="78" spans="2:12" s="1" customFormat="1" ht="6.9" customHeight="1">
      <c r="B78" s="33"/>
      <c r="L78" s="33"/>
    </row>
    <row r="79" spans="2:12" s="1" customFormat="1" ht="25.65" customHeight="1">
      <c r="B79" s="33"/>
      <c r="C79" s="28" t="s">
        <v>25</v>
      </c>
      <c r="F79" s="26" t="str">
        <f>E15</f>
        <v>Statutární město Brno, ÚMČ Brno Střed</v>
      </c>
      <c r="I79" s="28" t="s">
        <v>32</v>
      </c>
      <c r="J79" s="31" t="str">
        <f>E21</f>
        <v>Múčka Veselý architekti s.r.o.</v>
      </c>
      <c r="L79" s="33"/>
    </row>
    <row r="80" spans="2:12" s="1" customFormat="1" ht="25.65" customHeight="1">
      <c r="B80" s="33"/>
      <c r="C80" s="28" t="s">
        <v>30</v>
      </c>
      <c r="F80" s="26" t="str">
        <f>IF(E18="","",E18)</f>
        <v>Vyplň údaj</v>
      </c>
      <c r="I80" s="28" t="s">
        <v>36</v>
      </c>
      <c r="J80" s="31" t="str">
        <f>E24</f>
        <v>Múčka Veselý architekti s.r.o.</v>
      </c>
      <c r="L80" s="33"/>
    </row>
    <row r="81" spans="2:65" s="1" customFormat="1" ht="10.35" customHeight="1">
      <c r="B81" s="33"/>
      <c r="L81" s="33"/>
    </row>
    <row r="82" spans="2:65" s="10" customFormat="1" ht="29.25" customHeight="1">
      <c r="B82" s="108"/>
      <c r="C82" s="109" t="s">
        <v>142</v>
      </c>
      <c r="D82" s="110" t="s">
        <v>58</v>
      </c>
      <c r="E82" s="110" t="s">
        <v>54</v>
      </c>
      <c r="F82" s="110" t="s">
        <v>55</v>
      </c>
      <c r="G82" s="110" t="s">
        <v>143</v>
      </c>
      <c r="H82" s="110" t="s">
        <v>144</v>
      </c>
      <c r="I82" s="110" t="s">
        <v>145</v>
      </c>
      <c r="J82" s="110" t="s">
        <v>109</v>
      </c>
      <c r="K82" s="111" t="s">
        <v>146</v>
      </c>
      <c r="L82" s="108"/>
      <c r="M82" s="57" t="s">
        <v>19</v>
      </c>
      <c r="N82" s="58" t="s">
        <v>43</v>
      </c>
      <c r="O82" s="58" t="s">
        <v>147</v>
      </c>
      <c r="P82" s="58" t="s">
        <v>148</v>
      </c>
      <c r="Q82" s="58" t="s">
        <v>149</v>
      </c>
      <c r="R82" s="58" t="s">
        <v>150</v>
      </c>
      <c r="S82" s="58" t="s">
        <v>151</v>
      </c>
      <c r="T82" s="59" t="s">
        <v>152</v>
      </c>
    </row>
    <row r="83" spans="2:65" s="1" customFormat="1" ht="22.8" customHeight="1">
      <c r="B83" s="33"/>
      <c r="C83" s="62" t="s">
        <v>153</v>
      </c>
      <c r="J83" s="112">
        <f>BK83</f>
        <v>0</v>
      </c>
      <c r="L83" s="33"/>
      <c r="M83" s="60"/>
      <c r="N83" s="51"/>
      <c r="O83" s="51"/>
      <c r="P83" s="113">
        <f>P84</f>
        <v>0</v>
      </c>
      <c r="Q83" s="51"/>
      <c r="R83" s="113">
        <f>R84</f>
        <v>0</v>
      </c>
      <c r="S83" s="51"/>
      <c r="T83" s="114">
        <f>T84</f>
        <v>0</v>
      </c>
      <c r="AT83" s="18" t="s">
        <v>72</v>
      </c>
      <c r="AU83" s="18" t="s">
        <v>110</v>
      </c>
      <c r="BK83" s="115">
        <f>BK84</f>
        <v>0</v>
      </c>
    </row>
    <row r="84" spans="2:65" s="11" customFormat="1" ht="25.95" customHeight="1">
      <c r="B84" s="116"/>
      <c r="D84" s="117" t="s">
        <v>72</v>
      </c>
      <c r="E84" s="118" t="s">
        <v>102</v>
      </c>
      <c r="F84" s="118" t="s">
        <v>3425</v>
      </c>
      <c r="I84" s="119"/>
      <c r="J84" s="120">
        <f>BK84</f>
        <v>0</v>
      </c>
      <c r="L84" s="116"/>
      <c r="M84" s="121"/>
      <c r="P84" s="122">
        <f>P85+P89+P94</f>
        <v>0</v>
      </c>
      <c r="R84" s="122">
        <f>R85+R89+R94</f>
        <v>0</v>
      </c>
      <c r="T84" s="123">
        <f>T85+T89+T94</f>
        <v>0</v>
      </c>
      <c r="AR84" s="117" t="s">
        <v>195</v>
      </c>
      <c r="AT84" s="124" t="s">
        <v>72</v>
      </c>
      <c r="AU84" s="124" t="s">
        <v>73</v>
      </c>
      <c r="AY84" s="117" t="s">
        <v>156</v>
      </c>
      <c r="BK84" s="125">
        <f>BK85+BK89+BK94</f>
        <v>0</v>
      </c>
    </row>
    <row r="85" spans="2:65" s="11" customFormat="1" ht="22.8" customHeight="1">
      <c r="B85" s="116"/>
      <c r="D85" s="117" t="s">
        <v>72</v>
      </c>
      <c r="E85" s="126" t="s">
        <v>3426</v>
      </c>
      <c r="F85" s="126" t="s">
        <v>3427</v>
      </c>
      <c r="I85" s="119"/>
      <c r="J85" s="127">
        <f>BK85</f>
        <v>0</v>
      </c>
      <c r="L85" s="116"/>
      <c r="M85" s="121"/>
      <c r="P85" s="122">
        <f>SUM(P86:P88)</f>
        <v>0</v>
      </c>
      <c r="R85" s="122">
        <f>SUM(R86:R88)</f>
        <v>0</v>
      </c>
      <c r="T85" s="123">
        <f>SUM(T86:T88)</f>
        <v>0</v>
      </c>
      <c r="AR85" s="117" t="s">
        <v>195</v>
      </c>
      <c r="AT85" s="124" t="s">
        <v>72</v>
      </c>
      <c r="AU85" s="124" t="s">
        <v>81</v>
      </c>
      <c r="AY85" s="117" t="s">
        <v>156</v>
      </c>
      <c r="BK85" s="125">
        <f>SUM(BK86:BK88)</f>
        <v>0</v>
      </c>
    </row>
    <row r="86" spans="2:65" s="1" customFormat="1" ht="16.5" customHeight="1">
      <c r="B86" s="33"/>
      <c r="C86" s="128" t="s">
        <v>81</v>
      </c>
      <c r="D86" s="128" t="s">
        <v>158</v>
      </c>
      <c r="E86" s="129" t="s">
        <v>3428</v>
      </c>
      <c r="F86" s="130" t="s">
        <v>3429</v>
      </c>
      <c r="G86" s="131" t="s">
        <v>818</v>
      </c>
      <c r="H86" s="132">
        <v>1</v>
      </c>
      <c r="I86" s="133"/>
      <c r="J86" s="134">
        <f>ROUND(I86*H86,2)</f>
        <v>0</v>
      </c>
      <c r="K86" s="130" t="s">
        <v>162</v>
      </c>
      <c r="L86" s="33"/>
      <c r="M86" s="135" t="s">
        <v>19</v>
      </c>
      <c r="N86" s="136" t="s">
        <v>44</v>
      </c>
      <c r="P86" s="137">
        <f>O86*H86</f>
        <v>0</v>
      </c>
      <c r="Q86" s="137">
        <v>0</v>
      </c>
      <c r="R86" s="137">
        <f>Q86*H86</f>
        <v>0</v>
      </c>
      <c r="S86" s="137">
        <v>0</v>
      </c>
      <c r="T86" s="138">
        <f>S86*H86</f>
        <v>0</v>
      </c>
      <c r="AR86" s="139" t="s">
        <v>2658</v>
      </c>
      <c r="AT86" s="139" t="s">
        <v>158</v>
      </c>
      <c r="AU86" s="139" t="s">
        <v>83</v>
      </c>
      <c r="AY86" s="18" t="s">
        <v>156</v>
      </c>
      <c r="BE86" s="140">
        <f>IF(N86="základní",J86,0)</f>
        <v>0</v>
      </c>
      <c r="BF86" s="140">
        <f>IF(N86="snížená",J86,0)</f>
        <v>0</v>
      </c>
      <c r="BG86" s="140">
        <f>IF(N86="zákl. přenesená",J86,0)</f>
        <v>0</v>
      </c>
      <c r="BH86" s="140">
        <f>IF(N86="sníž. přenesená",J86,0)</f>
        <v>0</v>
      </c>
      <c r="BI86" s="140">
        <f>IF(N86="nulová",J86,0)</f>
        <v>0</v>
      </c>
      <c r="BJ86" s="18" t="s">
        <v>81</v>
      </c>
      <c r="BK86" s="140">
        <f>ROUND(I86*H86,2)</f>
        <v>0</v>
      </c>
      <c r="BL86" s="18" t="s">
        <v>2658</v>
      </c>
      <c r="BM86" s="139" t="s">
        <v>3430</v>
      </c>
    </row>
    <row r="87" spans="2:65" s="1" customFormat="1" ht="10.199999999999999">
      <c r="B87" s="33"/>
      <c r="D87" s="141" t="s">
        <v>165</v>
      </c>
      <c r="F87" s="142" t="s">
        <v>3431</v>
      </c>
      <c r="I87" s="143"/>
      <c r="L87" s="33"/>
      <c r="M87" s="144"/>
      <c r="T87" s="54"/>
      <c r="AT87" s="18" t="s">
        <v>165</v>
      </c>
      <c r="AU87" s="18" t="s">
        <v>83</v>
      </c>
    </row>
    <row r="88" spans="2:65" s="1" customFormat="1" ht="16.5" customHeight="1">
      <c r="B88" s="33"/>
      <c r="C88" s="128" t="s">
        <v>83</v>
      </c>
      <c r="D88" s="128" t="s">
        <v>158</v>
      </c>
      <c r="E88" s="129" t="s">
        <v>3432</v>
      </c>
      <c r="F88" s="130" t="s">
        <v>3433</v>
      </c>
      <c r="G88" s="131" t="s">
        <v>818</v>
      </c>
      <c r="H88" s="132">
        <v>1</v>
      </c>
      <c r="I88" s="133"/>
      <c r="J88" s="134">
        <f>ROUND(I88*H88,2)</f>
        <v>0</v>
      </c>
      <c r="K88" s="130" t="s">
        <v>19</v>
      </c>
      <c r="L88" s="33"/>
      <c r="M88" s="135" t="s">
        <v>19</v>
      </c>
      <c r="N88" s="136" t="s">
        <v>44</v>
      </c>
      <c r="P88" s="137">
        <f>O88*H88</f>
        <v>0</v>
      </c>
      <c r="Q88" s="137">
        <v>0</v>
      </c>
      <c r="R88" s="137">
        <f>Q88*H88</f>
        <v>0</v>
      </c>
      <c r="S88" s="137">
        <v>0</v>
      </c>
      <c r="T88" s="138">
        <f>S88*H88</f>
        <v>0</v>
      </c>
      <c r="AR88" s="139" t="s">
        <v>2658</v>
      </c>
      <c r="AT88" s="139" t="s">
        <v>158</v>
      </c>
      <c r="AU88" s="139" t="s">
        <v>83</v>
      </c>
      <c r="AY88" s="18" t="s">
        <v>156</v>
      </c>
      <c r="BE88" s="140">
        <f>IF(N88="základní",J88,0)</f>
        <v>0</v>
      </c>
      <c r="BF88" s="140">
        <f>IF(N88="snížená",J88,0)</f>
        <v>0</v>
      </c>
      <c r="BG88" s="140">
        <f>IF(N88="zákl. přenesená",J88,0)</f>
        <v>0</v>
      </c>
      <c r="BH88" s="140">
        <f>IF(N88="sníž. přenesená",J88,0)</f>
        <v>0</v>
      </c>
      <c r="BI88" s="140">
        <f>IF(N88="nulová",J88,0)</f>
        <v>0</v>
      </c>
      <c r="BJ88" s="18" t="s">
        <v>81</v>
      </c>
      <c r="BK88" s="140">
        <f>ROUND(I88*H88,2)</f>
        <v>0</v>
      </c>
      <c r="BL88" s="18" t="s">
        <v>2658</v>
      </c>
      <c r="BM88" s="139" t="s">
        <v>3434</v>
      </c>
    </row>
    <row r="89" spans="2:65" s="11" customFormat="1" ht="22.8" customHeight="1">
      <c r="B89" s="116"/>
      <c r="D89" s="117" t="s">
        <v>72</v>
      </c>
      <c r="E89" s="126" t="s">
        <v>3435</v>
      </c>
      <c r="F89" s="126" t="s">
        <v>3436</v>
      </c>
      <c r="I89" s="119"/>
      <c r="J89" s="127">
        <f>BK89</f>
        <v>0</v>
      </c>
      <c r="L89" s="116"/>
      <c r="M89" s="121"/>
      <c r="P89" s="122">
        <f>SUM(P90:P93)</f>
        <v>0</v>
      </c>
      <c r="R89" s="122">
        <f>SUM(R90:R93)</f>
        <v>0</v>
      </c>
      <c r="T89" s="123">
        <f>SUM(T90:T93)</f>
        <v>0</v>
      </c>
      <c r="AR89" s="117" t="s">
        <v>195</v>
      </c>
      <c r="AT89" s="124" t="s">
        <v>72</v>
      </c>
      <c r="AU89" s="124" t="s">
        <v>81</v>
      </c>
      <c r="AY89" s="117" t="s">
        <v>156</v>
      </c>
      <c r="BK89" s="125">
        <f>SUM(BK90:BK93)</f>
        <v>0</v>
      </c>
    </row>
    <row r="90" spans="2:65" s="1" customFormat="1" ht="16.5" customHeight="1">
      <c r="B90" s="33"/>
      <c r="C90" s="128" t="s">
        <v>182</v>
      </c>
      <c r="D90" s="128" t="s">
        <v>158</v>
      </c>
      <c r="E90" s="129" t="s">
        <v>3437</v>
      </c>
      <c r="F90" s="130" t="s">
        <v>3438</v>
      </c>
      <c r="G90" s="131" t="s">
        <v>818</v>
      </c>
      <c r="H90" s="132">
        <v>1</v>
      </c>
      <c r="I90" s="133"/>
      <c r="J90" s="134">
        <f>ROUND(I90*H90,2)</f>
        <v>0</v>
      </c>
      <c r="K90" s="130" t="s">
        <v>162</v>
      </c>
      <c r="L90" s="33"/>
      <c r="M90" s="135" t="s">
        <v>19</v>
      </c>
      <c r="N90" s="136" t="s">
        <v>44</v>
      </c>
      <c r="P90" s="137">
        <f>O90*H90</f>
        <v>0</v>
      </c>
      <c r="Q90" s="137">
        <v>0</v>
      </c>
      <c r="R90" s="137">
        <f>Q90*H90</f>
        <v>0</v>
      </c>
      <c r="S90" s="137">
        <v>0</v>
      </c>
      <c r="T90" s="138">
        <f>S90*H90</f>
        <v>0</v>
      </c>
      <c r="AR90" s="139" t="s">
        <v>2658</v>
      </c>
      <c r="AT90" s="139" t="s">
        <v>158</v>
      </c>
      <c r="AU90" s="139" t="s">
        <v>83</v>
      </c>
      <c r="AY90" s="18" t="s">
        <v>156</v>
      </c>
      <c r="BE90" s="140">
        <f>IF(N90="základní",J90,0)</f>
        <v>0</v>
      </c>
      <c r="BF90" s="140">
        <f>IF(N90="snížená",J90,0)</f>
        <v>0</v>
      </c>
      <c r="BG90" s="140">
        <f>IF(N90="zákl. přenesená",J90,0)</f>
        <v>0</v>
      </c>
      <c r="BH90" s="140">
        <f>IF(N90="sníž. přenesená",J90,0)</f>
        <v>0</v>
      </c>
      <c r="BI90" s="140">
        <f>IF(N90="nulová",J90,0)</f>
        <v>0</v>
      </c>
      <c r="BJ90" s="18" t="s">
        <v>81</v>
      </c>
      <c r="BK90" s="140">
        <f>ROUND(I90*H90,2)</f>
        <v>0</v>
      </c>
      <c r="BL90" s="18" t="s">
        <v>2658</v>
      </c>
      <c r="BM90" s="139" t="s">
        <v>3439</v>
      </c>
    </row>
    <row r="91" spans="2:65" s="1" customFormat="1" ht="10.199999999999999">
      <c r="B91" s="33"/>
      <c r="D91" s="141" t="s">
        <v>165</v>
      </c>
      <c r="F91" s="142" t="s">
        <v>3440</v>
      </c>
      <c r="I91" s="143"/>
      <c r="L91" s="33"/>
      <c r="M91" s="144"/>
      <c r="T91" s="54"/>
      <c r="AT91" s="18" t="s">
        <v>165</v>
      </c>
      <c r="AU91" s="18" t="s">
        <v>83</v>
      </c>
    </row>
    <row r="92" spans="2:65" s="1" customFormat="1" ht="16.5" customHeight="1">
      <c r="B92" s="33"/>
      <c r="C92" s="128" t="s">
        <v>163</v>
      </c>
      <c r="D92" s="128" t="s">
        <v>158</v>
      </c>
      <c r="E92" s="129" t="s">
        <v>3441</v>
      </c>
      <c r="F92" s="130" t="s">
        <v>3436</v>
      </c>
      <c r="G92" s="131" t="s">
        <v>818</v>
      </c>
      <c r="H92" s="132">
        <v>1</v>
      </c>
      <c r="I92" s="133"/>
      <c r="J92" s="134">
        <f>ROUND(I92*H92,2)</f>
        <v>0</v>
      </c>
      <c r="K92" s="130" t="s">
        <v>162</v>
      </c>
      <c r="L92" s="33"/>
      <c r="M92" s="135" t="s">
        <v>19</v>
      </c>
      <c r="N92" s="136" t="s">
        <v>44</v>
      </c>
      <c r="P92" s="137">
        <f>O92*H92</f>
        <v>0</v>
      </c>
      <c r="Q92" s="137">
        <v>0</v>
      </c>
      <c r="R92" s="137">
        <f>Q92*H92</f>
        <v>0</v>
      </c>
      <c r="S92" s="137">
        <v>0</v>
      </c>
      <c r="T92" s="138">
        <f>S92*H92</f>
        <v>0</v>
      </c>
      <c r="AR92" s="139" t="s">
        <v>2658</v>
      </c>
      <c r="AT92" s="139" t="s">
        <v>158</v>
      </c>
      <c r="AU92" s="139" t="s">
        <v>83</v>
      </c>
      <c r="AY92" s="18" t="s">
        <v>156</v>
      </c>
      <c r="BE92" s="140">
        <f>IF(N92="základní",J92,0)</f>
        <v>0</v>
      </c>
      <c r="BF92" s="140">
        <f>IF(N92="snížená",J92,0)</f>
        <v>0</v>
      </c>
      <c r="BG92" s="140">
        <f>IF(N92="zákl. přenesená",J92,0)</f>
        <v>0</v>
      </c>
      <c r="BH92" s="140">
        <f>IF(N92="sníž. přenesená",J92,0)</f>
        <v>0</v>
      </c>
      <c r="BI92" s="140">
        <f>IF(N92="nulová",J92,0)</f>
        <v>0</v>
      </c>
      <c r="BJ92" s="18" t="s">
        <v>81</v>
      </c>
      <c r="BK92" s="140">
        <f>ROUND(I92*H92,2)</f>
        <v>0</v>
      </c>
      <c r="BL92" s="18" t="s">
        <v>2658</v>
      </c>
      <c r="BM92" s="139" t="s">
        <v>3442</v>
      </c>
    </row>
    <row r="93" spans="2:65" s="1" customFormat="1" ht="10.199999999999999">
      <c r="B93" s="33"/>
      <c r="D93" s="141" t="s">
        <v>165</v>
      </c>
      <c r="F93" s="142" t="s">
        <v>3443</v>
      </c>
      <c r="I93" s="143"/>
      <c r="L93" s="33"/>
      <c r="M93" s="144"/>
      <c r="T93" s="54"/>
      <c r="AT93" s="18" t="s">
        <v>165</v>
      </c>
      <c r="AU93" s="18" t="s">
        <v>83</v>
      </c>
    </row>
    <row r="94" spans="2:65" s="11" customFormat="1" ht="22.8" customHeight="1">
      <c r="B94" s="116"/>
      <c r="D94" s="117" t="s">
        <v>72</v>
      </c>
      <c r="E94" s="126" t="s">
        <v>3444</v>
      </c>
      <c r="F94" s="126" t="s">
        <v>3445</v>
      </c>
      <c r="I94" s="119"/>
      <c r="J94" s="127">
        <f>BK94</f>
        <v>0</v>
      </c>
      <c r="L94" s="116"/>
      <c r="M94" s="121"/>
      <c r="P94" s="122">
        <f>SUM(P95:P102)</f>
        <v>0</v>
      </c>
      <c r="R94" s="122">
        <f>SUM(R95:R102)</f>
        <v>0</v>
      </c>
      <c r="T94" s="123">
        <f>SUM(T95:T102)</f>
        <v>0</v>
      </c>
      <c r="AR94" s="117" t="s">
        <v>195</v>
      </c>
      <c r="AT94" s="124" t="s">
        <v>72</v>
      </c>
      <c r="AU94" s="124" t="s">
        <v>81</v>
      </c>
      <c r="AY94" s="117" t="s">
        <v>156</v>
      </c>
      <c r="BK94" s="125">
        <f>SUM(BK95:BK102)</f>
        <v>0</v>
      </c>
    </row>
    <row r="95" spans="2:65" s="1" customFormat="1" ht="16.5" customHeight="1">
      <c r="B95" s="33"/>
      <c r="C95" s="128" t="s">
        <v>195</v>
      </c>
      <c r="D95" s="128" t="s">
        <v>158</v>
      </c>
      <c r="E95" s="129" t="s">
        <v>3446</v>
      </c>
      <c r="F95" s="130" t="s">
        <v>3447</v>
      </c>
      <c r="G95" s="131" t="s">
        <v>818</v>
      </c>
      <c r="H95" s="132">
        <v>1</v>
      </c>
      <c r="I95" s="133"/>
      <c r="J95" s="134">
        <f>ROUND(I95*H95,2)</f>
        <v>0</v>
      </c>
      <c r="K95" s="130" t="s">
        <v>162</v>
      </c>
      <c r="L95" s="33"/>
      <c r="M95" s="135" t="s">
        <v>19</v>
      </c>
      <c r="N95" s="136" t="s">
        <v>44</v>
      </c>
      <c r="P95" s="137">
        <f>O95*H95</f>
        <v>0</v>
      </c>
      <c r="Q95" s="137">
        <v>0</v>
      </c>
      <c r="R95" s="137">
        <f>Q95*H95</f>
        <v>0</v>
      </c>
      <c r="S95" s="137">
        <v>0</v>
      </c>
      <c r="T95" s="138">
        <f>S95*H95</f>
        <v>0</v>
      </c>
      <c r="AR95" s="139" t="s">
        <v>2658</v>
      </c>
      <c r="AT95" s="139" t="s">
        <v>158</v>
      </c>
      <c r="AU95" s="139" t="s">
        <v>83</v>
      </c>
      <c r="AY95" s="18" t="s">
        <v>156</v>
      </c>
      <c r="BE95" s="140">
        <f>IF(N95="základní",J95,0)</f>
        <v>0</v>
      </c>
      <c r="BF95" s="140">
        <f>IF(N95="snížená",J95,0)</f>
        <v>0</v>
      </c>
      <c r="BG95" s="140">
        <f>IF(N95="zákl. přenesená",J95,0)</f>
        <v>0</v>
      </c>
      <c r="BH95" s="140">
        <f>IF(N95="sníž. přenesená",J95,0)</f>
        <v>0</v>
      </c>
      <c r="BI95" s="140">
        <f>IF(N95="nulová",J95,0)</f>
        <v>0</v>
      </c>
      <c r="BJ95" s="18" t="s">
        <v>81</v>
      </c>
      <c r="BK95" s="140">
        <f>ROUND(I95*H95,2)</f>
        <v>0</v>
      </c>
      <c r="BL95" s="18" t="s">
        <v>2658</v>
      </c>
      <c r="BM95" s="139" t="s">
        <v>3448</v>
      </c>
    </row>
    <row r="96" spans="2:65" s="1" customFormat="1" ht="10.199999999999999">
      <c r="B96" s="33"/>
      <c r="D96" s="141" t="s">
        <v>165</v>
      </c>
      <c r="F96" s="142" t="s">
        <v>3449</v>
      </c>
      <c r="I96" s="143"/>
      <c r="L96" s="33"/>
      <c r="M96" s="144"/>
      <c r="T96" s="54"/>
      <c r="AT96" s="18" t="s">
        <v>165</v>
      </c>
      <c r="AU96" s="18" t="s">
        <v>83</v>
      </c>
    </row>
    <row r="97" spans="2:65" s="1" customFormat="1" ht="16.5" customHeight="1">
      <c r="B97" s="33"/>
      <c r="C97" s="128" t="s">
        <v>202</v>
      </c>
      <c r="D97" s="128" t="s">
        <v>158</v>
      </c>
      <c r="E97" s="129" t="s">
        <v>3450</v>
      </c>
      <c r="F97" s="130" t="s">
        <v>3451</v>
      </c>
      <c r="G97" s="131" t="s">
        <v>818</v>
      </c>
      <c r="H97" s="132">
        <v>1</v>
      </c>
      <c r="I97" s="133"/>
      <c r="J97" s="134">
        <f>ROUND(I97*H97,2)</f>
        <v>0</v>
      </c>
      <c r="K97" s="130" t="s">
        <v>162</v>
      </c>
      <c r="L97" s="33"/>
      <c r="M97" s="135" t="s">
        <v>19</v>
      </c>
      <c r="N97" s="136" t="s">
        <v>44</v>
      </c>
      <c r="P97" s="137">
        <f>O97*H97</f>
        <v>0</v>
      </c>
      <c r="Q97" s="137">
        <v>0</v>
      </c>
      <c r="R97" s="137">
        <f>Q97*H97</f>
        <v>0</v>
      </c>
      <c r="S97" s="137">
        <v>0</v>
      </c>
      <c r="T97" s="138">
        <f>S97*H97</f>
        <v>0</v>
      </c>
      <c r="AR97" s="139" t="s">
        <v>2658</v>
      </c>
      <c r="AT97" s="139" t="s">
        <v>158</v>
      </c>
      <c r="AU97" s="139" t="s">
        <v>83</v>
      </c>
      <c r="AY97" s="18" t="s">
        <v>156</v>
      </c>
      <c r="BE97" s="140">
        <f>IF(N97="základní",J97,0)</f>
        <v>0</v>
      </c>
      <c r="BF97" s="140">
        <f>IF(N97="snížená",J97,0)</f>
        <v>0</v>
      </c>
      <c r="BG97" s="140">
        <f>IF(N97="zákl. přenesená",J97,0)</f>
        <v>0</v>
      </c>
      <c r="BH97" s="140">
        <f>IF(N97="sníž. přenesená",J97,0)</f>
        <v>0</v>
      </c>
      <c r="BI97" s="140">
        <f>IF(N97="nulová",J97,0)</f>
        <v>0</v>
      </c>
      <c r="BJ97" s="18" t="s">
        <v>81</v>
      </c>
      <c r="BK97" s="140">
        <f>ROUND(I97*H97,2)</f>
        <v>0</v>
      </c>
      <c r="BL97" s="18" t="s">
        <v>2658</v>
      </c>
      <c r="BM97" s="139" t="s">
        <v>3452</v>
      </c>
    </row>
    <row r="98" spans="2:65" s="1" customFormat="1" ht="10.199999999999999">
      <c r="B98" s="33"/>
      <c r="D98" s="141" t="s">
        <v>165</v>
      </c>
      <c r="F98" s="142" t="s">
        <v>3453</v>
      </c>
      <c r="I98" s="143"/>
      <c r="L98" s="33"/>
      <c r="M98" s="144"/>
      <c r="T98" s="54"/>
      <c r="AT98" s="18" t="s">
        <v>165</v>
      </c>
      <c r="AU98" s="18" t="s">
        <v>83</v>
      </c>
    </row>
    <row r="99" spans="2:65" s="1" customFormat="1" ht="16.5" customHeight="1">
      <c r="B99" s="33"/>
      <c r="C99" s="128" t="s">
        <v>209</v>
      </c>
      <c r="D99" s="128" t="s">
        <v>158</v>
      </c>
      <c r="E99" s="129" t="s">
        <v>3454</v>
      </c>
      <c r="F99" s="130" t="s">
        <v>3455</v>
      </c>
      <c r="G99" s="131" t="s">
        <v>818</v>
      </c>
      <c r="H99" s="132">
        <v>1</v>
      </c>
      <c r="I99" s="133"/>
      <c r="J99" s="134">
        <f>ROUND(I99*H99,2)</f>
        <v>0</v>
      </c>
      <c r="K99" s="130" t="s">
        <v>162</v>
      </c>
      <c r="L99" s="33"/>
      <c r="M99" s="135" t="s">
        <v>19</v>
      </c>
      <c r="N99" s="136" t="s">
        <v>44</v>
      </c>
      <c r="P99" s="137">
        <f>O99*H99</f>
        <v>0</v>
      </c>
      <c r="Q99" s="137">
        <v>0</v>
      </c>
      <c r="R99" s="137">
        <f>Q99*H99</f>
        <v>0</v>
      </c>
      <c r="S99" s="137">
        <v>0</v>
      </c>
      <c r="T99" s="138">
        <f>S99*H99</f>
        <v>0</v>
      </c>
      <c r="AR99" s="139" t="s">
        <v>2658</v>
      </c>
      <c r="AT99" s="139" t="s">
        <v>158</v>
      </c>
      <c r="AU99" s="139" t="s">
        <v>83</v>
      </c>
      <c r="AY99" s="18" t="s">
        <v>156</v>
      </c>
      <c r="BE99" s="140">
        <f>IF(N99="základní",J99,0)</f>
        <v>0</v>
      </c>
      <c r="BF99" s="140">
        <f>IF(N99="snížená",J99,0)</f>
        <v>0</v>
      </c>
      <c r="BG99" s="140">
        <f>IF(N99="zákl. přenesená",J99,0)</f>
        <v>0</v>
      </c>
      <c r="BH99" s="140">
        <f>IF(N99="sníž. přenesená",J99,0)</f>
        <v>0</v>
      </c>
      <c r="BI99" s="140">
        <f>IF(N99="nulová",J99,0)</f>
        <v>0</v>
      </c>
      <c r="BJ99" s="18" t="s">
        <v>81</v>
      </c>
      <c r="BK99" s="140">
        <f>ROUND(I99*H99,2)</f>
        <v>0</v>
      </c>
      <c r="BL99" s="18" t="s">
        <v>2658</v>
      </c>
      <c r="BM99" s="139" t="s">
        <v>3456</v>
      </c>
    </row>
    <row r="100" spans="2:65" s="1" customFormat="1" ht="10.199999999999999">
      <c r="B100" s="33"/>
      <c r="D100" s="141" t="s">
        <v>165</v>
      </c>
      <c r="F100" s="142" t="s">
        <v>3457</v>
      </c>
      <c r="I100" s="143"/>
      <c r="L100" s="33"/>
      <c r="M100" s="144"/>
      <c r="T100" s="54"/>
      <c r="AT100" s="18" t="s">
        <v>165</v>
      </c>
      <c r="AU100" s="18" t="s">
        <v>83</v>
      </c>
    </row>
    <row r="101" spans="2:65" s="1" customFormat="1" ht="16.5" customHeight="1">
      <c r="B101" s="33"/>
      <c r="C101" s="128" t="s">
        <v>216</v>
      </c>
      <c r="D101" s="128" t="s">
        <v>158</v>
      </c>
      <c r="E101" s="129" t="s">
        <v>3458</v>
      </c>
      <c r="F101" s="130" t="s">
        <v>3459</v>
      </c>
      <c r="G101" s="131" t="s">
        <v>818</v>
      </c>
      <c r="H101" s="132">
        <v>1</v>
      </c>
      <c r="I101" s="133"/>
      <c r="J101" s="134">
        <f>ROUND(I101*H101,2)</f>
        <v>0</v>
      </c>
      <c r="K101" s="130" t="s">
        <v>162</v>
      </c>
      <c r="L101" s="33"/>
      <c r="M101" s="135" t="s">
        <v>19</v>
      </c>
      <c r="N101" s="136" t="s">
        <v>44</v>
      </c>
      <c r="P101" s="137">
        <f>O101*H101</f>
        <v>0</v>
      </c>
      <c r="Q101" s="137">
        <v>0</v>
      </c>
      <c r="R101" s="137">
        <f>Q101*H101</f>
        <v>0</v>
      </c>
      <c r="S101" s="137">
        <v>0</v>
      </c>
      <c r="T101" s="138">
        <f>S101*H101</f>
        <v>0</v>
      </c>
      <c r="AR101" s="139" t="s">
        <v>2658</v>
      </c>
      <c r="AT101" s="139" t="s">
        <v>158</v>
      </c>
      <c r="AU101" s="139" t="s">
        <v>83</v>
      </c>
      <c r="AY101" s="18" t="s">
        <v>156</v>
      </c>
      <c r="BE101" s="140">
        <f>IF(N101="základní",J101,0)</f>
        <v>0</v>
      </c>
      <c r="BF101" s="140">
        <f>IF(N101="snížená",J101,0)</f>
        <v>0</v>
      </c>
      <c r="BG101" s="140">
        <f>IF(N101="zákl. přenesená",J101,0)</f>
        <v>0</v>
      </c>
      <c r="BH101" s="140">
        <f>IF(N101="sníž. přenesená",J101,0)</f>
        <v>0</v>
      </c>
      <c r="BI101" s="140">
        <f>IF(N101="nulová",J101,0)</f>
        <v>0</v>
      </c>
      <c r="BJ101" s="18" t="s">
        <v>81</v>
      </c>
      <c r="BK101" s="140">
        <f>ROUND(I101*H101,2)</f>
        <v>0</v>
      </c>
      <c r="BL101" s="18" t="s">
        <v>2658</v>
      </c>
      <c r="BM101" s="139" t="s">
        <v>3460</v>
      </c>
    </row>
    <row r="102" spans="2:65" s="1" customFormat="1" ht="10.199999999999999">
      <c r="B102" s="33"/>
      <c r="D102" s="141" t="s">
        <v>165</v>
      </c>
      <c r="F102" s="142" t="s">
        <v>3461</v>
      </c>
      <c r="I102" s="143"/>
      <c r="L102" s="33"/>
      <c r="M102" s="183"/>
      <c r="N102" s="184"/>
      <c r="O102" s="184"/>
      <c r="P102" s="184"/>
      <c r="Q102" s="184"/>
      <c r="R102" s="184"/>
      <c r="S102" s="184"/>
      <c r="T102" s="185"/>
      <c r="AT102" s="18" t="s">
        <v>165</v>
      </c>
      <c r="AU102" s="18" t="s">
        <v>83</v>
      </c>
    </row>
    <row r="103" spans="2:65" s="1" customFormat="1" ht="6.9" customHeight="1">
      <c r="B103" s="42"/>
      <c r="C103" s="43"/>
      <c r="D103" s="43"/>
      <c r="E103" s="43"/>
      <c r="F103" s="43"/>
      <c r="G103" s="43"/>
      <c r="H103" s="43"/>
      <c r="I103" s="43"/>
      <c r="J103" s="43"/>
      <c r="K103" s="43"/>
      <c r="L103" s="33"/>
    </row>
  </sheetData>
  <sheetProtection algorithmName="SHA-512" hashValue="xc025QSKruCZTW4t1aG6LQlSp/KDY100yU06PAT6GIc/GYv/aPm/WbtAB47wrOMlUz5etkIgpF50guGbwNbvpw==" saltValue="V4wU68T/zw5/bzUz+ikro4keIbGwC8XCERdrgp4PZx7S3N8mxE9nKznYn18rOvTdMtvuY+BEZ1kKqEyRgysYUg==" spinCount="100000" sheet="1" objects="1" scenarios="1" formatColumns="0" formatRows="0" autoFilter="0"/>
  <autoFilter ref="C82:K102" xr:uid="{00000000-0009-0000-0000-000008000000}"/>
  <mergeCells count="9">
    <mergeCell ref="E50:H50"/>
    <mergeCell ref="E73:H73"/>
    <mergeCell ref="E75:H75"/>
    <mergeCell ref="L2:V2"/>
    <mergeCell ref="E7:H7"/>
    <mergeCell ref="E9:H9"/>
    <mergeCell ref="E18:H18"/>
    <mergeCell ref="E27:H27"/>
    <mergeCell ref="E48:H48"/>
  </mergeCells>
  <hyperlinks>
    <hyperlink ref="F87" r:id="rId1" xr:uid="{00000000-0004-0000-0800-000000000000}"/>
    <hyperlink ref="F91" r:id="rId2" xr:uid="{00000000-0004-0000-0800-000001000000}"/>
    <hyperlink ref="F93" r:id="rId3" xr:uid="{00000000-0004-0000-0800-000002000000}"/>
    <hyperlink ref="F96" r:id="rId4" xr:uid="{00000000-0004-0000-0800-000003000000}"/>
    <hyperlink ref="F98" r:id="rId5" xr:uid="{00000000-0004-0000-0800-000004000000}"/>
    <hyperlink ref="F100" r:id="rId6" xr:uid="{00000000-0004-0000-0800-000005000000}"/>
    <hyperlink ref="F102" r:id="rId7" xr:uid="{00000000-0004-0000-0800-000006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19</vt:i4>
      </vt:variant>
    </vt:vector>
  </HeadingPairs>
  <TitlesOfParts>
    <vt:vector size="29" baseType="lpstr">
      <vt:lpstr>Rekapitulace stavby</vt:lpstr>
      <vt:lpstr>SO01 - Architektonicko st...</vt:lpstr>
      <vt:lpstr>SO02 - Zdravotechnické in...</vt:lpstr>
      <vt:lpstr>SO03 - Zařizovací předměty</vt:lpstr>
      <vt:lpstr>SO04 - Výměníková stanice</vt:lpstr>
      <vt:lpstr>SO05 - Vzduchotechnika</vt:lpstr>
      <vt:lpstr>SO06 - Vytápění </vt:lpstr>
      <vt:lpstr>SO07 - ELEKTROINSTALACE</vt:lpstr>
      <vt:lpstr>VRN - VRN</vt:lpstr>
      <vt:lpstr>Pokyny pro vyplnění</vt:lpstr>
      <vt:lpstr>'Rekapitulace stavby'!Názvy_tisku</vt:lpstr>
      <vt:lpstr>'SO01 - Architektonicko st...'!Názvy_tisku</vt:lpstr>
      <vt:lpstr>'SO02 - Zdravotechnické in...'!Názvy_tisku</vt:lpstr>
      <vt:lpstr>'SO03 - Zařizovací předměty'!Názvy_tisku</vt:lpstr>
      <vt:lpstr>'SO04 - Výměníková stanice'!Názvy_tisku</vt:lpstr>
      <vt:lpstr>'SO05 - Vzduchotechnika'!Názvy_tisku</vt:lpstr>
      <vt:lpstr>'SO06 - Vytápění '!Názvy_tisku</vt:lpstr>
      <vt:lpstr>'SO07 - ELEKTROINSTALACE'!Názvy_tisku</vt:lpstr>
      <vt:lpstr>'VRN - VRN'!Názvy_tisku</vt:lpstr>
      <vt:lpstr>'Pokyny pro vyplnění'!Oblast_tisku</vt:lpstr>
      <vt:lpstr>'Rekapitulace stavby'!Oblast_tisku</vt:lpstr>
      <vt:lpstr>'SO01 - Architektonicko st...'!Oblast_tisku</vt:lpstr>
      <vt:lpstr>'SO02 - Zdravotechnické in...'!Oblast_tisku</vt:lpstr>
      <vt:lpstr>'SO03 - Zařizovací předměty'!Oblast_tisku</vt:lpstr>
      <vt:lpstr>'SO04 - Výměníková stanice'!Oblast_tisku</vt:lpstr>
      <vt:lpstr>'SO05 - Vzduchotechnika'!Oblast_tisku</vt:lpstr>
      <vt:lpstr>'SO06 - Vytápění '!Oblast_tisku</vt:lpstr>
      <vt:lpstr>'SO07 - ELEKTROINSTALACE'!Oblast_tisku</vt:lpstr>
      <vt:lpstr>'VRN - VRN'!Oblast_tisku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Ing.arch. Josef Veselý</dc:creator>
  <cp:lastModifiedBy>Adéla Palovská</cp:lastModifiedBy>
  <dcterms:created xsi:type="dcterms:W3CDTF">2025-02-27T09:30:49Z</dcterms:created>
  <dcterms:modified xsi:type="dcterms:W3CDTF">2025-07-02T11:50:09Z</dcterms:modified>
</cp:coreProperties>
</file>