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a\Documents\ing.Zbořil 2025\"/>
    </mc:Choice>
  </mc:AlternateContent>
  <xr:revisionPtr revIDLastSave="0" documentId="8_{A85B6A2C-8FB7-4989-92E6-4B4B40B01342}" xr6:coauthVersionLast="47" xr6:coauthVersionMax="47" xr10:uidLastSave="{00000000-0000-0000-0000-000000000000}"/>
  <bookViews>
    <workbookView xWindow="-120" yWindow="-120" windowWidth="19440" windowHeight="14880" xr2:uid="{B00CC2BF-4A92-4FBB-9966-365A73652FAF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Rekapitulace!$G$20</definedName>
    <definedName name="Dodavka0">Položky!#REF!</definedName>
    <definedName name="HSV">Rekapitulace!$E$20</definedName>
    <definedName name="HSV0">Položky!#REF!</definedName>
    <definedName name="HZS">Rekapitulace!$I$20</definedName>
    <definedName name="HZS0">Položky!#REF!</definedName>
    <definedName name="JKSO">'Krycí list'!$G$2</definedName>
    <definedName name="MJ">'Krycí list'!$G$5</definedName>
    <definedName name="Mont">Rekapitulace!$H$20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Položky!$A$1:$G$107</definedName>
    <definedName name="_xlnm.Print_Area" localSheetId="1">Rekapitulace!$A$1:$I$36</definedName>
    <definedName name="PocetMJ">'Krycí list'!$G$6</definedName>
    <definedName name="Poznamka">'Krycí list'!$B$37</definedName>
    <definedName name="Projektant">'Krycí list'!$C$8</definedName>
    <definedName name="PSV">Rekapitulace!$F$20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Rekapitulace!$H$35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06" i="3"/>
  <c r="BD106" i="3"/>
  <c r="BC106" i="3"/>
  <c r="BB106" i="3"/>
  <c r="BA106" i="3"/>
  <c r="G106" i="3"/>
  <c r="BE105" i="3"/>
  <c r="BD105" i="3"/>
  <c r="BC105" i="3"/>
  <c r="BB105" i="3"/>
  <c r="BA105" i="3"/>
  <c r="G105" i="3"/>
  <c r="BE104" i="3"/>
  <c r="BD104" i="3"/>
  <c r="BC104" i="3"/>
  <c r="BB104" i="3"/>
  <c r="BA104" i="3"/>
  <c r="G104" i="3"/>
  <c r="BE103" i="3"/>
  <c r="BD103" i="3"/>
  <c r="BD107" i="3" s="1"/>
  <c r="H19" i="2" s="1"/>
  <c r="BC103" i="3"/>
  <c r="BB103" i="3"/>
  <c r="BA103" i="3"/>
  <c r="G103" i="3"/>
  <c r="BE102" i="3"/>
  <c r="BE107" i="3" s="1"/>
  <c r="I19" i="2" s="1"/>
  <c r="BD102" i="3"/>
  <c r="BC102" i="3"/>
  <c r="BB102" i="3"/>
  <c r="BA102" i="3"/>
  <c r="BA107" i="3" s="1"/>
  <c r="E19" i="2" s="1"/>
  <c r="G102" i="3"/>
  <c r="B19" i="2"/>
  <c r="A19" i="2"/>
  <c r="BC107" i="3"/>
  <c r="G19" i="2" s="1"/>
  <c r="BB107" i="3"/>
  <c r="F19" i="2" s="1"/>
  <c r="G107" i="3"/>
  <c r="C107" i="3"/>
  <c r="BE99" i="3"/>
  <c r="BD99" i="3"/>
  <c r="BC99" i="3"/>
  <c r="BB99" i="3"/>
  <c r="BA99" i="3"/>
  <c r="G99" i="3"/>
  <c r="BE98" i="3"/>
  <c r="BD98" i="3"/>
  <c r="BC98" i="3"/>
  <c r="BA98" i="3"/>
  <c r="G98" i="3"/>
  <c r="BB98" i="3" s="1"/>
  <c r="BE96" i="3"/>
  <c r="BE100" i="3" s="1"/>
  <c r="I18" i="2" s="1"/>
  <c r="BD96" i="3"/>
  <c r="BC96" i="3"/>
  <c r="BB96" i="3"/>
  <c r="BA96" i="3"/>
  <c r="G96" i="3"/>
  <c r="BE94" i="3"/>
  <c r="BD94" i="3"/>
  <c r="BC94" i="3"/>
  <c r="BC100" i="3" s="1"/>
  <c r="G18" i="2" s="1"/>
  <c r="BA94" i="3"/>
  <c r="G94" i="3"/>
  <c r="G100" i="3" s="1"/>
  <c r="B18" i="2"/>
  <c r="A18" i="2"/>
  <c r="BD100" i="3"/>
  <c r="H18" i="2" s="1"/>
  <c r="BA100" i="3"/>
  <c r="E18" i="2" s="1"/>
  <c r="C100" i="3"/>
  <c r="BE91" i="3"/>
  <c r="BE92" i="3" s="1"/>
  <c r="I17" i="2" s="1"/>
  <c r="BD91" i="3"/>
  <c r="BC91" i="3"/>
  <c r="BC92" i="3" s="1"/>
  <c r="G17" i="2" s="1"/>
  <c r="BB91" i="3"/>
  <c r="BA91" i="3"/>
  <c r="BA92" i="3" s="1"/>
  <c r="E17" i="2" s="1"/>
  <c r="G91" i="3"/>
  <c r="H17" i="2"/>
  <c r="F17" i="2"/>
  <c r="B17" i="2"/>
  <c r="A17" i="2"/>
  <c r="BD92" i="3"/>
  <c r="BB92" i="3"/>
  <c r="G92" i="3"/>
  <c r="C92" i="3"/>
  <c r="BE88" i="3"/>
  <c r="BD88" i="3"/>
  <c r="BD89" i="3" s="1"/>
  <c r="H16" i="2" s="1"/>
  <c r="BC88" i="3"/>
  <c r="BB88" i="3"/>
  <c r="BA88" i="3"/>
  <c r="BA89" i="3" s="1"/>
  <c r="E16" i="2" s="1"/>
  <c r="G88" i="3"/>
  <c r="B16" i="2"/>
  <c r="A16" i="2"/>
  <c r="BE89" i="3"/>
  <c r="I16" i="2" s="1"/>
  <c r="BC89" i="3"/>
  <c r="G16" i="2" s="1"/>
  <c r="BB89" i="3"/>
  <c r="F16" i="2" s="1"/>
  <c r="G89" i="3"/>
  <c r="C89" i="3"/>
  <c r="BE84" i="3"/>
  <c r="BE86" i="3" s="1"/>
  <c r="I15" i="2" s="1"/>
  <c r="BD84" i="3"/>
  <c r="BC84" i="3"/>
  <c r="BB84" i="3"/>
  <c r="BB86" i="3" s="1"/>
  <c r="F15" i="2" s="1"/>
  <c r="G84" i="3"/>
  <c r="G86" i="3" s="1"/>
  <c r="B15" i="2"/>
  <c r="A15" i="2"/>
  <c r="BD86" i="3"/>
  <c r="H15" i="2" s="1"/>
  <c r="BC86" i="3"/>
  <c r="G15" i="2" s="1"/>
  <c r="C86" i="3"/>
  <c r="BE80" i="3"/>
  <c r="BD80" i="3"/>
  <c r="BC80" i="3"/>
  <c r="BB80" i="3"/>
  <c r="BA80" i="3"/>
  <c r="G80" i="3"/>
  <c r="BE79" i="3"/>
  <c r="BD79" i="3"/>
  <c r="BC79" i="3"/>
  <c r="BB79" i="3"/>
  <c r="G79" i="3"/>
  <c r="BA79" i="3" s="1"/>
  <c r="BE77" i="3"/>
  <c r="BD77" i="3"/>
  <c r="BC77" i="3"/>
  <c r="BB77" i="3"/>
  <c r="BA77" i="3"/>
  <c r="G77" i="3"/>
  <c r="BE76" i="3"/>
  <c r="BD76" i="3"/>
  <c r="BC76" i="3"/>
  <c r="BB76" i="3"/>
  <c r="G76" i="3"/>
  <c r="BA76" i="3" s="1"/>
  <c r="BE74" i="3"/>
  <c r="BD74" i="3"/>
  <c r="BC74" i="3"/>
  <c r="BB74" i="3"/>
  <c r="BA74" i="3"/>
  <c r="G74" i="3"/>
  <c r="BE72" i="3"/>
  <c r="BD72" i="3"/>
  <c r="BD82" i="3" s="1"/>
  <c r="H14" i="2" s="1"/>
  <c r="BC72" i="3"/>
  <c r="BB72" i="3"/>
  <c r="BB82" i="3" s="1"/>
  <c r="F14" i="2" s="1"/>
  <c r="G72" i="3"/>
  <c r="BA72" i="3" s="1"/>
  <c r="B14" i="2"/>
  <c r="A14" i="2"/>
  <c r="BE82" i="3"/>
  <c r="I14" i="2" s="1"/>
  <c r="BC82" i="3"/>
  <c r="G14" i="2" s="1"/>
  <c r="G82" i="3"/>
  <c r="C82" i="3"/>
  <c r="BE69" i="3"/>
  <c r="BD69" i="3"/>
  <c r="BC69" i="3"/>
  <c r="BB69" i="3"/>
  <c r="G69" i="3"/>
  <c r="BA69" i="3" s="1"/>
  <c r="BE68" i="3"/>
  <c r="BD68" i="3"/>
  <c r="BD70" i="3" s="1"/>
  <c r="H13" i="2" s="1"/>
  <c r="BC68" i="3"/>
  <c r="BB68" i="3"/>
  <c r="G68" i="3"/>
  <c r="BA68" i="3" s="1"/>
  <c r="BA70" i="3" s="1"/>
  <c r="E13" i="2" s="1"/>
  <c r="B13" i="2"/>
  <c r="A13" i="2"/>
  <c r="BE70" i="3"/>
  <c r="I13" i="2" s="1"/>
  <c r="BC70" i="3"/>
  <c r="G13" i="2" s="1"/>
  <c r="BB70" i="3"/>
  <c r="F13" i="2" s="1"/>
  <c r="C70" i="3"/>
  <c r="BE64" i="3"/>
  <c r="BD64" i="3"/>
  <c r="BC64" i="3"/>
  <c r="BC66" i="3" s="1"/>
  <c r="G12" i="2" s="1"/>
  <c r="BB64" i="3"/>
  <c r="G64" i="3"/>
  <c r="BA64" i="3" s="1"/>
  <c r="BA66" i="3" s="1"/>
  <c r="E12" i="2" s="1"/>
  <c r="BE63" i="3"/>
  <c r="BD63" i="3"/>
  <c r="BC63" i="3"/>
  <c r="BB63" i="3"/>
  <c r="BB66" i="3" s="1"/>
  <c r="F12" i="2" s="1"/>
  <c r="BA63" i="3"/>
  <c r="G63" i="3"/>
  <c r="G66" i="3" s="1"/>
  <c r="B12" i="2"/>
  <c r="A12" i="2"/>
  <c r="BE66" i="3"/>
  <c r="I12" i="2" s="1"/>
  <c r="BD66" i="3"/>
  <c r="H12" i="2" s="1"/>
  <c r="C66" i="3"/>
  <c r="BE59" i="3"/>
  <c r="BD59" i="3"/>
  <c r="BC59" i="3"/>
  <c r="BB59" i="3"/>
  <c r="G59" i="3"/>
  <c r="BA59" i="3" s="1"/>
  <c r="BE57" i="3"/>
  <c r="BD57" i="3"/>
  <c r="BC57" i="3"/>
  <c r="BB57" i="3"/>
  <c r="G57" i="3"/>
  <c r="G61" i="3" s="1"/>
  <c r="BE55" i="3"/>
  <c r="BD55" i="3"/>
  <c r="BD61" i="3" s="1"/>
  <c r="H11" i="2" s="1"/>
  <c r="BC55" i="3"/>
  <c r="BB55" i="3"/>
  <c r="BB61" i="3" s="1"/>
  <c r="F11" i="2" s="1"/>
  <c r="G55" i="3"/>
  <c r="BA55" i="3" s="1"/>
  <c r="B11" i="2"/>
  <c r="A11" i="2"/>
  <c r="BE61" i="3"/>
  <c r="I11" i="2" s="1"/>
  <c r="BC61" i="3"/>
  <c r="G11" i="2" s="1"/>
  <c r="C61" i="3"/>
  <c r="BE51" i="3"/>
  <c r="BE53" i="3" s="1"/>
  <c r="I10" i="2" s="1"/>
  <c r="BD51" i="3"/>
  <c r="BD53" i="3" s="1"/>
  <c r="H10" i="2" s="1"/>
  <c r="BC51" i="3"/>
  <c r="BB51" i="3"/>
  <c r="BB53" i="3" s="1"/>
  <c r="F10" i="2" s="1"/>
  <c r="G51" i="3"/>
  <c r="BA51" i="3" s="1"/>
  <c r="BA53" i="3" s="1"/>
  <c r="E10" i="2" s="1"/>
  <c r="B10" i="2"/>
  <c r="A10" i="2"/>
  <c r="BC53" i="3"/>
  <c r="G10" i="2" s="1"/>
  <c r="C53" i="3"/>
  <c r="BE47" i="3"/>
  <c r="BD47" i="3"/>
  <c r="BC47" i="3"/>
  <c r="BB47" i="3"/>
  <c r="BA47" i="3"/>
  <c r="G47" i="3"/>
  <c r="BE45" i="3"/>
  <c r="BD45" i="3"/>
  <c r="BC45" i="3"/>
  <c r="BB45" i="3"/>
  <c r="G45" i="3"/>
  <c r="BA45" i="3" s="1"/>
  <c r="BE44" i="3"/>
  <c r="BD44" i="3"/>
  <c r="BC44" i="3"/>
  <c r="BB44" i="3"/>
  <c r="BA44" i="3"/>
  <c r="G44" i="3"/>
  <c r="BE43" i="3"/>
  <c r="BD43" i="3"/>
  <c r="BC43" i="3"/>
  <c r="BB43" i="3"/>
  <c r="G43" i="3"/>
  <c r="BA43" i="3" s="1"/>
  <c r="BE42" i="3"/>
  <c r="BD42" i="3"/>
  <c r="BC42" i="3"/>
  <c r="BB42" i="3"/>
  <c r="BA42" i="3"/>
  <c r="G42" i="3"/>
  <c r="BE40" i="3"/>
  <c r="BD40" i="3"/>
  <c r="BD49" i="3" s="1"/>
  <c r="H9" i="2" s="1"/>
  <c r="BC40" i="3"/>
  <c r="BB40" i="3"/>
  <c r="BB49" i="3" s="1"/>
  <c r="F9" i="2" s="1"/>
  <c r="G40" i="3"/>
  <c r="G49" i="3" s="1"/>
  <c r="B9" i="2"/>
  <c r="A9" i="2"/>
  <c r="BE49" i="3"/>
  <c r="I9" i="2" s="1"/>
  <c r="BC49" i="3"/>
  <c r="G9" i="2" s="1"/>
  <c r="C49" i="3"/>
  <c r="BE35" i="3"/>
  <c r="BD35" i="3"/>
  <c r="BC35" i="3"/>
  <c r="BB35" i="3"/>
  <c r="G35" i="3"/>
  <c r="BA35" i="3" s="1"/>
  <c r="BE33" i="3"/>
  <c r="BD33" i="3"/>
  <c r="BC33" i="3"/>
  <c r="BB33" i="3"/>
  <c r="G33" i="3"/>
  <c r="BA33" i="3" s="1"/>
  <c r="BE32" i="3"/>
  <c r="BD32" i="3"/>
  <c r="BC32" i="3"/>
  <c r="BB32" i="3"/>
  <c r="G32" i="3"/>
  <c r="BA32" i="3" s="1"/>
  <c r="BE31" i="3"/>
  <c r="BD31" i="3"/>
  <c r="BC31" i="3"/>
  <c r="BB31" i="3"/>
  <c r="G31" i="3"/>
  <c r="BA31" i="3" s="1"/>
  <c r="BE30" i="3"/>
  <c r="BD30" i="3"/>
  <c r="BC30" i="3"/>
  <c r="BB30" i="3"/>
  <c r="G30" i="3"/>
  <c r="BA30" i="3" s="1"/>
  <c r="BE28" i="3"/>
  <c r="BD28" i="3"/>
  <c r="BC28" i="3"/>
  <c r="BB28" i="3"/>
  <c r="G28" i="3"/>
  <c r="BA28" i="3" s="1"/>
  <c r="BE25" i="3"/>
  <c r="BD25" i="3"/>
  <c r="BC25" i="3"/>
  <c r="BB25" i="3"/>
  <c r="G25" i="3"/>
  <c r="BA25" i="3" s="1"/>
  <c r="BE20" i="3"/>
  <c r="BD20" i="3"/>
  <c r="BC20" i="3"/>
  <c r="BB20" i="3"/>
  <c r="G20" i="3"/>
  <c r="BA20" i="3" s="1"/>
  <c r="BE17" i="3"/>
  <c r="BD17" i="3"/>
  <c r="BC17" i="3"/>
  <c r="BB17" i="3"/>
  <c r="G17" i="3"/>
  <c r="BA17" i="3" s="1"/>
  <c r="BE15" i="3"/>
  <c r="BE38" i="3" s="1"/>
  <c r="I8" i="2" s="1"/>
  <c r="BD15" i="3"/>
  <c r="BC15" i="3"/>
  <c r="BB15" i="3"/>
  <c r="BB38" i="3" s="1"/>
  <c r="F8" i="2" s="1"/>
  <c r="G15" i="3"/>
  <c r="BA15" i="3" s="1"/>
  <c r="BE13" i="3"/>
  <c r="BD13" i="3"/>
  <c r="BD38" i="3" s="1"/>
  <c r="H8" i="2" s="1"/>
  <c r="BC13" i="3"/>
  <c r="BC38" i="3" s="1"/>
  <c r="G8" i="2" s="1"/>
  <c r="BB13" i="3"/>
  <c r="G13" i="3"/>
  <c r="BA13" i="3" s="1"/>
  <c r="BA38" i="3" s="1"/>
  <c r="E8" i="2" s="1"/>
  <c r="B8" i="2"/>
  <c r="A8" i="2"/>
  <c r="C38" i="3"/>
  <c r="BE10" i="3"/>
  <c r="BD10" i="3"/>
  <c r="BC10" i="3"/>
  <c r="BB10" i="3"/>
  <c r="G10" i="3"/>
  <c r="BA10" i="3" s="1"/>
  <c r="BE9" i="3"/>
  <c r="BD9" i="3"/>
  <c r="BC9" i="3"/>
  <c r="BB9" i="3"/>
  <c r="G9" i="3"/>
  <c r="BA9" i="3" s="1"/>
  <c r="BE8" i="3"/>
  <c r="BD8" i="3"/>
  <c r="BD11" i="3" s="1"/>
  <c r="H7" i="2" s="1"/>
  <c r="BC8" i="3"/>
  <c r="BB8" i="3"/>
  <c r="BB11" i="3" s="1"/>
  <c r="F7" i="2" s="1"/>
  <c r="G8" i="3"/>
  <c r="BA8" i="3" s="1"/>
  <c r="B7" i="2"/>
  <c r="A7" i="2"/>
  <c r="BE11" i="3"/>
  <c r="I7" i="2" s="1"/>
  <c r="BC11" i="3"/>
  <c r="G7" i="2" s="1"/>
  <c r="C11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BA82" i="3" l="1"/>
  <c r="E14" i="2" s="1"/>
  <c r="G20" i="2"/>
  <c r="C18" i="1" s="1"/>
  <c r="BA11" i="3"/>
  <c r="E7" i="2" s="1"/>
  <c r="H20" i="2"/>
  <c r="C17" i="1" s="1"/>
  <c r="I20" i="2"/>
  <c r="C21" i="1" s="1"/>
  <c r="BA61" i="3"/>
  <c r="E11" i="2" s="1"/>
  <c r="BA40" i="3"/>
  <c r="BA49" i="3" s="1"/>
  <c r="E9" i="2" s="1"/>
  <c r="G53" i="3"/>
  <c r="BA84" i="3"/>
  <c r="BA86" i="3" s="1"/>
  <c r="E15" i="2" s="1"/>
  <c r="BB94" i="3"/>
  <c r="BB100" i="3" s="1"/>
  <c r="F18" i="2" s="1"/>
  <c r="F20" i="2" s="1"/>
  <c r="C16" i="1" s="1"/>
  <c r="G38" i="3"/>
  <c r="BA57" i="3"/>
  <c r="G11" i="3"/>
  <c r="G70" i="3"/>
  <c r="E20" i="2" l="1"/>
  <c r="G34" i="2" l="1"/>
  <c r="I34" i="2" s="1"/>
  <c r="G30" i="2"/>
  <c r="I30" i="2" s="1"/>
  <c r="G20" i="1" s="1"/>
  <c r="G27" i="2"/>
  <c r="I27" i="2" s="1"/>
  <c r="G17" i="1" s="1"/>
  <c r="C15" i="1"/>
  <c r="C19" i="1" s="1"/>
  <c r="C22" i="1" s="1"/>
  <c r="G33" i="2"/>
  <c r="I33" i="2" s="1"/>
  <c r="G32" i="2"/>
  <c r="I32" i="2" s="1"/>
  <c r="G29" i="2"/>
  <c r="I29" i="2" s="1"/>
  <c r="G19" i="1" s="1"/>
  <c r="G26" i="2"/>
  <c r="I26" i="2" s="1"/>
  <c r="G16" i="1" s="1"/>
  <c r="G31" i="2"/>
  <c r="I31" i="2" s="1"/>
  <c r="G21" i="1" s="1"/>
  <c r="G28" i="2"/>
  <c r="I28" i="2" s="1"/>
  <c r="G18" i="1" s="1"/>
  <c r="G25" i="2"/>
  <c r="I25" i="2" s="1"/>
  <c r="H35" i="2" l="1"/>
  <c r="G23" i="1" s="1"/>
  <c r="G22" i="1" s="1"/>
  <c r="G15" i="1"/>
  <c r="C23" i="1" l="1"/>
  <c r="F30" i="1" s="1"/>
  <c r="F31" i="1" l="1"/>
  <c r="F34" i="1" s="1"/>
</calcChain>
</file>

<file path=xl/sharedStrings.xml><?xml version="1.0" encoding="utf-8"?>
<sst xmlns="http://schemas.openxmlformats.org/spreadsheetml/2006/main" count="365" uniqueCount="245">
  <si>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</si>
  <si>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</si>
  <si>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</si>
  <si>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</si>
  <si>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</si>
  <si>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</si>
  <si>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</si>
  <si>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</si>
  <si>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</si>
  <si>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</si>
  <si>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</si>
  <si>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</si>
  <si>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</si>
  <si>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</si>
  <si>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</si>
  <si>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</si>
  <si>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</si>
  <si>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</si>
  <si>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</si>
  <si>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</si>
  <si>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</si>
  <si>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</si>
  <si>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</si>
  <si>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</si>
  <si>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</si>
  <si>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</si>
  <si>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</si>
  <si>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</si>
  <si>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</si>
  <si>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</si>
  <si>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</si>
  <si>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</si>
  <si>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</si>
  <si>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</si>
  <si>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</si>
  <si>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</si>
  <si>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</si>
  <si>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</si>
  <si>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</si>
  <si>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</si>
  <si>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</si>
  <si>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</si>
  <si>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</si>
  <si>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</si>
  <si>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</si>
  <si>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</si>
  <si>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</si>
  <si>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</si>
  <si>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</si>
  <si>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</si>
  <si>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</si>
  <si>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</si>
  <si>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</si>
  <si>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</si>
  <si>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</si>
  <si>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</si>
  <si>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</si>
  <si>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</si>
  <si>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</si>
  <si>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</si>
  <si>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</si>
  <si>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</si>
  <si>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</si>
  <si>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</si>
  <si>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</si>
  <si>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</si>
  <si>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</si>
  <si>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</si>
  <si>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</si>
  <si>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</si>
  <si>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</si>
  <si>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</si>
  <si>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</si>
  <si>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</si>
  <si>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</si>
  <si>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</si>
  <si>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SLEPÝ ROZPOČET</t>
  </si>
  <si>
    <t>Slepý rozpočet</t>
  </si>
  <si>
    <t>25/03/0210</t>
  </si>
  <si>
    <t>Brno,Reneská tř.33-43 - Odvodnění</t>
  </si>
  <si>
    <t>SO 01</t>
  </si>
  <si>
    <t>Odvodnění plochy za domy</t>
  </si>
  <si>
    <t>Odvodnění plochy za domy- Reneská</t>
  </si>
  <si>
    <t>0</t>
  </si>
  <si>
    <t>Přípravné práce</t>
  </si>
  <si>
    <t>110001111</t>
  </si>
  <si>
    <t xml:space="preserve">Vytýčení plánovaných stavebních úprav </t>
  </si>
  <si>
    <t>kpl</t>
  </si>
  <si>
    <t>110001112</t>
  </si>
  <si>
    <t>Vytyčení inženýrských sítí v upravovaných částech a dotčeného okolí před zahájením prací</t>
  </si>
  <si>
    <t>110001113</t>
  </si>
  <si>
    <t>Výškové zaměření současných rozhodujících výškových úrovní-geodetické,polohopis</t>
  </si>
  <si>
    <t>113106121</t>
  </si>
  <si>
    <t>Rozebrání dlažeb z betonových dlaždic na sucho v části chodníku na severní straně</t>
  </si>
  <si>
    <t>m2</t>
  </si>
  <si>
    <t>(3,6+5,1)*1</t>
  </si>
  <si>
    <t>113107230</t>
  </si>
  <si>
    <t>Odstraň podklad 200m2- beton C 16/20 tl 10cm část chodníku na severní straně</t>
  </si>
  <si>
    <t>+podloží - kamenivo:8,7*0,3</t>
  </si>
  <si>
    <t>121101102</t>
  </si>
  <si>
    <t xml:space="preserve">Sejmutí ornice s přemístěním přes 50 do 100 m </t>
  </si>
  <si>
    <t>m3</t>
  </si>
  <si>
    <t>sejmutí horní vrstvy od chodníku cca 150 cm:124,3*0,2*1,5</t>
  </si>
  <si>
    <t>tl.20 cm ,uložit pro zpětné použití a zatravnění:</t>
  </si>
  <si>
    <t>132201212</t>
  </si>
  <si>
    <t>Hloubení rýh š.do 200 cm hor.3 do 1000m3,STROJNĚ šířka 80 cm</t>
  </si>
  <si>
    <t>Výkop vsakovací jámy š.80 cm H 100 cm:124,3*0,8*1</t>
  </si>
  <si>
    <t>dtto za domem  - :((3,6+5,1)*0,8)*1</t>
  </si>
  <si>
    <t>viz PD:</t>
  </si>
  <si>
    <t>odpočet hloubeno ručním výkopem:2,4*-1</t>
  </si>
  <si>
    <t>139601102</t>
  </si>
  <si>
    <t>Ruční výkop jam, rýh a šachet v hornině tř. 3 v místě dvou větví stávající kanalizace</t>
  </si>
  <si>
    <t>se zvýšenou opratrností-zamezit poškození stávající:(1,5*0,8*1)*2</t>
  </si>
  <si>
    <t>dešťové kanalizace:</t>
  </si>
  <si>
    <t>162201102</t>
  </si>
  <si>
    <t xml:space="preserve">Vodorovné přemístění výkopku z hor.1-4 do 50 m </t>
  </si>
  <si>
    <t>3x vzdálenost - obtížný teren:106,4*3</t>
  </si>
  <si>
    <t>162201103</t>
  </si>
  <si>
    <t>Vodorovné přemístění výkopku - příplatek ztížený pohyb mechanizace</t>
  </si>
  <si>
    <t>162701104</t>
  </si>
  <si>
    <t xml:space="preserve">Vodorovné přemístění výkopku z hor.1-4 do 9000 m </t>
  </si>
  <si>
    <t>171201201</t>
  </si>
  <si>
    <t>Uložení zeminy na skládku vč.poplatku (cena za uložení se může lišit dle místa uložení)</t>
  </si>
  <si>
    <t>182001132</t>
  </si>
  <si>
    <t>Plošná úprava terénu, nerovnosti do 20 cm rovina a svah do 1 : 5</t>
  </si>
  <si>
    <t>srovnání narušeného povrchu po pojezdu strojů:186</t>
  </si>
  <si>
    <t>182301123</t>
  </si>
  <si>
    <t>Rozprostření ornice, rovina a svah tl.15-20 cm do 500 m2</t>
  </si>
  <si>
    <t>pro zatravnění kolem výkopu:186*1,05</t>
  </si>
  <si>
    <t>původní protříděná zemina z výkopu:</t>
  </si>
  <si>
    <t>18</t>
  </si>
  <si>
    <t>Povrchové úpravy terénu-zatravnění</t>
  </si>
  <si>
    <t>180402111</t>
  </si>
  <si>
    <t>Založení trávníku parkového výsevem v rovině a svahu do 1 . 5</t>
  </si>
  <si>
    <t>1,6*124,3</t>
  </si>
  <si>
    <t>183403151</t>
  </si>
  <si>
    <t xml:space="preserve">Obdělání půdy smykováním, v rovině </t>
  </si>
  <si>
    <t>183403153</t>
  </si>
  <si>
    <t xml:space="preserve">Obdělání půdy hrabáním, v rovině </t>
  </si>
  <si>
    <t>183403161</t>
  </si>
  <si>
    <t xml:space="preserve">Obdělání půdy válením, v rovině </t>
  </si>
  <si>
    <t>nezatříděno</t>
  </si>
  <si>
    <t xml:space="preserve">Doplnění Zeolit  100g/m2 </t>
  </si>
  <si>
    <t>kg</t>
  </si>
  <si>
    <t>198,88*0,1</t>
  </si>
  <si>
    <t>00572441</t>
  </si>
  <si>
    <t>Směs travní  výsevek 15 g/m2</t>
  </si>
  <si>
    <t>(198,88*0,018)*1,08</t>
  </si>
  <si>
    <t>2</t>
  </si>
  <si>
    <t>Základy a zvláštní zakládání</t>
  </si>
  <si>
    <t>273313511</t>
  </si>
  <si>
    <t>Beton základových desek prostý C 12/15 (B 12,5) Vyspádovaná betonová podkladní vrstva</t>
  </si>
  <si>
    <t>tl.8 cm,šířka výkopu 80 cm:((124,3+3,6+5,1)*0,8)*0,08</t>
  </si>
  <si>
    <t>4</t>
  </si>
  <si>
    <t>Vodorovné konstrukce</t>
  </si>
  <si>
    <t>271532212</t>
  </si>
  <si>
    <t>Násyp drenážní kamenivo hrubé 16-32mm do výkopu</t>
  </si>
  <si>
    <t>tl.vrstvy 72 cm:((124,3+3,6+5,1)*0,8)*0,72</t>
  </si>
  <si>
    <t>451572111</t>
  </si>
  <si>
    <t>Lože kolem potrubí z kameniva těženého 4 - 8 mm obsyp drenážního potrubí</t>
  </si>
  <si>
    <t>106,4*0,2</t>
  </si>
  <si>
    <t>561121111</t>
  </si>
  <si>
    <t>Hutnění upravené podloží na 25 MPa spodní vrstva pod betonovou desku</t>
  </si>
  <si>
    <t>106,4</t>
  </si>
  <si>
    <t>46</t>
  </si>
  <si>
    <t>Zpevněné plochy</t>
  </si>
  <si>
    <t>564721110</t>
  </si>
  <si>
    <t>Podklad z kameniva drceného vel. 4 - 8 mm,tl. 4 cm Prosívka - zpětné položení bet.dlažby</t>
  </si>
  <si>
    <t>564791110</t>
  </si>
  <si>
    <t>Podklad pro zpevnění z kameniva drceného 0 - 32 mm pro zpevněné plochy se zhutněním</t>
  </si>
  <si>
    <t>8,7*0,1</t>
  </si>
  <si>
    <t>5</t>
  </si>
  <si>
    <t>Komunikace</t>
  </si>
  <si>
    <t>596811111</t>
  </si>
  <si>
    <t>Kladení dlaždic kom.pro pěší, lože z kameniva těž. uložení  původní očistěné dlažby</t>
  </si>
  <si>
    <t>599441111</t>
  </si>
  <si>
    <t xml:space="preserve">Vyplnění spár dlažby </t>
  </si>
  <si>
    <t>8</t>
  </si>
  <si>
    <t>Trubní vedení</t>
  </si>
  <si>
    <t>871228111</t>
  </si>
  <si>
    <t xml:space="preserve">Kladení dren. potrubí do rýhy, tvr. PVC, D 150 mm </t>
  </si>
  <si>
    <t>m</t>
  </si>
  <si>
    <t>124,3+3,6+5,1</t>
  </si>
  <si>
    <t>R.pol.01</t>
  </si>
  <si>
    <t>Napojení do stávající dešťové kanalizace kompletní  vč propojení</t>
  </si>
  <si>
    <t>viz PD RŠ 1 a 2:2</t>
  </si>
  <si>
    <t>R.pol.02</t>
  </si>
  <si>
    <t>Úpravy při napojení  původních vpustí(7 ks) viz PD A.4 popis tech.řešení</t>
  </si>
  <si>
    <t>28611235RT</t>
  </si>
  <si>
    <t>Trubka PVC-U drenážní flexibilní D 150 mm</t>
  </si>
  <si>
    <t>(124,3+3,6+5,1)*1,08</t>
  </si>
  <si>
    <t>286130XX</t>
  </si>
  <si>
    <t>T-kus odbočkový  DN 150 pro  napojení do stávající dešťové kanalizace</t>
  </si>
  <si>
    <t>kus</t>
  </si>
  <si>
    <t>900      RT2</t>
  </si>
  <si>
    <t>Hzs - nezmeřitelné práce   čl.17-1a Práce v tarifní třídě 5</t>
  </si>
  <si>
    <t>montážní práce nespecifikované:12</t>
  </si>
  <si>
    <t>95</t>
  </si>
  <si>
    <t>Dokončovací konstrukce na pozemních stavbách</t>
  </si>
  <si>
    <t>952901411</t>
  </si>
  <si>
    <t>Vyčištění ploch po ukončení prací vč.příjezdových cest a okolí</t>
  </si>
  <si>
    <t>3,8*170</t>
  </si>
  <si>
    <t>96</t>
  </si>
  <si>
    <t>Bourání konstrukcí</t>
  </si>
  <si>
    <t>979054441</t>
  </si>
  <si>
    <t>Očištění vybour. dlaždic s výplní kamen. těženým dlažba  betonová</t>
  </si>
  <si>
    <t>99</t>
  </si>
  <si>
    <t>Staveništní přesun hmot</t>
  </si>
  <si>
    <t>998276101</t>
  </si>
  <si>
    <t>Přesun hmot, trubní vedení plastová, otevř. výkop ztížené prostření pojezdu</t>
  </si>
  <si>
    <t>t</t>
  </si>
  <si>
    <t>711</t>
  </si>
  <si>
    <t>Izolace proti vodě</t>
  </si>
  <si>
    <t>711491172</t>
  </si>
  <si>
    <t>Izolace tlaková, ochranná textilie, vodorovná včetně dodávky textilie</t>
  </si>
  <si>
    <t>vodorovná 2x:((124,3+3,6+5,1)*0,8)*2</t>
  </si>
  <si>
    <t>711491271</t>
  </si>
  <si>
    <t>Izolace tlaková, podkladní textilie svislá včetně dodávky textilie</t>
  </si>
  <si>
    <t>2 stěny:133*2*1</t>
  </si>
  <si>
    <t>998711201</t>
  </si>
  <si>
    <t xml:space="preserve">Přesun hmot pro izolace proti vodě, výšky do 6 m </t>
  </si>
  <si>
    <t>D96</t>
  </si>
  <si>
    <t>Přesuny suti a vybouraných hmot</t>
  </si>
  <si>
    <t>979081111</t>
  </si>
  <si>
    <t xml:space="preserve">Odvoz suti a vybour. hmot na skládku do 1 km </t>
  </si>
  <si>
    <t>979081121</t>
  </si>
  <si>
    <t xml:space="preserve">Příplatek k odvozu za každý další 1 km </t>
  </si>
  <si>
    <t>979088212</t>
  </si>
  <si>
    <t xml:space="preserve">Nakládání suti na dopravní prostředky </t>
  </si>
  <si>
    <t>979990107</t>
  </si>
  <si>
    <t xml:space="preserve">Poplatek za skládku suti - směs betonu,cihel,dřeva </t>
  </si>
  <si>
    <t>979999999</t>
  </si>
  <si>
    <t>Poplatek za skladku 10 % příměsí - sk odpadu 170107</t>
  </si>
  <si>
    <t>Vedlejší náklady</t>
  </si>
  <si>
    <t>Zařízení staveniště,zřízení,provoz a likvidace</t>
  </si>
  <si>
    <t>Zábory,ochrana úzamí prací,poplatky</t>
  </si>
  <si>
    <t>Inženýrská činnost a koordinační činnost</t>
  </si>
  <si>
    <t>autorská činnost</t>
  </si>
  <si>
    <t>Ostatní náklady</t>
  </si>
  <si>
    <t>Dokumentace skut.provedení</t>
  </si>
  <si>
    <t>Geodet.práce</t>
  </si>
  <si>
    <t>Mimostaveništní doprava,parkování</t>
  </si>
  <si>
    <t>provoz objednatele</t>
  </si>
  <si>
    <t>MČ Brno - střed</t>
  </si>
  <si>
    <t>ing.Ivan Zbořil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</si>
</sst>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08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0" fontId="4" fillId="2" borderId="9" xfId="0" applyFont="1" applyFill="1" applyBorder="1"/>
    <xf numFmtId="0" fontId="3" fillId="2" borderId="9" xfId="0" applyFont="1" applyFill="1" applyBorder="1"/>
    <xf numFmtId="0" fontId="3" fillId="2" borderId="8" xfId="0" applyFont="1" applyFill="1" applyBorder="1"/>
    <xf numFmtId="3" fontId="5" fillId="0" borderId="11" xfId="0" applyNumberFormat="1" applyFont="1" applyBorder="1" applyAlignment="1">
      <alignment horizontal="left"/>
    </xf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1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/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4" fillId="0" borderId="45" xfId="1" applyFont="1" applyBorder="1"/>
    <xf numFmtId="0" fontId="3" fillId="0" borderId="45" xfId="1" applyFont="1" applyBorder="1"/>
    <xf numFmtId="0" fontId="3" fillId="0" borderId="45" xfId="1" applyFont="1" applyBorder="1" applyAlignment="1">
      <alignment horizontal="right"/>
    </xf>
    <xf numFmtId="0" fontId="3" fillId="0" borderId="46" xfId="1" applyFont="1" applyBorder="1"/>
    <xf numFmtId="0" fontId="3" fillId="0" borderId="45" xfId="0" applyFont="1" applyBorder="1" applyAlignment="1">
      <alignment horizontal="left"/>
    </xf>
    <xf numFmtId="0" fontId="3" fillId="0" borderId="47" xfId="0" applyFont="1" applyBorder="1"/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4" fillId="0" borderId="50" xfId="1" applyFont="1" applyBorder="1"/>
    <xf numFmtId="0" fontId="3" fillId="0" borderId="50" xfId="1" applyFont="1" applyBorder="1"/>
    <xf numFmtId="0" fontId="3" fillId="0" borderId="50" xfId="1" applyFont="1" applyBorder="1" applyAlignment="1">
      <alignment horizontal="right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3" fillId="0" borderId="0" xfId="1" applyFont="1" applyAlignment="1">
      <alignment horizontal="center"/>
    </xf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5" fillId="0" borderId="46" xfId="1" applyFont="1" applyBorder="1" applyAlignment="1">
      <alignment horizontal="right"/>
    </xf>
    <xf numFmtId="0" fontId="3" fillId="0" borderId="45" xfId="1" applyFont="1" applyBorder="1" applyAlignment="1">
      <alignment horizontal="left"/>
    </xf>
    <xf numFmtId="0" fontId="3" fillId="0" borderId="47" xfId="1" applyFont="1" applyBorder="1"/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0" fontId="5" fillId="0" borderId="0" xfId="1" applyFont="1"/>
    <xf numFmtId="0" fontId="3" fillId="0" borderId="0" xfId="1" applyFont="1" applyAlignment="1">
      <alignment horizontal="right"/>
    </xf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 applyAlignment="1">
      <alignment horizontal="right"/>
    </xf>
    <xf numFmtId="0" fontId="3" fillId="0" borderId="8" xfId="1" applyFont="1" applyBorder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0" fontId="19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9" fontId="20" fillId="3" borderId="60" xfId="1" applyNumberFormat="1" applyFont="1" applyFill="1" applyBorder="1" applyAlignment="1">
      <alignment horizontal="left" wrapText="1"/>
    </xf>
    <xf numFmtId="49" fontId="21" fillId="0" borderId="61" xfId="0" applyNumberFormat="1" applyFont="1" applyBorder="1" applyAlignment="1">
      <alignment horizontal="left" wrapText="1"/>
    </xf>
    <xf numFmtId="4" fontId="20" fillId="3" borderId="62" xfId="1" applyNumberFormat="1" applyFont="1" applyFill="1" applyBorder="1" applyAlignment="1">
      <alignment horizontal="right" wrapText="1"/>
    </xf>
    <xf numFmtId="0" fontId="20" fillId="3" borderId="34" xfId="1" applyFont="1" applyFill="1" applyBorder="1" applyAlignment="1">
      <alignment horizontal="left" wrapText="1"/>
    </xf>
    <xf numFmtId="0" fontId="20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2" fillId="2" borderId="10" xfId="1" applyNumberFormat="1" applyFont="1" applyFill="1" applyBorder="1" applyAlignment="1">
      <alignment horizontal="left"/>
    </xf>
    <xf numFmtId="0" fontId="22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23" fillId="0" borderId="0" xfId="1" applyFont="1"/>
    <xf numFmtId="0" fontId="10" fillId="0" borderId="0" xfId="1" applyAlignment="1">
      <alignment horizontal="right"/>
    </xf>
    <xf numFmtId="0" fontId="24" fillId="0" borderId="0" xfId="1" applyFont="1"/>
    <xf numFmtId="3" fontId="24" fillId="0" borderId="0" xfId="1" applyNumberFormat="1" applyFont="1" applyAlignment="1">
      <alignment horizontal="right"/>
    </xf>
    <xf numFmtId="4" fontId="24" fillId="0" borderId="0" xfId="1" applyNumberFormat="1" applyFont="1"/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</cellXfs>
  <cellStyles count="2">
    <cellStyle name="Normální" xfId="0" builtinId="0"/>
    <cellStyle name="normální_POL.XLS" xfId="1" xr:uid="{C71CBEB7-C61C-46C1-B641-B93978C2B5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2A68F-C6CE-4BEC-AA7F-7D70B8C94EC2}">
  <sheetPr codeName="List21"/>
  <dimension ref="A1:BE55"/>
  <sheetViews>
    <sheetView tabSelected="1" workbookViewId="0"/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4.75" customHeight="1" thickBot="1" x14ac:dyDescent="0.25">
      <c r="A1" s="1" t="s">
        <v>76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25/03/0210</v>
      </c>
      <c r="D2" s="5" t="str">
        <f>Rekapitulace!G2</f>
        <v>Odvodnění plochy za domy- Reneská</v>
      </c>
      <c r="E2" s="4"/>
      <c r="F2" s="6" t="s">
        <v>1</v>
      </c>
      <c r="G2" s="7"/>
    </row>
    <row r="3" spans="1:57" ht="3" hidden="1" customHeight="1" x14ac:dyDescent="0.2">
      <c r="A3" s="8"/>
      <c r="B3" s="9"/>
      <c r="C3" s="10"/>
      <c r="D3" s="10"/>
      <c r="E3" s="9"/>
      <c r="F3" s="11"/>
      <c r="G3" s="12"/>
    </row>
    <row r="4" spans="1:57" ht="12" customHeight="1" x14ac:dyDescent="0.2">
      <c r="A4" s="13" t="s">
        <v>2</v>
      </c>
      <c r="B4" s="9"/>
      <c r="C4" s="10" t="s">
        <v>3</v>
      </c>
      <c r="D4" s="10"/>
      <c r="E4" s="9"/>
      <c r="F4" s="11" t="s">
        <v>4</v>
      </c>
      <c r="G4" s="14"/>
    </row>
    <row r="5" spans="1:57" ht="12.95" customHeight="1" x14ac:dyDescent="0.2">
      <c r="A5" s="15" t="s">
        <v>80</v>
      </c>
      <c r="B5" s="16"/>
      <c r="C5" s="17" t="s">
        <v>81</v>
      </c>
      <c r="D5" s="18"/>
      <c r="E5" s="19"/>
      <c r="F5" s="11" t="s">
        <v>6</v>
      </c>
      <c r="G5" s="12"/>
    </row>
    <row r="6" spans="1:57" ht="12.95" customHeight="1" x14ac:dyDescent="0.2">
      <c r="A6" s="13" t="s">
        <v>7</v>
      </c>
      <c r="B6" s="9"/>
      <c r="C6" s="10" t="s">
        <v>8</v>
      </c>
      <c r="D6" s="10"/>
      <c r="E6" s="9"/>
      <c r="F6" s="11" t="s">
        <v>9</v>
      </c>
      <c r="G6" s="20"/>
    </row>
    <row r="7" spans="1:57" ht="12.95" customHeight="1" x14ac:dyDescent="0.2">
      <c r="A7" s="21" t="s">
        <v>78</v>
      </c>
      <c r="B7" s="22"/>
      <c r="C7" s="23" t="s">
        <v>79</v>
      </c>
      <c r="D7" s="24"/>
      <c r="E7" s="24"/>
      <c r="F7" s="25" t="s">
        <v>10</v>
      </c>
      <c r="G7" s="20">
        <f>IF(PocetMJ=0,,ROUND((F30+F32)/PocetMJ,1))</f>
        <v>0</v>
      </c>
    </row>
    <row r="8" spans="1:57" x14ac:dyDescent="0.2">
      <c r="A8" s="26" t="s">
        <v>11</v>
      </c>
      <c r="B8" s="11"/>
      <c r="C8" s="27" t="s">
        <v>244</v>
      </c>
      <c r="D8" s="27"/>
      <c r="E8" s="28"/>
      <c r="F8" s="11" t="s">
        <v>12</v>
      </c>
      <c r="G8" s="29"/>
    </row>
    <row r="9" spans="1:57" x14ac:dyDescent="0.2">
      <c r="A9" s="26" t="s">
        <v>13</v>
      </c>
      <c r="B9" s="11"/>
      <c r="C9" s="27" t="str">
        <f>Projektant</f>
        <v>ing.Ivan Zbořil</v>
      </c>
      <c r="D9" s="27"/>
      <c r="E9" s="28"/>
      <c r="F9" s="11"/>
      <c r="G9" s="29"/>
    </row>
    <row r="10" spans="1:57" x14ac:dyDescent="0.2">
      <c r="A10" s="26" t="s">
        <v>14</v>
      </c>
      <c r="B10" s="11"/>
      <c r="C10" s="27" t="s">
        <v>243</v>
      </c>
      <c r="D10" s="27"/>
      <c r="E10" s="27"/>
      <c r="F10" s="11"/>
      <c r="G10" s="30"/>
      <c r="H10" s="31"/>
    </row>
    <row r="11" spans="1:57" ht="13.5" customHeight="1" x14ac:dyDescent="0.2">
      <c r="A11" s="26" t="s">
        <v>15</v>
      </c>
      <c r="B11" s="11"/>
      <c r="C11" s="27"/>
      <c r="D11" s="27"/>
      <c r="E11" s="27"/>
      <c r="F11" s="11" t="s">
        <v>16</v>
      </c>
      <c r="G11" s="30" t="s">
        <v>78</v>
      </c>
      <c r="BA11" s="32"/>
      <c r="BB11" s="32"/>
      <c r="BC11" s="32"/>
      <c r="BD11" s="32"/>
      <c r="BE11" s="32"/>
    </row>
    <row r="12" spans="1:57" ht="12.75" customHeight="1" x14ac:dyDescent="0.2">
      <c r="A12" s="33" t="s">
        <v>17</v>
      </c>
      <c r="B12" s="9"/>
      <c r="C12" s="34"/>
      <c r="D12" s="34"/>
      <c r="E12" s="34"/>
      <c r="F12" s="35" t="s">
        <v>18</v>
      </c>
      <c r="G12" s="36"/>
    </row>
    <row r="13" spans="1:57" ht="28.5" customHeight="1" thickBot="1" x14ac:dyDescent="0.25">
      <c r="A13" s="37" t="s">
        <v>19</v>
      </c>
      <c r="B13" s="38"/>
      <c r="C13" s="38"/>
      <c r="D13" s="38"/>
      <c r="E13" s="39"/>
      <c r="F13" s="39"/>
      <c r="G13" s="40"/>
    </row>
    <row r="14" spans="1:57" ht="17.25" customHeight="1" thickBot="1" x14ac:dyDescent="0.25">
      <c r="A14" s="41" t="s">
        <v>20</v>
      </c>
      <c r="B14" s="42"/>
      <c r="C14" s="43"/>
      <c r="D14" s="44" t="s">
        <v>21</v>
      </c>
      <c r="E14" s="45"/>
      <c r="F14" s="45"/>
      <c r="G14" s="43"/>
    </row>
    <row r="15" spans="1:57" ht="15.95" customHeight="1" x14ac:dyDescent="0.2">
      <c r="A15" s="46"/>
      <c r="B15" s="47" t="s">
        <v>22</v>
      </c>
      <c r="C15" s="48">
        <f>HSV</f>
        <v>0</v>
      </c>
      <c r="D15" s="49" t="str">
        <f>Rekapitulace!A25</f>
        <v>Vedlejší náklady</v>
      </c>
      <c r="E15" s="50"/>
      <c r="F15" s="51"/>
      <c r="G15" s="48">
        <f>Rekapitulace!I25</f>
        <v>0</v>
      </c>
    </row>
    <row r="16" spans="1:57" ht="15.95" customHeight="1" x14ac:dyDescent="0.2">
      <c r="A16" s="46" t="s">
        <v>23</v>
      </c>
      <c r="B16" s="47" t="s">
        <v>24</v>
      </c>
      <c r="C16" s="48">
        <f>PSV</f>
        <v>0</v>
      </c>
      <c r="D16" s="8" t="str">
        <f>Rekapitulace!A26</f>
        <v>Zařízení staveniště,zřízení,provoz a likvidace</v>
      </c>
      <c r="E16" s="52"/>
      <c r="F16" s="53"/>
      <c r="G16" s="48">
        <f>Rekapitulace!I26</f>
        <v>0</v>
      </c>
    </row>
    <row r="17" spans="1:7" ht="15.95" customHeight="1" x14ac:dyDescent="0.2">
      <c r="A17" s="46" t="s">
        <v>25</v>
      </c>
      <c r="B17" s="47" t="s">
        <v>26</v>
      </c>
      <c r="C17" s="48">
        <f>Mont</f>
        <v>0</v>
      </c>
      <c r="D17" s="8" t="str">
        <f>Rekapitulace!A27</f>
        <v>Zábory,ochrana úzamí prací,poplatky</v>
      </c>
      <c r="E17" s="52"/>
      <c r="F17" s="53"/>
      <c r="G17" s="48">
        <f>Rekapitulace!I27</f>
        <v>0</v>
      </c>
    </row>
    <row r="18" spans="1:7" ht="15.95" customHeight="1" x14ac:dyDescent="0.2">
      <c r="A18" s="54" t="s">
        <v>27</v>
      </c>
      <c r="B18" s="55" t="s">
        <v>28</v>
      </c>
      <c r="C18" s="48">
        <f>Dodavka</f>
        <v>0</v>
      </c>
      <c r="D18" s="8" t="str">
        <f>Rekapitulace!A28</f>
        <v>Inženýrská činnost a koordinační činnost</v>
      </c>
      <c r="E18" s="52"/>
      <c r="F18" s="53"/>
      <c r="G18" s="48">
        <f>Rekapitulace!I28</f>
        <v>0</v>
      </c>
    </row>
    <row r="19" spans="1:7" ht="15.95" customHeight="1" x14ac:dyDescent="0.2">
      <c r="A19" s="56" t="s">
        <v>29</v>
      </c>
      <c r="B19" s="47"/>
      <c r="C19" s="48">
        <f>SUM(C15:C18)</f>
        <v>0</v>
      </c>
      <c r="D19" s="8" t="str">
        <f>Rekapitulace!A29</f>
        <v>autorská činnost</v>
      </c>
      <c r="E19" s="52"/>
      <c r="F19" s="53"/>
      <c r="G19" s="48">
        <f>Rekapitulace!I29</f>
        <v>0</v>
      </c>
    </row>
    <row r="20" spans="1:7" ht="15.95" customHeight="1" x14ac:dyDescent="0.2">
      <c r="A20" s="56"/>
      <c r="B20" s="47"/>
      <c r="C20" s="48"/>
      <c r="D20" s="8" t="str">
        <f>Rekapitulace!A30</f>
        <v>Ostatní náklady</v>
      </c>
      <c r="E20" s="52"/>
      <c r="F20" s="53"/>
      <c r="G20" s="48">
        <f>Rekapitulace!I30</f>
        <v>0</v>
      </c>
    </row>
    <row r="21" spans="1:7" ht="15.95" customHeight="1" x14ac:dyDescent="0.2">
      <c r="A21" s="56" t="s">
        <v>30</v>
      </c>
      <c r="B21" s="47"/>
      <c r="C21" s="48">
        <f>HZS</f>
        <v>0</v>
      </c>
      <c r="D21" s="8" t="str">
        <f>Rekapitulace!A31</f>
        <v>Dokumentace skut.provedení</v>
      </c>
      <c r="E21" s="52"/>
      <c r="F21" s="53"/>
      <c r="G21" s="48">
        <f>Rekapitulace!I31</f>
        <v>0</v>
      </c>
    </row>
    <row r="22" spans="1:7" ht="15.95" customHeight="1" x14ac:dyDescent="0.2">
      <c r="A22" s="57" t="s">
        <v>31</v>
      </c>
      <c r="B22" s="58"/>
      <c r="C22" s="48">
        <f>C19+C21</f>
        <v>0</v>
      </c>
      <c r="D22" s="8" t="s">
        <v>32</v>
      </c>
      <c r="E22" s="52"/>
      <c r="F22" s="53"/>
      <c r="G22" s="48">
        <f>G23-SUM(G15:G21)</f>
        <v>0</v>
      </c>
    </row>
    <row r="23" spans="1:7" ht="15.95" customHeight="1" thickBot="1" x14ac:dyDescent="0.25">
      <c r="A23" s="59" t="s">
        <v>33</v>
      </c>
      <c r="B23" s="60"/>
      <c r="C23" s="61">
        <f>C22+G23</f>
        <v>0</v>
      </c>
      <c r="D23" s="62" t="s">
        <v>34</v>
      </c>
      <c r="E23" s="63"/>
      <c r="F23" s="64"/>
      <c r="G23" s="48">
        <f>VRN</f>
        <v>0</v>
      </c>
    </row>
    <row r="24" spans="1:7" x14ac:dyDescent="0.2">
      <c r="A24" s="65" t="s">
        <v>35</v>
      </c>
      <c r="B24" s="66"/>
      <c r="C24" s="67"/>
      <c r="D24" s="66" t="s">
        <v>36</v>
      </c>
      <c r="E24" s="66"/>
      <c r="F24" s="68" t="s">
        <v>37</v>
      </c>
      <c r="G24" s="69"/>
    </row>
    <row r="25" spans="1:7" x14ac:dyDescent="0.2">
      <c r="A25" s="57" t="s">
        <v>38</v>
      </c>
      <c r="B25" s="58"/>
      <c r="C25" s="70"/>
      <c r="D25" s="58" t="s">
        <v>38</v>
      </c>
      <c r="E25" s="58"/>
      <c r="F25" s="71" t="s">
        <v>38</v>
      </c>
      <c r="G25" s="72"/>
    </row>
    <row r="26" spans="1:7" ht="37.5" customHeight="1" x14ac:dyDescent="0.2">
      <c r="A26" s="57" t="s">
        <v>39</v>
      </c>
      <c r="B26" s="73"/>
      <c r="C26" s="70"/>
      <c r="D26" s="58" t="s">
        <v>39</v>
      </c>
      <c r="E26" s="58"/>
      <c r="F26" s="71" t="s">
        <v>39</v>
      </c>
      <c r="G26" s="72"/>
    </row>
    <row r="27" spans="1:7" x14ac:dyDescent="0.2">
      <c r="A27" s="57"/>
      <c r="B27" s="74"/>
      <c r="C27" s="70"/>
      <c r="D27" s="58"/>
      <c r="E27" s="58"/>
      <c r="F27" s="71"/>
      <c r="G27" s="72"/>
    </row>
    <row r="28" spans="1:7" x14ac:dyDescent="0.2">
      <c r="A28" s="57" t="s">
        <v>40</v>
      </c>
      <c r="B28" s="58"/>
      <c r="C28" s="70"/>
      <c r="D28" s="71" t="s">
        <v>41</v>
      </c>
      <c r="E28" s="70"/>
      <c r="F28" s="58" t="s">
        <v>41</v>
      </c>
      <c r="G28" s="72"/>
    </row>
    <row r="29" spans="1:7" ht="69" customHeight="1" x14ac:dyDescent="0.2">
      <c r="A29" s="57"/>
      <c r="B29" s="58"/>
      <c r="C29" s="75"/>
      <c r="D29" s="76"/>
      <c r="E29" s="75"/>
      <c r="F29" s="58"/>
      <c r="G29" s="72"/>
    </row>
    <row r="30" spans="1:7" x14ac:dyDescent="0.2">
      <c r="A30" s="77" t="s">
        <v>42</v>
      </c>
      <c r="B30" s="78"/>
      <c r="C30" s="79">
        <v>21</v>
      </c>
      <c r="D30" s="78" t="s">
        <v>43</v>
      </c>
      <c r="E30" s="80"/>
      <c r="F30" s="81">
        <f>C23-F32</f>
        <v>0</v>
      </c>
      <c r="G30" s="82"/>
    </row>
    <row r="31" spans="1:7" x14ac:dyDescent="0.2">
      <c r="A31" s="77" t="s">
        <v>44</v>
      </c>
      <c r="B31" s="78"/>
      <c r="C31" s="79">
        <f>SazbaDPH1</f>
        <v>21</v>
      </c>
      <c r="D31" s="78" t="s">
        <v>45</v>
      </c>
      <c r="E31" s="80"/>
      <c r="F31" s="81">
        <f>ROUND(PRODUCT(F30,C31/100),0)</f>
        <v>0</v>
      </c>
      <c r="G31" s="82"/>
    </row>
    <row r="32" spans="1:7" x14ac:dyDescent="0.2">
      <c r="A32" s="77" t="s">
        <v>42</v>
      </c>
      <c r="B32" s="78"/>
      <c r="C32" s="79">
        <v>0</v>
      </c>
      <c r="D32" s="78" t="s">
        <v>45</v>
      </c>
      <c r="E32" s="80"/>
      <c r="F32" s="81">
        <v>0</v>
      </c>
      <c r="G32" s="82"/>
    </row>
    <row r="33" spans="1:8" x14ac:dyDescent="0.2">
      <c r="A33" s="77" t="s">
        <v>44</v>
      </c>
      <c r="B33" s="83"/>
      <c r="C33" s="84">
        <f>SazbaDPH2</f>
        <v>0</v>
      </c>
      <c r="D33" s="78" t="s">
        <v>45</v>
      </c>
      <c r="E33" s="53"/>
      <c r="F33" s="81">
        <f>ROUND(PRODUCT(F32,C33/100),0)</f>
        <v>0</v>
      </c>
      <c r="G33" s="82"/>
    </row>
    <row r="34" spans="1:8" s="90" customFormat="1" ht="19.5" customHeight="1" thickBot="1" x14ac:dyDescent="0.3">
      <c r="A34" s="85" t="s">
        <v>46</v>
      </c>
      <c r="B34" s="86"/>
      <c r="C34" s="86"/>
      <c r="D34" s="86"/>
      <c r="E34" s="87"/>
      <c r="F34" s="88">
        <f>ROUND(SUM(F30:F33),0)</f>
        <v>0</v>
      </c>
      <c r="G34" s="89"/>
    </row>
    <row r="36" spans="1:8" x14ac:dyDescent="0.2">
      <c r="A36" t="s">
        <v>47</v>
      </c>
      <c r="H36" t="s">
        <v>5</v>
      </c>
    </row>
    <row r="37" spans="1:8" ht="14.25" customHeight="1" x14ac:dyDescent="0.2">
      <c r="B37" s="91"/>
      <c r="C37" s="91"/>
      <c r="D37" s="91"/>
      <c r="E37" s="91"/>
      <c r="F37" s="91"/>
      <c r="G37" s="91"/>
      <c r="H37" t="s">
        <v>5</v>
      </c>
    </row>
    <row r="38" spans="1:8" ht="12.75" customHeight="1" x14ac:dyDescent="0.2">
      <c r="A38" s="92"/>
      <c r="B38" s="91"/>
      <c r="C38" s="91"/>
      <c r="D38" s="91"/>
      <c r="E38" s="91"/>
      <c r="F38" s="91"/>
      <c r="G38" s="91"/>
      <c r="H38" t="s">
        <v>5</v>
      </c>
    </row>
    <row r="39" spans="1:8" x14ac:dyDescent="0.2">
      <c r="A39" s="92"/>
      <c r="B39" s="91"/>
      <c r="C39" s="91"/>
      <c r="D39" s="91"/>
      <c r="E39" s="91"/>
      <c r="F39" s="91"/>
      <c r="G39" s="91"/>
      <c r="H39" t="s">
        <v>5</v>
      </c>
    </row>
    <row r="40" spans="1:8" x14ac:dyDescent="0.2">
      <c r="A40" s="92"/>
      <c r="B40" s="91"/>
      <c r="C40" s="91"/>
      <c r="D40" s="91"/>
      <c r="E40" s="91"/>
      <c r="F40" s="91"/>
      <c r="G40" s="91"/>
      <c r="H40" t="s">
        <v>5</v>
      </c>
    </row>
    <row r="41" spans="1:8" x14ac:dyDescent="0.2">
      <c r="A41" s="92"/>
      <c r="B41" s="91"/>
      <c r="C41" s="91"/>
      <c r="D41" s="91"/>
      <c r="E41" s="91"/>
      <c r="F41" s="91"/>
      <c r="G41" s="91"/>
      <c r="H41" t="s">
        <v>5</v>
      </c>
    </row>
    <row r="42" spans="1:8" x14ac:dyDescent="0.2">
      <c r="A42" s="92"/>
      <c r="B42" s="91"/>
      <c r="C42" s="91"/>
      <c r="D42" s="91"/>
      <c r="E42" s="91"/>
      <c r="F42" s="91"/>
      <c r="G42" s="91"/>
      <c r="H42" t="s">
        <v>5</v>
      </c>
    </row>
    <row r="43" spans="1:8" x14ac:dyDescent="0.2">
      <c r="A43" s="92"/>
      <c r="B43" s="91"/>
      <c r="C43" s="91"/>
      <c r="D43" s="91"/>
      <c r="E43" s="91"/>
      <c r="F43" s="91"/>
      <c r="G43" s="91"/>
      <c r="H43" t="s">
        <v>5</v>
      </c>
    </row>
    <row r="44" spans="1:8" x14ac:dyDescent="0.2">
      <c r="A44" s="92"/>
      <c r="B44" s="91"/>
      <c r="C44" s="91"/>
      <c r="D44" s="91"/>
      <c r="E44" s="91"/>
      <c r="F44" s="91"/>
      <c r="G44" s="91"/>
      <c r="H44" t="s">
        <v>5</v>
      </c>
    </row>
    <row r="45" spans="1:8" ht="0.75" customHeight="1" x14ac:dyDescent="0.2">
      <c r="A45" s="92"/>
      <c r="B45" s="91"/>
      <c r="C45" s="91"/>
      <c r="D45" s="91"/>
      <c r="E45" s="91"/>
      <c r="F45" s="91"/>
      <c r="G45" s="91"/>
      <c r="H45" t="s">
        <v>5</v>
      </c>
    </row>
    <row r="46" spans="1:8" x14ac:dyDescent="0.2">
      <c r="B46" s="93"/>
      <c r="C46" s="93"/>
      <c r="D46" s="93"/>
      <c r="E46" s="93"/>
      <c r="F46" s="93"/>
      <c r="G46" s="93"/>
    </row>
    <row r="47" spans="1:8" x14ac:dyDescent="0.2">
      <c r="B47" s="93"/>
      <c r="C47" s="93"/>
      <c r="D47" s="93"/>
      <c r="E47" s="93"/>
      <c r="F47" s="93"/>
      <c r="G47" s="93"/>
    </row>
    <row r="48" spans="1:8" x14ac:dyDescent="0.2">
      <c r="B48" s="93"/>
      <c r="C48" s="93"/>
      <c r="D48" s="93"/>
      <c r="E48" s="93"/>
      <c r="F48" s="93"/>
      <c r="G48" s="93"/>
    </row>
    <row r="49" spans="2:7" x14ac:dyDescent="0.2">
      <c r="B49" s="93"/>
      <c r="C49" s="93"/>
      <c r="D49" s="93"/>
      <c r="E49" s="93"/>
      <c r="F49" s="93"/>
      <c r="G49" s="93"/>
    </row>
    <row r="50" spans="2:7" x14ac:dyDescent="0.2">
      <c r="B50" s="93"/>
      <c r="C50" s="93"/>
      <c r="D50" s="93"/>
      <c r="E50" s="93"/>
      <c r="F50" s="93"/>
      <c r="G50" s="93"/>
    </row>
    <row r="51" spans="2:7" x14ac:dyDescent="0.2">
      <c r="B51" s="93"/>
      <c r="C51" s="93"/>
      <c r="D51" s="93"/>
      <c r="E51" s="93"/>
      <c r="F51" s="93"/>
      <c r="G51" s="93"/>
    </row>
    <row r="52" spans="2:7" x14ac:dyDescent="0.2">
      <c r="B52" s="93"/>
      <c r="C52" s="93"/>
      <c r="D52" s="93"/>
      <c r="E52" s="93"/>
      <c r="F52" s="93"/>
      <c r="G52" s="93"/>
    </row>
    <row r="53" spans="2:7" x14ac:dyDescent="0.2">
      <c r="B53" s="93"/>
      <c r="C53" s="93"/>
      <c r="D53" s="93"/>
      <c r="E53" s="93"/>
      <c r="F53" s="93"/>
      <c r="G53" s="93"/>
    </row>
    <row r="54" spans="2:7" x14ac:dyDescent="0.2">
      <c r="B54" s="93"/>
      <c r="C54" s="93"/>
      <c r="D54" s="93"/>
      <c r="E54" s="93"/>
      <c r="F54" s="93"/>
      <c r="G54" s="93"/>
    </row>
    <row r="55" spans="2:7" x14ac:dyDescent="0.2">
      <c r="B55" s="93"/>
      <c r="C55" s="93"/>
      <c r="D55" s="93"/>
      <c r="E55" s="93"/>
      <c r="F55" s="93"/>
      <c r="G55" s="93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D2A3-03F4-4C2E-9FDE-A3426715FB5B}">
  <sheetPr codeName="List31"/>
  <dimension ref="A1:IV86"/>
  <sheetViews>
    <sheetView workbookViewId="0">
      <selection activeCell="H35" sqref="H35:I35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 x14ac:dyDescent="0.2">
      <c r="A1" s="94" t="s">
        <v>48</v>
      </c>
      <c r="B1" s="95"/>
      <c r="C1" s="96" t="str">
        <f>CONCATENATE(cislostavby," ",nazevstavby)</f>
        <v>25/03/0210 Brno,Reneská tř.33-43 - Odvodnění</v>
      </c>
      <c r="D1" s="97"/>
      <c r="E1" s="98"/>
      <c r="F1" s="97"/>
      <c r="G1" s="99" t="s">
        <v>49</v>
      </c>
      <c r="H1" s="100" t="s">
        <v>78</v>
      </c>
      <c r="I1" s="101"/>
    </row>
    <row r="2" spans="1:9" ht="13.5" thickBot="1" x14ac:dyDescent="0.25">
      <c r="A2" s="102" t="s">
        <v>50</v>
      </c>
      <c r="B2" s="103"/>
      <c r="C2" s="104" t="str">
        <f>CONCATENATE(cisloobjektu," ",nazevobjektu)</f>
        <v>SO 01 Odvodnění plochy za domy</v>
      </c>
      <c r="D2" s="105"/>
      <c r="E2" s="106"/>
      <c r="F2" s="105"/>
      <c r="G2" s="107" t="s">
        <v>82</v>
      </c>
      <c r="H2" s="108"/>
      <c r="I2" s="109"/>
    </row>
    <row r="3" spans="1:9" ht="13.5" thickTop="1" x14ac:dyDescent="0.2">
      <c r="A3" s="58"/>
      <c r="B3" s="58"/>
      <c r="C3" s="58"/>
      <c r="D3" s="58"/>
      <c r="E3" s="58"/>
      <c r="F3" s="58"/>
      <c r="G3" s="58"/>
      <c r="H3" s="58"/>
      <c r="I3" s="58"/>
    </row>
    <row r="4" spans="1:9" ht="19.5" customHeight="1" x14ac:dyDescent="0.25">
      <c r="A4" s="110" t="s">
        <v>51</v>
      </c>
      <c r="B4" s="111"/>
      <c r="C4" s="111"/>
      <c r="D4" s="111"/>
      <c r="E4" s="111"/>
      <c r="F4" s="111"/>
      <c r="G4" s="111"/>
      <c r="H4" s="111"/>
      <c r="I4" s="111"/>
    </row>
    <row r="5" spans="1:9" ht="13.5" thickBot="1" x14ac:dyDescent="0.25">
      <c r="A5" s="58"/>
      <c r="B5" s="58"/>
      <c r="C5" s="58"/>
      <c r="D5" s="58"/>
      <c r="E5" s="58"/>
      <c r="F5" s="58"/>
      <c r="G5" s="58"/>
      <c r="H5" s="58"/>
      <c r="I5" s="58"/>
    </row>
    <row r="6" spans="1:9" ht="13.5" thickBot="1" x14ac:dyDescent="0.25">
      <c r="A6" s="112"/>
      <c r="B6" s="113" t="s">
        <v>52</v>
      </c>
      <c r="C6" s="113"/>
      <c r="D6" s="114"/>
      <c r="E6" s="115" t="s">
        <v>53</v>
      </c>
      <c r="F6" s="116" t="s">
        <v>54</v>
      </c>
      <c r="G6" s="116" t="s">
        <v>55</v>
      </c>
      <c r="H6" s="116" t="s">
        <v>56</v>
      </c>
      <c r="I6" s="117" t="s">
        <v>30</v>
      </c>
    </row>
    <row r="7" spans="1:9" x14ac:dyDescent="0.2">
      <c r="A7" s="204" t="str">
        <f>Položky!B7</f>
        <v>0</v>
      </c>
      <c r="B7" s="118" t="str">
        <f>Položky!C7</f>
        <v>Přípravné práce</v>
      </c>
      <c r="C7" s="58"/>
      <c r="D7" s="119"/>
      <c r="E7" s="205">
        <f>Položky!BA11</f>
        <v>0</v>
      </c>
      <c r="F7" s="206">
        <f>Položky!BB11</f>
        <v>0</v>
      </c>
      <c r="G7" s="206">
        <f>Položky!BC11</f>
        <v>0</v>
      </c>
      <c r="H7" s="206">
        <f>Položky!BD11</f>
        <v>0</v>
      </c>
      <c r="I7" s="207">
        <f>Položky!BE11</f>
        <v>0</v>
      </c>
    </row>
    <row r="8" spans="1:9" x14ac:dyDescent="0.2">
      <c r="A8" s="204" t="str">
        <f>Položky!B12</f>
        <v>1</v>
      </c>
      <c r="B8" s="118" t="str">
        <f>Položky!C12</f>
        <v>Zemní práce</v>
      </c>
      <c r="C8" s="58"/>
      <c r="D8" s="119"/>
      <c r="E8" s="205">
        <f>Položky!BA38</f>
        <v>0</v>
      </c>
      <c r="F8" s="206">
        <f>Položky!BB38</f>
        <v>0</v>
      </c>
      <c r="G8" s="206">
        <f>Položky!BC38</f>
        <v>0</v>
      </c>
      <c r="H8" s="206">
        <f>Položky!BD38</f>
        <v>0</v>
      </c>
      <c r="I8" s="207">
        <f>Položky!BE38</f>
        <v>0</v>
      </c>
    </row>
    <row r="9" spans="1:9" x14ac:dyDescent="0.2">
      <c r="A9" s="204" t="str">
        <f>Položky!B39</f>
        <v>18</v>
      </c>
      <c r="B9" s="118" t="str">
        <f>Položky!C39</f>
        <v>Povrchové úpravy terénu-zatravnění</v>
      </c>
      <c r="C9" s="58"/>
      <c r="D9" s="119"/>
      <c r="E9" s="205">
        <f>Položky!BA49</f>
        <v>0</v>
      </c>
      <c r="F9" s="206">
        <f>Položky!BB49</f>
        <v>0</v>
      </c>
      <c r="G9" s="206">
        <f>Položky!BC49</f>
        <v>0</v>
      </c>
      <c r="H9" s="206">
        <f>Položky!BD49</f>
        <v>0</v>
      </c>
      <c r="I9" s="207">
        <f>Položky!BE49</f>
        <v>0</v>
      </c>
    </row>
    <row r="10" spans="1:9" x14ac:dyDescent="0.2">
      <c r="A10" s="204" t="str">
        <f>Položky!B50</f>
        <v>2</v>
      </c>
      <c r="B10" s="118" t="str">
        <f>Položky!C50</f>
        <v>Základy a zvláštní zakládání</v>
      </c>
      <c r="C10" s="58"/>
      <c r="D10" s="119"/>
      <c r="E10" s="205">
        <f>Položky!BA53</f>
        <v>0</v>
      </c>
      <c r="F10" s="206">
        <f>Položky!BB53</f>
        <v>0</v>
      </c>
      <c r="G10" s="206">
        <f>Položky!BC53</f>
        <v>0</v>
      </c>
      <c r="H10" s="206">
        <f>Položky!BD53</f>
        <v>0</v>
      </c>
      <c r="I10" s="207">
        <f>Položky!BE53</f>
        <v>0</v>
      </c>
    </row>
    <row r="11" spans="1:9" x14ac:dyDescent="0.2">
      <c r="A11" s="204" t="str">
        <f>Položky!B54</f>
        <v>4</v>
      </c>
      <c r="B11" s="118" t="str">
        <f>Položky!C54</f>
        <v>Vodorovné konstrukce</v>
      </c>
      <c r="C11" s="58"/>
      <c r="D11" s="119"/>
      <c r="E11" s="205">
        <f>Položky!BA61</f>
        <v>0</v>
      </c>
      <c r="F11" s="206">
        <f>Položky!BB61</f>
        <v>0</v>
      </c>
      <c r="G11" s="206">
        <f>Položky!BC61</f>
        <v>0</v>
      </c>
      <c r="H11" s="206">
        <f>Položky!BD61</f>
        <v>0</v>
      </c>
      <c r="I11" s="207">
        <f>Položky!BE61</f>
        <v>0</v>
      </c>
    </row>
    <row r="12" spans="1:9" x14ac:dyDescent="0.2">
      <c r="A12" s="204" t="str">
        <f>Položky!B62</f>
        <v>46</v>
      </c>
      <c r="B12" s="118" t="str">
        <f>Položky!C62</f>
        <v>Zpevněné plochy</v>
      </c>
      <c r="C12" s="58"/>
      <c r="D12" s="119"/>
      <c r="E12" s="205">
        <f>Položky!BA66</f>
        <v>0</v>
      </c>
      <c r="F12" s="206">
        <f>Položky!BB66</f>
        <v>0</v>
      </c>
      <c r="G12" s="206">
        <f>Položky!BC66</f>
        <v>0</v>
      </c>
      <c r="H12" s="206">
        <f>Položky!BD66</f>
        <v>0</v>
      </c>
      <c r="I12" s="207">
        <f>Položky!BE66</f>
        <v>0</v>
      </c>
    </row>
    <row r="13" spans="1:9" x14ac:dyDescent="0.2">
      <c r="A13" s="204" t="str">
        <f>Položky!B67</f>
        <v>5</v>
      </c>
      <c r="B13" s="118" t="str">
        <f>Položky!C67</f>
        <v>Komunikace</v>
      </c>
      <c r="C13" s="58"/>
      <c r="D13" s="119"/>
      <c r="E13" s="205">
        <f>Položky!BA70</f>
        <v>0</v>
      </c>
      <c r="F13" s="206">
        <f>Položky!BB70</f>
        <v>0</v>
      </c>
      <c r="G13" s="206">
        <f>Položky!BC70</f>
        <v>0</v>
      </c>
      <c r="H13" s="206">
        <f>Položky!BD70</f>
        <v>0</v>
      </c>
      <c r="I13" s="207">
        <f>Položky!BE70</f>
        <v>0</v>
      </c>
    </row>
    <row r="14" spans="1:9" x14ac:dyDescent="0.2">
      <c r="A14" s="204" t="str">
        <f>Položky!B71</f>
        <v>8</v>
      </c>
      <c r="B14" s="118" t="str">
        <f>Položky!C71</f>
        <v>Trubní vedení</v>
      </c>
      <c r="C14" s="58"/>
      <c r="D14" s="119"/>
      <c r="E14" s="205">
        <f>Položky!BA82</f>
        <v>0</v>
      </c>
      <c r="F14" s="206">
        <f>Položky!BB82</f>
        <v>0</v>
      </c>
      <c r="G14" s="206">
        <f>Položky!BC82</f>
        <v>0</v>
      </c>
      <c r="H14" s="206">
        <f>Položky!BD82</f>
        <v>0</v>
      </c>
      <c r="I14" s="207">
        <f>Položky!BE82</f>
        <v>0</v>
      </c>
    </row>
    <row r="15" spans="1:9" x14ac:dyDescent="0.2">
      <c r="A15" s="204" t="str">
        <f>Položky!B83</f>
        <v>95</v>
      </c>
      <c r="B15" s="118" t="str">
        <f>Položky!C83</f>
        <v>Dokončovací konstrukce na pozemních stavbách</v>
      </c>
      <c r="C15" s="58"/>
      <c r="D15" s="119"/>
      <c r="E15" s="205">
        <f>Položky!BA86</f>
        <v>0</v>
      </c>
      <c r="F15" s="206">
        <f>Položky!BB86</f>
        <v>0</v>
      </c>
      <c r="G15" s="206">
        <f>Položky!BC86</f>
        <v>0</v>
      </c>
      <c r="H15" s="206">
        <f>Položky!BD86</f>
        <v>0</v>
      </c>
      <c r="I15" s="207">
        <f>Položky!BE86</f>
        <v>0</v>
      </c>
    </row>
    <row r="16" spans="1:9" x14ac:dyDescent="0.2">
      <c r="A16" s="204" t="str">
        <f>Položky!B87</f>
        <v>96</v>
      </c>
      <c r="B16" s="118" t="str">
        <f>Položky!C87</f>
        <v>Bourání konstrukcí</v>
      </c>
      <c r="C16" s="58"/>
      <c r="D16" s="119"/>
      <c r="E16" s="205">
        <f>Položky!BA89</f>
        <v>0</v>
      </c>
      <c r="F16" s="206">
        <f>Položky!BB89</f>
        <v>0</v>
      </c>
      <c r="G16" s="206">
        <f>Položky!BC89</f>
        <v>0</v>
      </c>
      <c r="H16" s="206">
        <f>Položky!BD89</f>
        <v>0</v>
      </c>
      <c r="I16" s="207">
        <f>Položky!BE89</f>
        <v>0</v>
      </c>
    </row>
    <row r="17" spans="1:256" x14ac:dyDescent="0.2">
      <c r="A17" s="204" t="str">
        <f>Položky!B90</f>
        <v>99</v>
      </c>
      <c r="B17" s="118" t="str">
        <f>Položky!C90</f>
        <v>Staveništní přesun hmot</v>
      </c>
      <c r="C17" s="58"/>
      <c r="D17" s="119"/>
      <c r="E17" s="205">
        <f>Položky!BA92</f>
        <v>0</v>
      </c>
      <c r="F17" s="206">
        <f>Položky!BB92</f>
        <v>0</v>
      </c>
      <c r="G17" s="206">
        <f>Položky!BC92</f>
        <v>0</v>
      </c>
      <c r="H17" s="206">
        <f>Položky!BD92</f>
        <v>0</v>
      </c>
      <c r="I17" s="207">
        <f>Položky!BE92</f>
        <v>0</v>
      </c>
    </row>
    <row r="18" spans="1:256" x14ac:dyDescent="0.2">
      <c r="A18" s="204" t="str">
        <f>Položky!B93</f>
        <v>711</v>
      </c>
      <c r="B18" s="118" t="str">
        <f>Položky!C93</f>
        <v>Izolace proti vodě</v>
      </c>
      <c r="C18" s="58"/>
      <c r="D18" s="119"/>
      <c r="E18" s="205">
        <f>Položky!BA100</f>
        <v>0</v>
      </c>
      <c r="F18" s="206">
        <f>Položky!BB100</f>
        <v>0</v>
      </c>
      <c r="G18" s="206">
        <f>Položky!BC100</f>
        <v>0</v>
      </c>
      <c r="H18" s="206">
        <f>Položky!BD100</f>
        <v>0</v>
      </c>
      <c r="I18" s="207">
        <f>Položky!BE100</f>
        <v>0</v>
      </c>
    </row>
    <row r="19" spans="1:256" ht="13.5" thickBot="1" x14ac:dyDescent="0.25">
      <c r="A19" s="204" t="str">
        <f>Položky!B101</f>
        <v>D96</v>
      </c>
      <c r="B19" s="118" t="str">
        <f>Položky!C101</f>
        <v>Přesuny suti a vybouraných hmot</v>
      </c>
      <c r="C19" s="58"/>
      <c r="D19" s="119"/>
      <c r="E19" s="205">
        <f>Položky!BA107</f>
        <v>0</v>
      </c>
      <c r="F19" s="206">
        <f>Položky!BB107</f>
        <v>0</v>
      </c>
      <c r="G19" s="206">
        <f>Položky!BC107</f>
        <v>0</v>
      </c>
      <c r="H19" s="206">
        <f>Položky!BD107</f>
        <v>0</v>
      </c>
      <c r="I19" s="207">
        <f>Položky!BE107</f>
        <v>0</v>
      </c>
    </row>
    <row r="20" spans="1:256" ht="13.5" thickBot="1" x14ac:dyDescent="0.25">
      <c r="A20" s="120"/>
      <c r="B20" s="121" t="s">
        <v>57</v>
      </c>
      <c r="C20" s="121"/>
      <c r="D20" s="122"/>
      <c r="E20" s="123">
        <f>SUM(E7:E19)</f>
        <v>0</v>
      </c>
      <c r="F20" s="124">
        <f>SUM(F7:F19)</f>
        <v>0</v>
      </c>
      <c r="G20" s="124">
        <f>SUM(G7:G19)</f>
        <v>0</v>
      </c>
      <c r="H20" s="124">
        <f>SUM(H7:H19)</f>
        <v>0</v>
      </c>
      <c r="I20" s="125">
        <f>SUM(I7:I19)</f>
        <v>0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  <c r="DV20" s="126"/>
      <c r="DW20" s="126"/>
      <c r="DX20" s="126"/>
      <c r="DY20" s="126"/>
      <c r="DZ20" s="126"/>
      <c r="EA20" s="126"/>
      <c r="EB20" s="126"/>
      <c r="EC20" s="126"/>
      <c r="ED20" s="126"/>
      <c r="EE20" s="126"/>
      <c r="EF20" s="126"/>
      <c r="EG20" s="126"/>
      <c r="EH20" s="126"/>
      <c r="EI20" s="126"/>
      <c r="EJ20" s="126"/>
      <c r="EK20" s="126"/>
      <c r="EL20" s="126"/>
      <c r="EM20" s="126"/>
      <c r="EN20" s="126"/>
      <c r="EO20" s="126"/>
      <c r="EP20" s="126"/>
      <c r="EQ20" s="126"/>
      <c r="ER20" s="126"/>
      <c r="ES20" s="126"/>
      <c r="ET20" s="126"/>
      <c r="EU20" s="126"/>
      <c r="EV20" s="126"/>
      <c r="EW20" s="126"/>
      <c r="EX20" s="126"/>
      <c r="EY20" s="126"/>
      <c r="EZ20" s="126"/>
      <c r="FA20" s="126"/>
      <c r="FB20" s="126"/>
      <c r="FC20" s="126"/>
      <c r="FD20" s="126"/>
      <c r="FE20" s="126"/>
      <c r="FF20" s="126"/>
      <c r="FG20" s="126"/>
      <c r="FH20" s="126"/>
      <c r="FI20" s="126"/>
      <c r="FJ20" s="126"/>
      <c r="FK20" s="126"/>
      <c r="FL20" s="126"/>
      <c r="FM20" s="126"/>
      <c r="FN20" s="126"/>
      <c r="FO20" s="126"/>
      <c r="FP20" s="126"/>
      <c r="FQ20" s="126"/>
      <c r="FR20" s="126"/>
      <c r="FS20" s="126"/>
      <c r="FT20" s="126"/>
      <c r="FU20" s="126"/>
      <c r="FV20" s="126"/>
      <c r="FW20" s="126"/>
      <c r="FX20" s="126"/>
      <c r="FY20" s="126"/>
      <c r="FZ20" s="126"/>
      <c r="GA20" s="126"/>
      <c r="GB20" s="126"/>
      <c r="GC20" s="126"/>
      <c r="GD20" s="126"/>
      <c r="GE20" s="126"/>
      <c r="GF20" s="126"/>
      <c r="GG20" s="126"/>
      <c r="GH20" s="126"/>
      <c r="GI20" s="126"/>
      <c r="GJ20" s="126"/>
      <c r="GK20" s="126"/>
      <c r="GL20" s="126"/>
      <c r="GM20" s="126"/>
      <c r="GN20" s="126"/>
      <c r="GO20" s="126"/>
      <c r="GP20" s="126"/>
      <c r="GQ20" s="126"/>
      <c r="GR20" s="126"/>
      <c r="GS20" s="126"/>
      <c r="GT20" s="126"/>
      <c r="GU20" s="126"/>
      <c r="GV20" s="126"/>
      <c r="GW20" s="126"/>
      <c r="GX20" s="126"/>
      <c r="GY20" s="126"/>
      <c r="GZ20" s="126"/>
      <c r="HA20" s="126"/>
      <c r="HB20" s="126"/>
      <c r="HC20" s="126"/>
      <c r="HD20" s="126"/>
      <c r="HE20" s="126"/>
      <c r="HF20" s="126"/>
      <c r="HG20" s="126"/>
      <c r="HH20" s="126"/>
      <c r="HI20" s="126"/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6"/>
      <c r="IF20" s="126"/>
      <c r="IG20" s="126"/>
      <c r="IH20" s="126"/>
      <c r="II20" s="126"/>
      <c r="IJ20" s="126"/>
      <c r="IK20" s="126"/>
      <c r="IL20" s="126"/>
      <c r="IM20" s="126"/>
      <c r="IN20" s="126"/>
      <c r="IO20" s="126"/>
      <c r="IP20" s="126"/>
      <c r="IQ20" s="126"/>
      <c r="IR20" s="126"/>
      <c r="IS20" s="126"/>
      <c r="IT20" s="126"/>
      <c r="IU20" s="126"/>
      <c r="IV20" s="126"/>
    </row>
    <row r="21" spans="1:256" x14ac:dyDescent="0.2">
      <c r="A21" s="58"/>
      <c r="B21" s="58"/>
      <c r="C21" s="58"/>
      <c r="D21" s="58"/>
      <c r="E21" s="58"/>
      <c r="F21" s="58"/>
      <c r="G21" s="58"/>
      <c r="H21" s="58"/>
      <c r="I21" s="58"/>
    </row>
    <row r="22" spans="1:256" ht="18" x14ac:dyDescent="0.25">
      <c r="A22" s="111" t="s">
        <v>58</v>
      </c>
      <c r="B22" s="111"/>
      <c r="C22" s="111"/>
      <c r="D22" s="111"/>
      <c r="E22" s="111"/>
      <c r="F22" s="111"/>
      <c r="G22" s="127"/>
      <c r="H22" s="111"/>
      <c r="I22" s="111"/>
      <c r="BA22" s="32"/>
      <c r="BB22" s="32"/>
      <c r="BC22" s="32"/>
      <c r="BD22" s="32"/>
      <c r="BE22" s="32"/>
    </row>
    <row r="23" spans="1:256" ht="13.5" thickBot="1" x14ac:dyDescent="0.25">
      <c r="A23" s="58"/>
      <c r="B23" s="58"/>
      <c r="C23" s="58"/>
      <c r="D23" s="58"/>
      <c r="E23" s="58"/>
      <c r="F23" s="58"/>
      <c r="G23" s="58"/>
      <c r="H23" s="58"/>
      <c r="I23" s="58"/>
    </row>
    <row r="24" spans="1:256" x14ac:dyDescent="0.2">
      <c r="A24" s="65" t="s">
        <v>59</v>
      </c>
      <c r="B24" s="66"/>
      <c r="C24" s="66"/>
      <c r="D24" s="128"/>
      <c r="E24" s="129" t="s">
        <v>60</v>
      </c>
      <c r="F24" s="130" t="s">
        <v>61</v>
      </c>
      <c r="G24" s="131" t="s">
        <v>62</v>
      </c>
      <c r="H24" s="132"/>
      <c r="I24" s="133" t="s">
        <v>60</v>
      </c>
    </row>
    <row r="25" spans="1:256" x14ac:dyDescent="0.2">
      <c r="A25" s="56" t="s">
        <v>233</v>
      </c>
      <c r="B25" s="47"/>
      <c r="C25" s="47"/>
      <c r="D25" s="134"/>
      <c r="E25" s="135"/>
      <c r="F25" s="136"/>
      <c r="G25" s="137">
        <f>CHOOSE(BA25+1,HSV+PSV,HSV+PSV+Mont,HSV+PSV+Dodavka+Mont,HSV,PSV,Mont,Dodavka,Mont+Dodavka,0)</f>
        <v>0</v>
      </c>
      <c r="H25" s="138"/>
      <c r="I25" s="139">
        <f>E25+F25*G25/100</f>
        <v>0</v>
      </c>
      <c r="BA25">
        <v>0</v>
      </c>
    </row>
    <row r="26" spans="1:256" x14ac:dyDescent="0.2">
      <c r="A26" s="56" t="s">
        <v>234</v>
      </c>
      <c r="B26" s="47"/>
      <c r="C26" s="47"/>
      <c r="D26" s="134"/>
      <c r="E26" s="135"/>
      <c r="F26" s="136"/>
      <c r="G26" s="137">
        <f>CHOOSE(BA26+1,HSV+PSV,HSV+PSV+Mont,HSV+PSV+Dodavka+Mont,HSV,PSV,Mont,Dodavka,Mont+Dodavka,0)</f>
        <v>0</v>
      </c>
      <c r="H26" s="138"/>
      <c r="I26" s="139">
        <f>E26+F26*G26/100</f>
        <v>0</v>
      </c>
      <c r="BA26">
        <v>0</v>
      </c>
    </row>
    <row r="27" spans="1:256" x14ac:dyDescent="0.2">
      <c r="A27" s="56" t="s">
        <v>235</v>
      </c>
      <c r="B27" s="47"/>
      <c r="C27" s="47"/>
      <c r="D27" s="134"/>
      <c r="E27" s="135"/>
      <c r="F27" s="136"/>
      <c r="G27" s="137">
        <f>CHOOSE(BA27+1,HSV+PSV,HSV+PSV+Mont,HSV+PSV+Dodavka+Mont,HSV,PSV,Mont,Dodavka,Mont+Dodavka,0)</f>
        <v>0</v>
      </c>
      <c r="H27" s="138"/>
      <c r="I27" s="139">
        <f>E27+F27*G27/100</f>
        <v>0</v>
      </c>
      <c r="BA27">
        <v>0</v>
      </c>
    </row>
    <row r="28" spans="1:256" x14ac:dyDescent="0.2">
      <c r="A28" s="56" t="s">
        <v>236</v>
      </c>
      <c r="B28" s="47"/>
      <c r="C28" s="47"/>
      <c r="D28" s="134"/>
      <c r="E28" s="135"/>
      <c r="F28" s="136"/>
      <c r="G28" s="137">
        <f>CHOOSE(BA28+1,HSV+PSV,HSV+PSV+Mont,HSV+PSV+Dodavka+Mont,HSV,PSV,Mont,Dodavka,Mont+Dodavka,0)</f>
        <v>0</v>
      </c>
      <c r="H28" s="138"/>
      <c r="I28" s="139">
        <f>E28+F28*G28/100</f>
        <v>0</v>
      </c>
      <c r="BA28">
        <v>0</v>
      </c>
    </row>
    <row r="29" spans="1:256" x14ac:dyDescent="0.2">
      <c r="A29" s="56" t="s">
        <v>237</v>
      </c>
      <c r="B29" s="47"/>
      <c r="C29" s="47"/>
      <c r="D29" s="134"/>
      <c r="E29" s="135"/>
      <c r="F29" s="136"/>
      <c r="G29" s="137">
        <f>CHOOSE(BA29+1,HSV+PSV,HSV+PSV+Mont,HSV+PSV+Dodavka+Mont,HSV,PSV,Mont,Dodavka,Mont+Dodavka,0)</f>
        <v>0</v>
      </c>
      <c r="H29" s="138"/>
      <c r="I29" s="139">
        <f>E29+F29*G29/100</f>
        <v>0</v>
      </c>
      <c r="BA29">
        <v>0</v>
      </c>
    </row>
    <row r="30" spans="1:256" x14ac:dyDescent="0.2">
      <c r="A30" s="56" t="s">
        <v>238</v>
      </c>
      <c r="B30" s="47"/>
      <c r="C30" s="47"/>
      <c r="D30" s="134"/>
      <c r="E30" s="135"/>
      <c r="F30" s="136"/>
      <c r="G30" s="137">
        <f>CHOOSE(BA30+1,HSV+PSV,HSV+PSV+Mont,HSV+PSV+Dodavka+Mont,HSV,PSV,Mont,Dodavka,Mont+Dodavka,0)</f>
        <v>0</v>
      </c>
      <c r="H30" s="138"/>
      <c r="I30" s="139">
        <f>E30+F30*G30/100</f>
        <v>0</v>
      </c>
      <c r="BA30">
        <v>0</v>
      </c>
    </row>
    <row r="31" spans="1:256" x14ac:dyDescent="0.2">
      <c r="A31" s="56" t="s">
        <v>239</v>
      </c>
      <c r="B31" s="47"/>
      <c r="C31" s="47"/>
      <c r="D31" s="134"/>
      <c r="E31" s="135"/>
      <c r="F31" s="136"/>
      <c r="G31" s="137">
        <f>CHOOSE(BA31+1,HSV+PSV,HSV+PSV+Mont,HSV+PSV+Dodavka+Mont,HSV,PSV,Mont,Dodavka,Mont+Dodavka,0)</f>
        <v>0</v>
      </c>
      <c r="H31" s="138"/>
      <c r="I31" s="139">
        <f>E31+F31*G31/100</f>
        <v>0</v>
      </c>
      <c r="BA31">
        <v>0</v>
      </c>
    </row>
    <row r="32" spans="1:256" x14ac:dyDescent="0.2">
      <c r="A32" s="56" t="s">
        <v>240</v>
      </c>
      <c r="B32" s="47"/>
      <c r="C32" s="47"/>
      <c r="D32" s="134"/>
      <c r="E32" s="135"/>
      <c r="F32" s="136"/>
      <c r="G32" s="137">
        <f>CHOOSE(BA32+1,HSV+PSV,HSV+PSV+Mont,HSV+PSV+Dodavka+Mont,HSV,PSV,Mont,Dodavka,Mont+Dodavka,0)</f>
        <v>0</v>
      </c>
      <c r="H32" s="138"/>
      <c r="I32" s="139">
        <f>E32+F32*G32/100</f>
        <v>0</v>
      </c>
      <c r="BA32">
        <v>0</v>
      </c>
    </row>
    <row r="33" spans="1:53" x14ac:dyDescent="0.2">
      <c r="A33" s="56" t="s">
        <v>241</v>
      </c>
      <c r="B33" s="47"/>
      <c r="C33" s="47"/>
      <c r="D33" s="134"/>
      <c r="E33" s="135"/>
      <c r="F33" s="136"/>
      <c r="G33" s="137">
        <f>CHOOSE(BA33+1,HSV+PSV,HSV+PSV+Mont,HSV+PSV+Dodavka+Mont,HSV,PSV,Mont,Dodavka,Mont+Dodavka,0)</f>
        <v>0</v>
      </c>
      <c r="H33" s="138"/>
      <c r="I33" s="139">
        <f>E33+F33*G33/100</f>
        <v>0</v>
      </c>
      <c r="BA33">
        <v>0</v>
      </c>
    </row>
    <row r="34" spans="1:53" x14ac:dyDescent="0.2">
      <c r="A34" s="56" t="s">
        <v>242</v>
      </c>
      <c r="B34" s="47"/>
      <c r="C34" s="47"/>
      <c r="D34" s="134"/>
      <c r="E34" s="135"/>
      <c r="F34" s="136"/>
      <c r="G34" s="137">
        <f>CHOOSE(BA34+1,HSV+PSV,HSV+PSV+Mont,HSV+PSV+Dodavka+Mont,HSV,PSV,Mont,Dodavka,Mont+Dodavka,0)</f>
        <v>0</v>
      </c>
      <c r="H34" s="138"/>
      <c r="I34" s="139">
        <f>E34+F34*G34/100</f>
        <v>0</v>
      </c>
      <c r="BA34">
        <v>0</v>
      </c>
    </row>
    <row r="35" spans="1:53" ht="13.5" thickBot="1" x14ac:dyDescent="0.25">
      <c r="A35" s="140"/>
      <c r="B35" s="141" t="s">
        <v>63</v>
      </c>
      <c r="C35" s="142"/>
      <c r="D35" s="143"/>
      <c r="E35" s="144"/>
      <c r="F35" s="145"/>
      <c r="G35" s="145"/>
      <c r="H35" s="146">
        <f>SUM(I25:I34)</f>
        <v>0</v>
      </c>
      <c r="I35" s="147"/>
    </row>
    <row r="37" spans="1:53" x14ac:dyDescent="0.2">
      <c r="B37" s="126"/>
      <c r="F37" s="148"/>
      <c r="G37" s="149"/>
      <c r="H37" s="149"/>
      <c r="I37" s="150"/>
    </row>
    <row r="38" spans="1:53" x14ac:dyDescent="0.2">
      <c r="F38" s="148"/>
      <c r="G38" s="149"/>
      <c r="H38" s="149"/>
      <c r="I38" s="150"/>
    </row>
    <row r="39" spans="1:53" x14ac:dyDescent="0.2">
      <c r="F39" s="148"/>
      <c r="G39" s="149"/>
      <c r="H39" s="149"/>
      <c r="I39" s="150"/>
    </row>
    <row r="40" spans="1:53" x14ac:dyDescent="0.2">
      <c r="F40" s="148"/>
      <c r="G40" s="149"/>
      <c r="H40" s="149"/>
      <c r="I40" s="150"/>
    </row>
    <row r="41" spans="1:53" x14ac:dyDescent="0.2">
      <c r="F41" s="148"/>
      <c r="G41" s="149"/>
      <c r="H41" s="149"/>
      <c r="I41" s="150"/>
    </row>
    <row r="42" spans="1:53" x14ac:dyDescent="0.2">
      <c r="F42" s="148"/>
      <c r="G42" s="149"/>
      <c r="H42" s="149"/>
      <c r="I42" s="150"/>
    </row>
    <row r="43" spans="1:53" x14ac:dyDescent="0.2">
      <c r="F43" s="148"/>
      <c r="G43" s="149"/>
      <c r="H43" s="149"/>
      <c r="I43" s="150"/>
    </row>
    <row r="44" spans="1:53" x14ac:dyDescent="0.2">
      <c r="F44" s="148"/>
      <c r="G44" s="149"/>
      <c r="H44" s="149"/>
      <c r="I44" s="150"/>
    </row>
    <row r="45" spans="1:53" x14ac:dyDescent="0.2">
      <c r="F45" s="148"/>
      <c r="G45" s="149"/>
      <c r="H45" s="149"/>
      <c r="I45" s="150"/>
    </row>
    <row r="46" spans="1:53" x14ac:dyDescent="0.2">
      <c r="F46" s="148"/>
      <c r="G46" s="149"/>
      <c r="H46" s="149"/>
      <c r="I46" s="150"/>
    </row>
    <row r="47" spans="1:53" x14ac:dyDescent="0.2">
      <c r="F47" s="148"/>
      <c r="G47" s="149"/>
      <c r="H47" s="149"/>
      <c r="I47" s="150"/>
    </row>
    <row r="48" spans="1:53" x14ac:dyDescent="0.2">
      <c r="F48" s="148"/>
      <c r="G48" s="149"/>
      <c r="H48" s="149"/>
      <c r="I48" s="150"/>
    </row>
    <row r="49" spans="6:9" x14ac:dyDescent="0.2">
      <c r="F49" s="148"/>
      <c r="G49" s="149"/>
      <c r="H49" s="149"/>
      <c r="I49" s="150"/>
    </row>
    <row r="50" spans="6:9" x14ac:dyDescent="0.2">
      <c r="F50" s="148"/>
      <c r="G50" s="149"/>
      <c r="H50" s="149"/>
      <c r="I50" s="150"/>
    </row>
    <row r="51" spans="6:9" x14ac:dyDescent="0.2">
      <c r="F51" s="148"/>
      <c r="G51" s="149"/>
      <c r="H51" s="149"/>
      <c r="I51" s="150"/>
    </row>
    <row r="52" spans="6:9" x14ac:dyDescent="0.2">
      <c r="F52" s="148"/>
      <c r="G52" s="149"/>
      <c r="H52" s="149"/>
      <c r="I52" s="150"/>
    </row>
    <row r="53" spans="6:9" x14ac:dyDescent="0.2">
      <c r="F53" s="148"/>
      <c r="G53" s="149"/>
      <c r="H53" s="149"/>
      <c r="I53" s="150"/>
    </row>
    <row r="54" spans="6:9" x14ac:dyDescent="0.2">
      <c r="F54" s="148"/>
      <c r="G54" s="149"/>
      <c r="H54" s="149"/>
      <c r="I54" s="150"/>
    </row>
    <row r="55" spans="6:9" x14ac:dyDescent="0.2">
      <c r="F55" s="148"/>
      <c r="G55" s="149"/>
      <c r="H55" s="149"/>
      <c r="I55" s="150"/>
    </row>
    <row r="56" spans="6:9" x14ac:dyDescent="0.2">
      <c r="F56" s="148"/>
      <c r="G56" s="149"/>
      <c r="H56" s="149"/>
      <c r="I56" s="150"/>
    </row>
    <row r="57" spans="6:9" x14ac:dyDescent="0.2">
      <c r="F57" s="148"/>
      <c r="G57" s="149"/>
      <c r="H57" s="149"/>
      <c r="I57" s="150"/>
    </row>
    <row r="58" spans="6:9" x14ac:dyDescent="0.2">
      <c r="F58" s="148"/>
      <c r="G58" s="149"/>
      <c r="H58" s="149"/>
      <c r="I58" s="150"/>
    </row>
    <row r="59" spans="6:9" x14ac:dyDescent="0.2">
      <c r="F59" s="148"/>
      <c r="G59" s="149"/>
      <c r="H59" s="149"/>
      <c r="I59" s="150"/>
    </row>
    <row r="60" spans="6:9" x14ac:dyDescent="0.2">
      <c r="F60" s="148"/>
      <c r="G60" s="149"/>
      <c r="H60" s="149"/>
      <c r="I60" s="150"/>
    </row>
    <row r="61" spans="6:9" x14ac:dyDescent="0.2">
      <c r="F61" s="148"/>
      <c r="G61" s="149"/>
      <c r="H61" s="149"/>
      <c r="I61" s="150"/>
    </row>
    <row r="62" spans="6:9" x14ac:dyDescent="0.2">
      <c r="F62" s="148"/>
      <c r="G62" s="149"/>
      <c r="H62" s="149"/>
      <c r="I62" s="150"/>
    </row>
    <row r="63" spans="6:9" x14ac:dyDescent="0.2">
      <c r="F63" s="148"/>
      <c r="G63" s="149"/>
      <c r="H63" s="149"/>
      <c r="I63" s="150"/>
    </row>
    <row r="64" spans="6:9" x14ac:dyDescent="0.2">
      <c r="F64" s="148"/>
      <c r="G64" s="149"/>
      <c r="H64" s="149"/>
      <c r="I64" s="150"/>
    </row>
    <row r="65" spans="6:9" x14ac:dyDescent="0.2">
      <c r="F65" s="148"/>
      <c r="G65" s="149"/>
      <c r="H65" s="149"/>
      <c r="I65" s="150"/>
    </row>
    <row r="66" spans="6:9" x14ac:dyDescent="0.2">
      <c r="F66" s="148"/>
      <c r="G66" s="149"/>
      <c r="H66" s="149"/>
      <c r="I66" s="150"/>
    </row>
    <row r="67" spans="6:9" x14ac:dyDescent="0.2">
      <c r="F67" s="148"/>
      <c r="G67" s="149"/>
      <c r="H67" s="149"/>
      <c r="I67" s="150"/>
    </row>
    <row r="68" spans="6:9" x14ac:dyDescent="0.2">
      <c r="F68" s="148"/>
      <c r="G68" s="149"/>
      <c r="H68" s="149"/>
      <c r="I68" s="150"/>
    </row>
    <row r="69" spans="6:9" x14ac:dyDescent="0.2">
      <c r="F69" s="148"/>
      <c r="G69" s="149"/>
      <c r="H69" s="149"/>
      <c r="I69" s="150"/>
    </row>
    <row r="70" spans="6:9" x14ac:dyDescent="0.2">
      <c r="F70" s="148"/>
      <c r="G70" s="149"/>
      <c r="H70" s="149"/>
      <c r="I70" s="150"/>
    </row>
    <row r="71" spans="6:9" x14ac:dyDescent="0.2">
      <c r="F71" s="148"/>
      <c r="G71" s="149"/>
      <c r="H71" s="149"/>
      <c r="I71" s="150"/>
    </row>
    <row r="72" spans="6:9" x14ac:dyDescent="0.2">
      <c r="F72" s="148"/>
      <c r="G72" s="149"/>
      <c r="H72" s="149"/>
      <c r="I72" s="150"/>
    </row>
    <row r="73" spans="6:9" x14ac:dyDescent="0.2">
      <c r="F73" s="148"/>
      <c r="G73" s="149"/>
      <c r="H73" s="149"/>
      <c r="I73" s="150"/>
    </row>
    <row r="74" spans="6:9" x14ac:dyDescent="0.2">
      <c r="F74" s="148"/>
      <c r="G74" s="149"/>
      <c r="H74" s="149"/>
      <c r="I74" s="150"/>
    </row>
    <row r="75" spans="6:9" x14ac:dyDescent="0.2">
      <c r="F75" s="148"/>
      <c r="G75" s="149"/>
      <c r="H75" s="149"/>
      <c r="I75" s="150"/>
    </row>
    <row r="76" spans="6:9" x14ac:dyDescent="0.2">
      <c r="F76" s="148"/>
      <c r="G76" s="149"/>
      <c r="H76" s="149"/>
      <c r="I76" s="150"/>
    </row>
    <row r="77" spans="6:9" x14ac:dyDescent="0.2">
      <c r="F77" s="148"/>
      <c r="G77" s="149"/>
      <c r="H77" s="149"/>
      <c r="I77" s="150"/>
    </row>
    <row r="78" spans="6:9" x14ac:dyDescent="0.2">
      <c r="F78" s="148"/>
      <c r="G78" s="149"/>
      <c r="H78" s="149"/>
      <c r="I78" s="150"/>
    </row>
    <row r="79" spans="6:9" x14ac:dyDescent="0.2">
      <c r="F79" s="148"/>
      <c r="G79" s="149"/>
      <c r="H79" s="149"/>
      <c r="I79" s="150"/>
    </row>
    <row r="80" spans="6:9" x14ac:dyDescent="0.2">
      <c r="F80" s="148"/>
      <c r="G80" s="149"/>
      <c r="H80" s="149"/>
      <c r="I80" s="150"/>
    </row>
    <row r="81" spans="6:9" x14ac:dyDescent="0.2">
      <c r="F81" s="148"/>
      <c r="G81" s="149"/>
      <c r="H81" s="149"/>
      <c r="I81" s="150"/>
    </row>
    <row r="82" spans="6:9" x14ac:dyDescent="0.2">
      <c r="F82" s="148"/>
      <c r="G82" s="149"/>
      <c r="H82" s="149"/>
      <c r="I82" s="150"/>
    </row>
    <row r="83" spans="6:9" x14ac:dyDescent="0.2">
      <c r="F83" s="148"/>
      <c r="G83" s="149"/>
      <c r="H83" s="149"/>
      <c r="I83" s="150"/>
    </row>
    <row r="84" spans="6:9" x14ac:dyDescent="0.2">
      <c r="F84" s="148"/>
      <c r="G84" s="149"/>
      <c r="H84" s="149"/>
      <c r="I84" s="150"/>
    </row>
    <row r="85" spans="6:9" x14ac:dyDescent="0.2">
      <c r="F85" s="148"/>
      <c r="G85" s="149"/>
      <c r="H85" s="149"/>
      <c r="I85" s="150"/>
    </row>
    <row r="86" spans="6:9" x14ac:dyDescent="0.2">
      <c r="F86" s="148"/>
      <c r="G86" s="149"/>
      <c r="H86" s="149"/>
      <c r="I86" s="150"/>
    </row>
  </sheetData>
  <mergeCells count="4">
    <mergeCell ref="A1:B1"/>
    <mergeCell ref="A2:B2"/>
    <mergeCell ref="G2:I2"/>
    <mergeCell ref="H35:I3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B6257-0A0A-4A42-B24F-EF1FFA6CCF3B}">
  <sheetPr codeName="List2"/>
  <dimension ref="A1:CZ168"/>
  <sheetViews>
    <sheetView showGridLines="0" showZeros="0" zoomScaleNormal="100" workbookViewId="0">
      <selection activeCell="A107" sqref="A107:XFD109"/>
    </sheetView>
  </sheetViews>
  <sheetFormatPr defaultRowHeight="12.75" x14ac:dyDescent="0.2"/>
  <cols>
    <col min="1" max="1" width="4.42578125" style="152" customWidth="1"/>
    <col min="2" max="2" width="11.5703125" style="152" customWidth="1"/>
    <col min="3" max="3" width="40.42578125" style="152" customWidth="1"/>
    <col min="4" max="4" width="5.5703125" style="152" customWidth="1"/>
    <col min="5" max="5" width="8.5703125" style="200" customWidth="1"/>
    <col min="6" max="6" width="9.85546875" style="152" customWidth="1"/>
    <col min="7" max="7" width="13.85546875" style="152" customWidth="1"/>
    <col min="8" max="11" width="9.140625" style="152"/>
    <col min="12" max="12" width="75.42578125" style="152" customWidth="1"/>
    <col min="13" max="13" width="45.28515625" style="152" customWidth="1"/>
    <col min="14" max="256" width="9.140625" style="152"/>
    <col min="257" max="257" width="4.42578125" style="152" customWidth="1"/>
    <col min="258" max="258" width="11.5703125" style="152" customWidth="1"/>
    <col min="259" max="259" width="40.42578125" style="152" customWidth="1"/>
    <col min="260" max="260" width="5.5703125" style="152" customWidth="1"/>
    <col min="261" max="261" width="8.5703125" style="152" customWidth="1"/>
    <col min="262" max="262" width="9.85546875" style="152" customWidth="1"/>
    <col min="263" max="263" width="13.85546875" style="152" customWidth="1"/>
    <col min="264" max="267" width="9.140625" style="152"/>
    <col min="268" max="268" width="75.42578125" style="152" customWidth="1"/>
    <col min="269" max="269" width="45.28515625" style="152" customWidth="1"/>
    <col min="270" max="512" width="9.140625" style="152"/>
    <col min="513" max="513" width="4.42578125" style="152" customWidth="1"/>
    <col min="514" max="514" width="11.5703125" style="152" customWidth="1"/>
    <col min="515" max="515" width="40.42578125" style="152" customWidth="1"/>
    <col min="516" max="516" width="5.5703125" style="152" customWidth="1"/>
    <col min="517" max="517" width="8.5703125" style="152" customWidth="1"/>
    <col min="518" max="518" width="9.85546875" style="152" customWidth="1"/>
    <col min="519" max="519" width="13.85546875" style="152" customWidth="1"/>
    <col min="520" max="523" width="9.140625" style="152"/>
    <col min="524" max="524" width="75.42578125" style="152" customWidth="1"/>
    <col min="525" max="525" width="45.28515625" style="152" customWidth="1"/>
    <col min="526" max="768" width="9.140625" style="152"/>
    <col min="769" max="769" width="4.42578125" style="152" customWidth="1"/>
    <col min="770" max="770" width="11.5703125" style="152" customWidth="1"/>
    <col min="771" max="771" width="40.42578125" style="152" customWidth="1"/>
    <col min="772" max="772" width="5.5703125" style="152" customWidth="1"/>
    <col min="773" max="773" width="8.5703125" style="152" customWidth="1"/>
    <col min="774" max="774" width="9.85546875" style="152" customWidth="1"/>
    <col min="775" max="775" width="13.85546875" style="152" customWidth="1"/>
    <col min="776" max="779" width="9.140625" style="152"/>
    <col min="780" max="780" width="75.42578125" style="152" customWidth="1"/>
    <col min="781" max="781" width="45.28515625" style="152" customWidth="1"/>
    <col min="782" max="1024" width="9.140625" style="152"/>
    <col min="1025" max="1025" width="4.42578125" style="152" customWidth="1"/>
    <col min="1026" max="1026" width="11.5703125" style="152" customWidth="1"/>
    <col min="1027" max="1027" width="40.42578125" style="152" customWidth="1"/>
    <col min="1028" max="1028" width="5.5703125" style="152" customWidth="1"/>
    <col min="1029" max="1029" width="8.5703125" style="152" customWidth="1"/>
    <col min="1030" max="1030" width="9.85546875" style="152" customWidth="1"/>
    <col min="1031" max="1031" width="13.85546875" style="152" customWidth="1"/>
    <col min="1032" max="1035" width="9.140625" style="152"/>
    <col min="1036" max="1036" width="75.42578125" style="152" customWidth="1"/>
    <col min="1037" max="1037" width="45.28515625" style="152" customWidth="1"/>
    <col min="1038" max="1280" width="9.140625" style="152"/>
    <col min="1281" max="1281" width="4.42578125" style="152" customWidth="1"/>
    <col min="1282" max="1282" width="11.5703125" style="152" customWidth="1"/>
    <col min="1283" max="1283" width="40.42578125" style="152" customWidth="1"/>
    <col min="1284" max="1284" width="5.5703125" style="152" customWidth="1"/>
    <col min="1285" max="1285" width="8.5703125" style="152" customWidth="1"/>
    <col min="1286" max="1286" width="9.85546875" style="152" customWidth="1"/>
    <col min="1287" max="1287" width="13.85546875" style="152" customWidth="1"/>
    <col min="1288" max="1291" width="9.140625" style="152"/>
    <col min="1292" max="1292" width="75.42578125" style="152" customWidth="1"/>
    <col min="1293" max="1293" width="45.28515625" style="152" customWidth="1"/>
    <col min="1294" max="1536" width="9.140625" style="152"/>
    <col min="1537" max="1537" width="4.42578125" style="152" customWidth="1"/>
    <col min="1538" max="1538" width="11.5703125" style="152" customWidth="1"/>
    <col min="1539" max="1539" width="40.42578125" style="152" customWidth="1"/>
    <col min="1540" max="1540" width="5.5703125" style="152" customWidth="1"/>
    <col min="1541" max="1541" width="8.5703125" style="152" customWidth="1"/>
    <col min="1542" max="1542" width="9.85546875" style="152" customWidth="1"/>
    <col min="1543" max="1543" width="13.85546875" style="152" customWidth="1"/>
    <col min="1544" max="1547" width="9.140625" style="152"/>
    <col min="1548" max="1548" width="75.42578125" style="152" customWidth="1"/>
    <col min="1549" max="1549" width="45.28515625" style="152" customWidth="1"/>
    <col min="1550" max="1792" width="9.140625" style="152"/>
    <col min="1793" max="1793" width="4.42578125" style="152" customWidth="1"/>
    <col min="1794" max="1794" width="11.5703125" style="152" customWidth="1"/>
    <col min="1795" max="1795" width="40.42578125" style="152" customWidth="1"/>
    <col min="1796" max="1796" width="5.5703125" style="152" customWidth="1"/>
    <col min="1797" max="1797" width="8.5703125" style="152" customWidth="1"/>
    <col min="1798" max="1798" width="9.85546875" style="152" customWidth="1"/>
    <col min="1799" max="1799" width="13.85546875" style="152" customWidth="1"/>
    <col min="1800" max="1803" width="9.140625" style="152"/>
    <col min="1804" max="1804" width="75.42578125" style="152" customWidth="1"/>
    <col min="1805" max="1805" width="45.28515625" style="152" customWidth="1"/>
    <col min="1806" max="2048" width="9.140625" style="152"/>
    <col min="2049" max="2049" width="4.42578125" style="152" customWidth="1"/>
    <col min="2050" max="2050" width="11.5703125" style="152" customWidth="1"/>
    <col min="2051" max="2051" width="40.42578125" style="152" customWidth="1"/>
    <col min="2052" max="2052" width="5.5703125" style="152" customWidth="1"/>
    <col min="2053" max="2053" width="8.5703125" style="152" customWidth="1"/>
    <col min="2054" max="2054" width="9.85546875" style="152" customWidth="1"/>
    <col min="2055" max="2055" width="13.85546875" style="152" customWidth="1"/>
    <col min="2056" max="2059" width="9.140625" style="152"/>
    <col min="2060" max="2060" width="75.42578125" style="152" customWidth="1"/>
    <col min="2061" max="2061" width="45.28515625" style="152" customWidth="1"/>
    <col min="2062" max="2304" width="9.140625" style="152"/>
    <col min="2305" max="2305" width="4.42578125" style="152" customWidth="1"/>
    <col min="2306" max="2306" width="11.5703125" style="152" customWidth="1"/>
    <col min="2307" max="2307" width="40.42578125" style="152" customWidth="1"/>
    <col min="2308" max="2308" width="5.5703125" style="152" customWidth="1"/>
    <col min="2309" max="2309" width="8.5703125" style="152" customWidth="1"/>
    <col min="2310" max="2310" width="9.85546875" style="152" customWidth="1"/>
    <col min="2311" max="2311" width="13.85546875" style="152" customWidth="1"/>
    <col min="2312" max="2315" width="9.140625" style="152"/>
    <col min="2316" max="2316" width="75.42578125" style="152" customWidth="1"/>
    <col min="2317" max="2317" width="45.28515625" style="152" customWidth="1"/>
    <col min="2318" max="2560" width="9.140625" style="152"/>
    <col min="2561" max="2561" width="4.42578125" style="152" customWidth="1"/>
    <col min="2562" max="2562" width="11.5703125" style="152" customWidth="1"/>
    <col min="2563" max="2563" width="40.42578125" style="152" customWidth="1"/>
    <col min="2564" max="2564" width="5.5703125" style="152" customWidth="1"/>
    <col min="2565" max="2565" width="8.5703125" style="152" customWidth="1"/>
    <col min="2566" max="2566" width="9.85546875" style="152" customWidth="1"/>
    <col min="2567" max="2567" width="13.85546875" style="152" customWidth="1"/>
    <col min="2568" max="2571" width="9.140625" style="152"/>
    <col min="2572" max="2572" width="75.42578125" style="152" customWidth="1"/>
    <col min="2573" max="2573" width="45.28515625" style="152" customWidth="1"/>
    <col min="2574" max="2816" width="9.140625" style="152"/>
    <col min="2817" max="2817" width="4.42578125" style="152" customWidth="1"/>
    <col min="2818" max="2818" width="11.5703125" style="152" customWidth="1"/>
    <col min="2819" max="2819" width="40.42578125" style="152" customWidth="1"/>
    <col min="2820" max="2820" width="5.5703125" style="152" customWidth="1"/>
    <col min="2821" max="2821" width="8.5703125" style="152" customWidth="1"/>
    <col min="2822" max="2822" width="9.85546875" style="152" customWidth="1"/>
    <col min="2823" max="2823" width="13.85546875" style="152" customWidth="1"/>
    <col min="2824" max="2827" width="9.140625" style="152"/>
    <col min="2828" max="2828" width="75.42578125" style="152" customWidth="1"/>
    <col min="2829" max="2829" width="45.28515625" style="152" customWidth="1"/>
    <col min="2830" max="3072" width="9.140625" style="152"/>
    <col min="3073" max="3073" width="4.42578125" style="152" customWidth="1"/>
    <col min="3074" max="3074" width="11.5703125" style="152" customWidth="1"/>
    <col min="3075" max="3075" width="40.42578125" style="152" customWidth="1"/>
    <col min="3076" max="3076" width="5.5703125" style="152" customWidth="1"/>
    <col min="3077" max="3077" width="8.5703125" style="152" customWidth="1"/>
    <col min="3078" max="3078" width="9.85546875" style="152" customWidth="1"/>
    <col min="3079" max="3079" width="13.85546875" style="152" customWidth="1"/>
    <col min="3080" max="3083" width="9.140625" style="152"/>
    <col min="3084" max="3084" width="75.42578125" style="152" customWidth="1"/>
    <col min="3085" max="3085" width="45.28515625" style="152" customWidth="1"/>
    <col min="3086" max="3328" width="9.140625" style="152"/>
    <col min="3329" max="3329" width="4.42578125" style="152" customWidth="1"/>
    <col min="3330" max="3330" width="11.5703125" style="152" customWidth="1"/>
    <col min="3331" max="3331" width="40.42578125" style="152" customWidth="1"/>
    <col min="3332" max="3332" width="5.5703125" style="152" customWidth="1"/>
    <col min="3333" max="3333" width="8.5703125" style="152" customWidth="1"/>
    <col min="3334" max="3334" width="9.85546875" style="152" customWidth="1"/>
    <col min="3335" max="3335" width="13.85546875" style="152" customWidth="1"/>
    <col min="3336" max="3339" width="9.140625" style="152"/>
    <col min="3340" max="3340" width="75.42578125" style="152" customWidth="1"/>
    <col min="3341" max="3341" width="45.28515625" style="152" customWidth="1"/>
    <col min="3342" max="3584" width="9.140625" style="152"/>
    <col min="3585" max="3585" width="4.42578125" style="152" customWidth="1"/>
    <col min="3586" max="3586" width="11.5703125" style="152" customWidth="1"/>
    <col min="3587" max="3587" width="40.42578125" style="152" customWidth="1"/>
    <col min="3588" max="3588" width="5.5703125" style="152" customWidth="1"/>
    <col min="3589" max="3589" width="8.5703125" style="152" customWidth="1"/>
    <col min="3590" max="3590" width="9.85546875" style="152" customWidth="1"/>
    <col min="3591" max="3591" width="13.85546875" style="152" customWidth="1"/>
    <col min="3592" max="3595" width="9.140625" style="152"/>
    <col min="3596" max="3596" width="75.42578125" style="152" customWidth="1"/>
    <col min="3597" max="3597" width="45.28515625" style="152" customWidth="1"/>
    <col min="3598" max="3840" width="9.140625" style="152"/>
    <col min="3841" max="3841" width="4.42578125" style="152" customWidth="1"/>
    <col min="3842" max="3842" width="11.5703125" style="152" customWidth="1"/>
    <col min="3843" max="3843" width="40.42578125" style="152" customWidth="1"/>
    <col min="3844" max="3844" width="5.5703125" style="152" customWidth="1"/>
    <col min="3845" max="3845" width="8.5703125" style="152" customWidth="1"/>
    <col min="3846" max="3846" width="9.85546875" style="152" customWidth="1"/>
    <col min="3847" max="3847" width="13.85546875" style="152" customWidth="1"/>
    <col min="3848" max="3851" width="9.140625" style="152"/>
    <col min="3852" max="3852" width="75.42578125" style="152" customWidth="1"/>
    <col min="3853" max="3853" width="45.28515625" style="152" customWidth="1"/>
    <col min="3854" max="4096" width="9.140625" style="152"/>
    <col min="4097" max="4097" width="4.42578125" style="152" customWidth="1"/>
    <col min="4098" max="4098" width="11.5703125" style="152" customWidth="1"/>
    <col min="4099" max="4099" width="40.42578125" style="152" customWidth="1"/>
    <col min="4100" max="4100" width="5.5703125" style="152" customWidth="1"/>
    <col min="4101" max="4101" width="8.5703125" style="152" customWidth="1"/>
    <col min="4102" max="4102" width="9.85546875" style="152" customWidth="1"/>
    <col min="4103" max="4103" width="13.85546875" style="152" customWidth="1"/>
    <col min="4104" max="4107" width="9.140625" style="152"/>
    <col min="4108" max="4108" width="75.42578125" style="152" customWidth="1"/>
    <col min="4109" max="4109" width="45.28515625" style="152" customWidth="1"/>
    <col min="4110" max="4352" width="9.140625" style="152"/>
    <col min="4353" max="4353" width="4.42578125" style="152" customWidth="1"/>
    <col min="4354" max="4354" width="11.5703125" style="152" customWidth="1"/>
    <col min="4355" max="4355" width="40.42578125" style="152" customWidth="1"/>
    <col min="4356" max="4356" width="5.5703125" style="152" customWidth="1"/>
    <col min="4357" max="4357" width="8.5703125" style="152" customWidth="1"/>
    <col min="4358" max="4358" width="9.85546875" style="152" customWidth="1"/>
    <col min="4359" max="4359" width="13.85546875" style="152" customWidth="1"/>
    <col min="4360" max="4363" width="9.140625" style="152"/>
    <col min="4364" max="4364" width="75.42578125" style="152" customWidth="1"/>
    <col min="4365" max="4365" width="45.28515625" style="152" customWidth="1"/>
    <col min="4366" max="4608" width="9.140625" style="152"/>
    <col min="4609" max="4609" width="4.42578125" style="152" customWidth="1"/>
    <col min="4610" max="4610" width="11.5703125" style="152" customWidth="1"/>
    <col min="4611" max="4611" width="40.42578125" style="152" customWidth="1"/>
    <col min="4612" max="4612" width="5.5703125" style="152" customWidth="1"/>
    <col min="4613" max="4613" width="8.5703125" style="152" customWidth="1"/>
    <col min="4614" max="4614" width="9.85546875" style="152" customWidth="1"/>
    <col min="4615" max="4615" width="13.85546875" style="152" customWidth="1"/>
    <col min="4616" max="4619" width="9.140625" style="152"/>
    <col min="4620" max="4620" width="75.42578125" style="152" customWidth="1"/>
    <col min="4621" max="4621" width="45.28515625" style="152" customWidth="1"/>
    <col min="4622" max="4864" width="9.140625" style="152"/>
    <col min="4865" max="4865" width="4.42578125" style="152" customWidth="1"/>
    <col min="4866" max="4866" width="11.5703125" style="152" customWidth="1"/>
    <col min="4867" max="4867" width="40.42578125" style="152" customWidth="1"/>
    <col min="4868" max="4868" width="5.5703125" style="152" customWidth="1"/>
    <col min="4869" max="4869" width="8.5703125" style="152" customWidth="1"/>
    <col min="4870" max="4870" width="9.85546875" style="152" customWidth="1"/>
    <col min="4871" max="4871" width="13.85546875" style="152" customWidth="1"/>
    <col min="4872" max="4875" width="9.140625" style="152"/>
    <col min="4876" max="4876" width="75.42578125" style="152" customWidth="1"/>
    <col min="4877" max="4877" width="45.28515625" style="152" customWidth="1"/>
    <col min="4878" max="5120" width="9.140625" style="152"/>
    <col min="5121" max="5121" width="4.42578125" style="152" customWidth="1"/>
    <col min="5122" max="5122" width="11.5703125" style="152" customWidth="1"/>
    <col min="5123" max="5123" width="40.42578125" style="152" customWidth="1"/>
    <col min="5124" max="5124" width="5.5703125" style="152" customWidth="1"/>
    <col min="5125" max="5125" width="8.5703125" style="152" customWidth="1"/>
    <col min="5126" max="5126" width="9.85546875" style="152" customWidth="1"/>
    <col min="5127" max="5127" width="13.85546875" style="152" customWidth="1"/>
    <col min="5128" max="5131" width="9.140625" style="152"/>
    <col min="5132" max="5132" width="75.42578125" style="152" customWidth="1"/>
    <col min="5133" max="5133" width="45.28515625" style="152" customWidth="1"/>
    <col min="5134" max="5376" width="9.140625" style="152"/>
    <col min="5377" max="5377" width="4.42578125" style="152" customWidth="1"/>
    <col min="5378" max="5378" width="11.5703125" style="152" customWidth="1"/>
    <col min="5379" max="5379" width="40.42578125" style="152" customWidth="1"/>
    <col min="5380" max="5380" width="5.5703125" style="152" customWidth="1"/>
    <col min="5381" max="5381" width="8.5703125" style="152" customWidth="1"/>
    <col min="5382" max="5382" width="9.85546875" style="152" customWidth="1"/>
    <col min="5383" max="5383" width="13.85546875" style="152" customWidth="1"/>
    <col min="5384" max="5387" width="9.140625" style="152"/>
    <col min="5388" max="5388" width="75.42578125" style="152" customWidth="1"/>
    <col min="5389" max="5389" width="45.28515625" style="152" customWidth="1"/>
    <col min="5390" max="5632" width="9.140625" style="152"/>
    <col min="5633" max="5633" width="4.42578125" style="152" customWidth="1"/>
    <col min="5634" max="5634" width="11.5703125" style="152" customWidth="1"/>
    <col min="5635" max="5635" width="40.42578125" style="152" customWidth="1"/>
    <col min="5636" max="5636" width="5.5703125" style="152" customWidth="1"/>
    <col min="5637" max="5637" width="8.5703125" style="152" customWidth="1"/>
    <col min="5638" max="5638" width="9.85546875" style="152" customWidth="1"/>
    <col min="5639" max="5639" width="13.85546875" style="152" customWidth="1"/>
    <col min="5640" max="5643" width="9.140625" style="152"/>
    <col min="5644" max="5644" width="75.42578125" style="152" customWidth="1"/>
    <col min="5645" max="5645" width="45.28515625" style="152" customWidth="1"/>
    <col min="5646" max="5888" width="9.140625" style="152"/>
    <col min="5889" max="5889" width="4.42578125" style="152" customWidth="1"/>
    <col min="5890" max="5890" width="11.5703125" style="152" customWidth="1"/>
    <col min="5891" max="5891" width="40.42578125" style="152" customWidth="1"/>
    <col min="5892" max="5892" width="5.5703125" style="152" customWidth="1"/>
    <col min="5893" max="5893" width="8.5703125" style="152" customWidth="1"/>
    <col min="5894" max="5894" width="9.85546875" style="152" customWidth="1"/>
    <col min="5895" max="5895" width="13.85546875" style="152" customWidth="1"/>
    <col min="5896" max="5899" width="9.140625" style="152"/>
    <col min="5900" max="5900" width="75.42578125" style="152" customWidth="1"/>
    <col min="5901" max="5901" width="45.28515625" style="152" customWidth="1"/>
    <col min="5902" max="6144" width="9.140625" style="152"/>
    <col min="6145" max="6145" width="4.42578125" style="152" customWidth="1"/>
    <col min="6146" max="6146" width="11.5703125" style="152" customWidth="1"/>
    <col min="6147" max="6147" width="40.42578125" style="152" customWidth="1"/>
    <col min="6148" max="6148" width="5.5703125" style="152" customWidth="1"/>
    <col min="6149" max="6149" width="8.5703125" style="152" customWidth="1"/>
    <col min="6150" max="6150" width="9.85546875" style="152" customWidth="1"/>
    <col min="6151" max="6151" width="13.85546875" style="152" customWidth="1"/>
    <col min="6152" max="6155" width="9.140625" style="152"/>
    <col min="6156" max="6156" width="75.42578125" style="152" customWidth="1"/>
    <col min="6157" max="6157" width="45.28515625" style="152" customWidth="1"/>
    <col min="6158" max="6400" width="9.140625" style="152"/>
    <col min="6401" max="6401" width="4.42578125" style="152" customWidth="1"/>
    <col min="6402" max="6402" width="11.5703125" style="152" customWidth="1"/>
    <col min="6403" max="6403" width="40.42578125" style="152" customWidth="1"/>
    <col min="6404" max="6404" width="5.5703125" style="152" customWidth="1"/>
    <col min="6405" max="6405" width="8.5703125" style="152" customWidth="1"/>
    <col min="6406" max="6406" width="9.85546875" style="152" customWidth="1"/>
    <col min="6407" max="6407" width="13.85546875" style="152" customWidth="1"/>
    <col min="6408" max="6411" width="9.140625" style="152"/>
    <col min="6412" max="6412" width="75.42578125" style="152" customWidth="1"/>
    <col min="6413" max="6413" width="45.28515625" style="152" customWidth="1"/>
    <col min="6414" max="6656" width="9.140625" style="152"/>
    <col min="6657" max="6657" width="4.42578125" style="152" customWidth="1"/>
    <col min="6658" max="6658" width="11.5703125" style="152" customWidth="1"/>
    <col min="6659" max="6659" width="40.42578125" style="152" customWidth="1"/>
    <col min="6660" max="6660" width="5.5703125" style="152" customWidth="1"/>
    <col min="6661" max="6661" width="8.5703125" style="152" customWidth="1"/>
    <col min="6662" max="6662" width="9.85546875" style="152" customWidth="1"/>
    <col min="6663" max="6663" width="13.85546875" style="152" customWidth="1"/>
    <col min="6664" max="6667" width="9.140625" style="152"/>
    <col min="6668" max="6668" width="75.42578125" style="152" customWidth="1"/>
    <col min="6669" max="6669" width="45.28515625" style="152" customWidth="1"/>
    <col min="6670" max="6912" width="9.140625" style="152"/>
    <col min="6913" max="6913" width="4.42578125" style="152" customWidth="1"/>
    <col min="6914" max="6914" width="11.5703125" style="152" customWidth="1"/>
    <col min="6915" max="6915" width="40.42578125" style="152" customWidth="1"/>
    <col min="6916" max="6916" width="5.5703125" style="152" customWidth="1"/>
    <col min="6917" max="6917" width="8.5703125" style="152" customWidth="1"/>
    <col min="6918" max="6918" width="9.85546875" style="152" customWidth="1"/>
    <col min="6919" max="6919" width="13.85546875" style="152" customWidth="1"/>
    <col min="6920" max="6923" width="9.140625" style="152"/>
    <col min="6924" max="6924" width="75.42578125" style="152" customWidth="1"/>
    <col min="6925" max="6925" width="45.28515625" style="152" customWidth="1"/>
    <col min="6926" max="7168" width="9.140625" style="152"/>
    <col min="7169" max="7169" width="4.42578125" style="152" customWidth="1"/>
    <col min="7170" max="7170" width="11.5703125" style="152" customWidth="1"/>
    <col min="7171" max="7171" width="40.42578125" style="152" customWidth="1"/>
    <col min="7172" max="7172" width="5.5703125" style="152" customWidth="1"/>
    <col min="7173" max="7173" width="8.5703125" style="152" customWidth="1"/>
    <col min="7174" max="7174" width="9.85546875" style="152" customWidth="1"/>
    <col min="7175" max="7175" width="13.85546875" style="152" customWidth="1"/>
    <col min="7176" max="7179" width="9.140625" style="152"/>
    <col min="7180" max="7180" width="75.42578125" style="152" customWidth="1"/>
    <col min="7181" max="7181" width="45.28515625" style="152" customWidth="1"/>
    <col min="7182" max="7424" width="9.140625" style="152"/>
    <col min="7425" max="7425" width="4.42578125" style="152" customWidth="1"/>
    <col min="7426" max="7426" width="11.5703125" style="152" customWidth="1"/>
    <col min="7427" max="7427" width="40.42578125" style="152" customWidth="1"/>
    <col min="7428" max="7428" width="5.5703125" style="152" customWidth="1"/>
    <col min="7429" max="7429" width="8.5703125" style="152" customWidth="1"/>
    <col min="7430" max="7430" width="9.85546875" style="152" customWidth="1"/>
    <col min="7431" max="7431" width="13.85546875" style="152" customWidth="1"/>
    <col min="7432" max="7435" width="9.140625" style="152"/>
    <col min="7436" max="7436" width="75.42578125" style="152" customWidth="1"/>
    <col min="7437" max="7437" width="45.28515625" style="152" customWidth="1"/>
    <col min="7438" max="7680" width="9.140625" style="152"/>
    <col min="7681" max="7681" width="4.42578125" style="152" customWidth="1"/>
    <col min="7682" max="7682" width="11.5703125" style="152" customWidth="1"/>
    <col min="7683" max="7683" width="40.42578125" style="152" customWidth="1"/>
    <col min="7684" max="7684" width="5.5703125" style="152" customWidth="1"/>
    <col min="7685" max="7685" width="8.5703125" style="152" customWidth="1"/>
    <col min="7686" max="7686" width="9.85546875" style="152" customWidth="1"/>
    <col min="7687" max="7687" width="13.85546875" style="152" customWidth="1"/>
    <col min="7688" max="7691" width="9.140625" style="152"/>
    <col min="7692" max="7692" width="75.42578125" style="152" customWidth="1"/>
    <col min="7693" max="7693" width="45.28515625" style="152" customWidth="1"/>
    <col min="7694" max="7936" width="9.140625" style="152"/>
    <col min="7937" max="7937" width="4.42578125" style="152" customWidth="1"/>
    <col min="7938" max="7938" width="11.5703125" style="152" customWidth="1"/>
    <col min="7939" max="7939" width="40.42578125" style="152" customWidth="1"/>
    <col min="7940" max="7940" width="5.5703125" style="152" customWidth="1"/>
    <col min="7941" max="7941" width="8.5703125" style="152" customWidth="1"/>
    <col min="7942" max="7942" width="9.85546875" style="152" customWidth="1"/>
    <col min="7943" max="7943" width="13.85546875" style="152" customWidth="1"/>
    <col min="7944" max="7947" width="9.140625" style="152"/>
    <col min="7948" max="7948" width="75.42578125" style="152" customWidth="1"/>
    <col min="7949" max="7949" width="45.28515625" style="152" customWidth="1"/>
    <col min="7950" max="8192" width="9.140625" style="152"/>
    <col min="8193" max="8193" width="4.42578125" style="152" customWidth="1"/>
    <col min="8194" max="8194" width="11.5703125" style="152" customWidth="1"/>
    <col min="8195" max="8195" width="40.42578125" style="152" customWidth="1"/>
    <col min="8196" max="8196" width="5.5703125" style="152" customWidth="1"/>
    <col min="8197" max="8197" width="8.5703125" style="152" customWidth="1"/>
    <col min="8198" max="8198" width="9.85546875" style="152" customWidth="1"/>
    <col min="8199" max="8199" width="13.85546875" style="152" customWidth="1"/>
    <col min="8200" max="8203" width="9.140625" style="152"/>
    <col min="8204" max="8204" width="75.42578125" style="152" customWidth="1"/>
    <col min="8205" max="8205" width="45.28515625" style="152" customWidth="1"/>
    <col min="8206" max="8448" width="9.140625" style="152"/>
    <col min="8449" max="8449" width="4.42578125" style="152" customWidth="1"/>
    <col min="8450" max="8450" width="11.5703125" style="152" customWidth="1"/>
    <col min="8451" max="8451" width="40.42578125" style="152" customWidth="1"/>
    <col min="8452" max="8452" width="5.5703125" style="152" customWidth="1"/>
    <col min="8453" max="8453" width="8.5703125" style="152" customWidth="1"/>
    <col min="8454" max="8454" width="9.85546875" style="152" customWidth="1"/>
    <col min="8455" max="8455" width="13.85546875" style="152" customWidth="1"/>
    <col min="8456" max="8459" width="9.140625" style="152"/>
    <col min="8460" max="8460" width="75.42578125" style="152" customWidth="1"/>
    <col min="8461" max="8461" width="45.28515625" style="152" customWidth="1"/>
    <col min="8462" max="8704" width="9.140625" style="152"/>
    <col min="8705" max="8705" width="4.42578125" style="152" customWidth="1"/>
    <col min="8706" max="8706" width="11.5703125" style="152" customWidth="1"/>
    <col min="8707" max="8707" width="40.42578125" style="152" customWidth="1"/>
    <col min="8708" max="8708" width="5.5703125" style="152" customWidth="1"/>
    <col min="8709" max="8709" width="8.5703125" style="152" customWidth="1"/>
    <col min="8710" max="8710" width="9.85546875" style="152" customWidth="1"/>
    <col min="8711" max="8711" width="13.85546875" style="152" customWidth="1"/>
    <col min="8712" max="8715" width="9.140625" style="152"/>
    <col min="8716" max="8716" width="75.42578125" style="152" customWidth="1"/>
    <col min="8717" max="8717" width="45.28515625" style="152" customWidth="1"/>
    <col min="8718" max="8960" width="9.140625" style="152"/>
    <col min="8961" max="8961" width="4.42578125" style="152" customWidth="1"/>
    <col min="8962" max="8962" width="11.5703125" style="152" customWidth="1"/>
    <col min="8963" max="8963" width="40.42578125" style="152" customWidth="1"/>
    <col min="8964" max="8964" width="5.5703125" style="152" customWidth="1"/>
    <col min="8965" max="8965" width="8.5703125" style="152" customWidth="1"/>
    <col min="8966" max="8966" width="9.85546875" style="152" customWidth="1"/>
    <col min="8967" max="8967" width="13.85546875" style="152" customWidth="1"/>
    <col min="8968" max="8971" width="9.140625" style="152"/>
    <col min="8972" max="8972" width="75.42578125" style="152" customWidth="1"/>
    <col min="8973" max="8973" width="45.28515625" style="152" customWidth="1"/>
    <col min="8974" max="9216" width="9.140625" style="152"/>
    <col min="9217" max="9217" width="4.42578125" style="152" customWidth="1"/>
    <col min="9218" max="9218" width="11.5703125" style="152" customWidth="1"/>
    <col min="9219" max="9219" width="40.42578125" style="152" customWidth="1"/>
    <col min="9220" max="9220" width="5.5703125" style="152" customWidth="1"/>
    <col min="9221" max="9221" width="8.5703125" style="152" customWidth="1"/>
    <col min="9222" max="9222" width="9.85546875" style="152" customWidth="1"/>
    <col min="9223" max="9223" width="13.85546875" style="152" customWidth="1"/>
    <col min="9224" max="9227" width="9.140625" style="152"/>
    <col min="9228" max="9228" width="75.42578125" style="152" customWidth="1"/>
    <col min="9229" max="9229" width="45.28515625" style="152" customWidth="1"/>
    <col min="9230" max="9472" width="9.140625" style="152"/>
    <col min="9473" max="9473" width="4.42578125" style="152" customWidth="1"/>
    <col min="9474" max="9474" width="11.5703125" style="152" customWidth="1"/>
    <col min="9475" max="9475" width="40.42578125" style="152" customWidth="1"/>
    <col min="9476" max="9476" width="5.5703125" style="152" customWidth="1"/>
    <col min="9477" max="9477" width="8.5703125" style="152" customWidth="1"/>
    <col min="9478" max="9478" width="9.85546875" style="152" customWidth="1"/>
    <col min="9479" max="9479" width="13.85546875" style="152" customWidth="1"/>
    <col min="9480" max="9483" width="9.140625" style="152"/>
    <col min="9484" max="9484" width="75.42578125" style="152" customWidth="1"/>
    <col min="9485" max="9485" width="45.28515625" style="152" customWidth="1"/>
    <col min="9486" max="9728" width="9.140625" style="152"/>
    <col min="9729" max="9729" width="4.42578125" style="152" customWidth="1"/>
    <col min="9730" max="9730" width="11.5703125" style="152" customWidth="1"/>
    <col min="9731" max="9731" width="40.42578125" style="152" customWidth="1"/>
    <col min="9732" max="9732" width="5.5703125" style="152" customWidth="1"/>
    <col min="9733" max="9733" width="8.5703125" style="152" customWidth="1"/>
    <col min="9734" max="9734" width="9.85546875" style="152" customWidth="1"/>
    <col min="9735" max="9735" width="13.85546875" style="152" customWidth="1"/>
    <col min="9736" max="9739" width="9.140625" style="152"/>
    <col min="9740" max="9740" width="75.42578125" style="152" customWidth="1"/>
    <col min="9741" max="9741" width="45.28515625" style="152" customWidth="1"/>
    <col min="9742" max="9984" width="9.140625" style="152"/>
    <col min="9985" max="9985" width="4.42578125" style="152" customWidth="1"/>
    <col min="9986" max="9986" width="11.5703125" style="152" customWidth="1"/>
    <col min="9987" max="9987" width="40.42578125" style="152" customWidth="1"/>
    <col min="9988" max="9988" width="5.5703125" style="152" customWidth="1"/>
    <col min="9989" max="9989" width="8.5703125" style="152" customWidth="1"/>
    <col min="9990" max="9990" width="9.85546875" style="152" customWidth="1"/>
    <col min="9991" max="9991" width="13.85546875" style="152" customWidth="1"/>
    <col min="9992" max="9995" width="9.140625" style="152"/>
    <col min="9996" max="9996" width="75.42578125" style="152" customWidth="1"/>
    <col min="9997" max="9997" width="45.28515625" style="152" customWidth="1"/>
    <col min="9998" max="10240" width="9.140625" style="152"/>
    <col min="10241" max="10241" width="4.42578125" style="152" customWidth="1"/>
    <col min="10242" max="10242" width="11.5703125" style="152" customWidth="1"/>
    <col min="10243" max="10243" width="40.42578125" style="152" customWidth="1"/>
    <col min="10244" max="10244" width="5.5703125" style="152" customWidth="1"/>
    <col min="10245" max="10245" width="8.5703125" style="152" customWidth="1"/>
    <col min="10246" max="10246" width="9.85546875" style="152" customWidth="1"/>
    <col min="10247" max="10247" width="13.85546875" style="152" customWidth="1"/>
    <col min="10248" max="10251" width="9.140625" style="152"/>
    <col min="10252" max="10252" width="75.42578125" style="152" customWidth="1"/>
    <col min="10253" max="10253" width="45.28515625" style="152" customWidth="1"/>
    <col min="10254" max="10496" width="9.140625" style="152"/>
    <col min="10497" max="10497" width="4.42578125" style="152" customWidth="1"/>
    <col min="10498" max="10498" width="11.5703125" style="152" customWidth="1"/>
    <col min="10499" max="10499" width="40.42578125" style="152" customWidth="1"/>
    <col min="10500" max="10500" width="5.5703125" style="152" customWidth="1"/>
    <col min="10501" max="10501" width="8.5703125" style="152" customWidth="1"/>
    <col min="10502" max="10502" width="9.85546875" style="152" customWidth="1"/>
    <col min="10503" max="10503" width="13.85546875" style="152" customWidth="1"/>
    <col min="10504" max="10507" width="9.140625" style="152"/>
    <col min="10508" max="10508" width="75.42578125" style="152" customWidth="1"/>
    <col min="10509" max="10509" width="45.28515625" style="152" customWidth="1"/>
    <col min="10510" max="10752" width="9.140625" style="152"/>
    <col min="10753" max="10753" width="4.42578125" style="152" customWidth="1"/>
    <col min="10754" max="10754" width="11.5703125" style="152" customWidth="1"/>
    <col min="10755" max="10755" width="40.42578125" style="152" customWidth="1"/>
    <col min="10756" max="10756" width="5.5703125" style="152" customWidth="1"/>
    <col min="10757" max="10757" width="8.5703125" style="152" customWidth="1"/>
    <col min="10758" max="10758" width="9.85546875" style="152" customWidth="1"/>
    <col min="10759" max="10759" width="13.85546875" style="152" customWidth="1"/>
    <col min="10760" max="10763" width="9.140625" style="152"/>
    <col min="10764" max="10764" width="75.42578125" style="152" customWidth="1"/>
    <col min="10765" max="10765" width="45.28515625" style="152" customWidth="1"/>
    <col min="10766" max="11008" width="9.140625" style="152"/>
    <col min="11009" max="11009" width="4.42578125" style="152" customWidth="1"/>
    <col min="11010" max="11010" width="11.5703125" style="152" customWidth="1"/>
    <col min="11011" max="11011" width="40.42578125" style="152" customWidth="1"/>
    <col min="11012" max="11012" width="5.5703125" style="152" customWidth="1"/>
    <col min="11013" max="11013" width="8.5703125" style="152" customWidth="1"/>
    <col min="11014" max="11014" width="9.85546875" style="152" customWidth="1"/>
    <col min="11015" max="11015" width="13.85546875" style="152" customWidth="1"/>
    <col min="11016" max="11019" width="9.140625" style="152"/>
    <col min="11020" max="11020" width="75.42578125" style="152" customWidth="1"/>
    <col min="11021" max="11021" width="45.28515625" style="152" customWidth="1"/>
    <col min="11022" max="11264" width="9.140625" style="152"/>
    <col min="11265" max="11265" width="4.42578125" style="152" customWidth="1"/>
    <col min="11266" max="11266" width="11.5703125" style="152" customWidth="1"/>
    <col min="11267" max="11267" width="40.42578125" style="152" customWidth="1"/>
    <col min="11268" max="11268" width="5.5703125" style="152" customWidth="1"/>
    <col min="11269" max="11269" width="8.5703125" style="152" customWidth="1"/>
    <col min="11270" max="11270" width="9.85546875" style="152" customWidth="1"/>
    <col min="11271" max="11271" width="13.85546875" style="152" customWidth="1"/>
    <col min="11272" max="11275" width="9.140625" style="152"/>
    <col min="11276" max="11276" width="75.42578125" style="152" customWidth="1"/>
    <col min="11277" max="11277" width="45.28515625" style="152" customWidth="1"/>
    <col min="11278" max="11520" width="9.140625" style="152"/>
    <col min="11521" max="11521" width="4.42578125" style="152" customWidth="1"/>
    <col min="11522" max="11522" width="11.5703125" style="152" customWidth="1"/>
    <col min="11523" max="11523" width="40.42578125" style="152" customWidth="1"/>
    <col min="11524" max="11524" width="5.5703125" style="152" customWidth="1"/>
    <col min="11525" max="11525" width="8.5703125" style="152" customWidth="1"/>
    <col min="11526" max="11526" width="9.85546875" style="152" customWidth="1"/>
    <col min="11527" max="11527" width="13.85546875" style="152" customWidth="1"/>
    <col min="11528" max="11531" width="9.140625" style="152"/>
    <col min="11532" max="11532" width="75.42578125" style="152" customWidth="1"/>
    <col min="11533" max="11533" width="45.28515625" style="152" customWidth="1"/>
    <col min="11534" max="11776" width="9.140625" style="152"/>
    <col min="11777" max="11777" width="4.42578125" style="152" customWidth="1"/>
    <col min="11778" max="11778" width="11.5703125" style="152" customWidth="1"/>
    <col min="11779" max="11779" width="40.42578125" style="152" customWidth="1"/>
    <col min="11780" max="11780" width="5.5703125" style="152" customWidth="1"/>
    <col min="11781" max="11781" width="8.5703125" style="152" customWidth="1"/>
    <col min="11782" max="11782" width="9.85546875" style="152" customWidth="1"/>
    <col min="11783" max="11783" width="13.85546875" style="152" customWidth="1"/>
    <col min="11784" max="11787" width="9.140625" style="152"/>
    <col min="11788" max="11788" width="75.42578125" style="152" customWidth="1"/>
    <col min="11789" max="11789" width="45.28515625" style="152" customWidth="1"/>
    <col min="11790" max="12032" width="9.140625" style="152"/>
    <col min="12033" max="12033" width="4.42578125" style="152" customWidth="1"/>
    <col min="12034" max="12034" width="11.5703125" style="152" customWidth="1"/>
    <col min="12035" max="12035" width="40.42578125" style="152" customWidth="1"/>
    <col min="12036" max="12036" width="5.5703125" style="152" customWidth="1"/>
    <col min="12037" max="12037" width="8.5703125" style="152" customWidth="1"/>
    <col min="12038" max="12038" width="9.85546875" style="152" customWidth="1"/>
    <col min="12039" max="12039" width="13.85546875" style="152" customWidth="1"/>
    <col min="12040" max="12043" width="9.140625" style="152"/>
    <col min="12044" max="12044" width="75.42578125" style="152" customWidth="1"/>
    <col min="12045" max="12045" width="45.28515625" style="152" customWidth="1"/>
    <col min="12046" max="12288" width="9.140625" style="152"/>
    <col min="12289" max="12289" width="4.42578125" style="152" customWidth="1"/>
    <col min="12290" max="12290" width="11.5703125" style="152" customWidth="1"/>
    <col min="12291" max="12291" width="40.42578125" style="152" customWidth="1"/>
    <col min="12292" max="12292" width="5.5703125" style="152" customWidth="1"/>
    <col min="12293" max="12293" width="8.5703125" style="152" customWidth="1"/>
    <col min="12294" max="12294" width="9.85546875" style="152" customWidth="1"/>
    <col min="12295" max="12295" width="13.85546875" style="152" customWidth="1"/>
    <col min="12296" max="12299" width="9.140625" style="152"/>
    <col min="12300" max="12300" width="75.42578125" style="152" customWidth="1"/>
    <col min="12301" max="12301" width="45.28515625" style="152" customWidth="1"/>
    <col min="12302" max="12544" width="9.140625" style="152"/>
    <col min="12545" max="12545" width="4.42578125" style="152" customWidth="1"/>
    <col min="12546" max="12546" width="11.5703125" style="152" customWidth="1"/>
    <col min="12547" max="12547" width="40.42578125" style="152" customWidth="1"/>
    <col min="12548" max="12548" width="5.5703125" style="152" customWidth="1"/>
    <col min="12549" max="12549" width="8.5703125" style="152" customWidth="1"/>
    <col min="12550" max="12550" width="9.85546875" style="152" customWidth="1"/>
    <col min="12551" max="12551" width="13.85546875" style="152" customWidth="1"/>
    <col min="12552" max="12555" width="9.140625" style="152"/>
    <col min="12556" max="12556" width="75.42578125" style="152" customWidth="1"/>
    <col min="12557" max="12557" width="45.28515625" style="152" customWidth="1"/>
    <col min="12558" max="12800" width="9.140625" style="152"/>
    <col min="12801" max="12801" width="4.42578125" style="152" customWidth="1"/>
    <col min="12802" max="12802" width="11.5703125" style="152" customWidth="1"/>
    <col min="12803" max="12803" width="40.42578125" style="152" customWidth="1"/>
    <col min="12804" max="12804" width="5.5703125" style="152" customWidth="1"/>
    <col min="12805" max="12805" width="8.5703125" style="152" customWidth="1"/>
    <col min="12806" max="12806" width="9.85546875" style="152" customWidth="1"/>
    <col min="12807" max="12807" width="13.85546875" style="152" customWidth="1"/>
    <col min="12808" max="12811" width="9.140625" style="152"/>
    <col min="12812" max="12812" width="75.42578125" style="152" customWidth="1"/>
    <col min="12813" max="12813" width="45.28515625" style="152" customWidth="1"/>
    <col min="12814" max="13056" width="9.140625" style="152"/>
    <col min="13057" max="13057" width="4.42578125" style="152" customWidth="1"/>
    <col min="13058" max="13058" width="11.5703125" style="152" customWidth="1"/>
    <col min="13059" max="13059" width="40.42578125" style="152" customWidth="1"/>
    <col min="13060" max="13060" width="5.5703125" style="152" customWidth="1"/>
    <col min="13061" max="13061" width="8.5703125" style="152" customWidth="1"/>
    <col min="13062" max="13062" width="9.85546875" style="152" customWidth="1"/>
    <col min="13063" max="13063" width="13.85546875" style="152" customWidth="1"/>
    <col min="13064" max="13067" width="9.140625" style="152"/>
    <col min="13068" max="13068" width="75.42578125" style="152" customWidth="1"/>
    <col min="13069" max="13069" width="45.28515625" style="152" customWidth="1"/>
    <col min="13070" max="13312" width="9.140625" style="152"/>
    <col min="13313" max="13313" width="4.42578125" style="152" customWidth="1"/>
    <col min="13314" max="13314" width="11.5703125" style="152" customWidth="1"/>
    <col min="13315" max="13315" width="40.42578125" style="152" customWidth="1"/>
    <col min="13316" max="13316" width="5.5703125" style="152" customWidth="1"/>
    <col min="13317" max="13317" width="8.5703125" style="152" customWidth="1"/>
    <col min="13318" max="13318" width="9.85546875" style="152" customWidth="1"/>
    <col min="13319" max="13319" width="13.85546875" style="152" customWidth="1"/>
    <col min="13320" max="13323" width="9.140625" style="152"/>
    <col min="13324" max="13324" width="75.42578125" style="152" customWidth="1"/>
    <col min="13325" max="13325" width="45.28515625" style="152" customWidth="1"/>
    <col min="13326" max="13568" width="9.140625" style="152"/>
    <col min="13569" max="13569" width="4.42578125" style="152" customWidth="1"/>
    <col min="13570" max="13570" width="11.5703125" style="152" customWidth="1"/>
    <col min="13571" max="13571" width="40.42578125" style="152" customWidth="1"/>
    <col min="13572" max="13572" width="5.5703125" style="152" customWidth="1"/>
    <col min="13573" max="13573" width="8.5703125" style="152" customWidth="1"/>
    <col min="13574" max="13574" width="9.85546875" style="152" customWidth="1"/>
    <col min="13575" max="13575" width="13.85546875" style="152" customWidth="1"/>
    <col min="13576" max="13579" width="9.140625" style="152"/>
    <col min="13580" max="13580" width="75.42578125" style="152" customWidth="1"/>
    <col min="13581" max="13581" width="45.28515625" style="152" customWidth="1"/>
    <col min="13582" max="13824" width="9.140625" style="152"/>
    <col min="13825" max="13825" width="4.42578125" style="152" customWidth="1"/>
    <col min="13826" max="13826" width="11.5703125" style="152" customWidth="1"/>
    <col min="13827" max="13827" width="40.42578125" style="152" customWidth="1"/>
    <col min="13828" max="13828" width="5.5703125" style="152" customWidth="1"/>
    <col min="13829" max="13829" width="8.5703125" style="152" customWidth="1"/>
    <col min="13830" max="13830" width="9.85546875" style="152" customWidth="1"/>
    <col min="13831" max="13831" width="13.85546875" style="152" customWidth="1"/>
    <col min="13832" max="13835" width="9.140625" style="152"/>
    <col min="13836" max="13836" width="75.42578125" style="152" customWidth="1"/>
    <col min="13837" max="13837" width="45.28515625" style="152" customWidth="1"/>
    <col min="13838" max="14080" width="9.140625" style="152"/>
    <col min="14081" max="14081" width="4.42578125" style="152" customWidth="1"/>
    <col min="14082" max="14082" width="11.5703125" style="152" customWidth="1"/>
    <col min="14083" max="14083" width="40.42578125" style="152" customWidth="1"/>
    <col min="14084" max="14084" width="5.5703125" style="152" customWidth="1"/>
    <col min="14085" max="14085" width="8.5703125" style="152" customWidth="1"/>
    <col min="14086" max="14086" width="9.85546875" style="152" customWidth="1"/>
    <col min="14087" max="14087" width="13.85546875" style="152" customWidth="1"/>
    <col min="14088" max="14091" width="9.140625" style="152"/>
    <col min="14092" max="14092" width="75.42578125" style="152" customWidth="1"/>
    <col min="14093" max="14093" width="45.28515625" style="152" customWidth="1"/>
    <col min="14094" max="14336" width="9.140625" style="152"/>
    <col min="14337" max="14337" width="4.42578125" style="152" customWidth="1"/>
    <col min="14338" max="14338" width="11.5703125" style="152" customWidth="1"/>
    <col min="14339" max="14339" width="40.42578125" style="152" customWidth="1"/>
    <col min="14340" max="14340" width="5.5703125" style="152" customWidth="1"/>
    <col min="14341" max="14341" width="8.5703125" style="152" customWidth="1"/>
    <col min="14342" max="14342" width="9.85546875" style="152" customWidth="1"/>
    <col min="14343" max="14343" width="13.85546875" style="152" customWidth="1"/>
    <col min="14344" max="14347" width="9.140625" style="152"/>
    <col min="14348" max="14348" width="75.42578125" style="152" customWidth="1"/>
    <col min="14349" max="14349" width="45.28515625" style="152" customWidth="1"/>
    <col min="14350" max="14592" width="9.140625" style="152"/>
    <col min="14593" max="14593" width="4.42578125" style="152" customWidth="1"/>
    <col min="14594" max="14594" width="11.5703125" style="152" customWidth="1"/>
    <col min="14595" max="14595" width="40.42578125" style="152" customWidth="1"/>
    <col min="14596" max="14596" width="5.5703125" style="152" customWidth="1"/>
    <col min="14597" max="14597" width="8.5703125" style="152" customWidth="1"/>
    <col min="14598" max="14598" width="9.85546875" style="152" customWidth="1"/>
    <col min="14599" max="14599" width="13.85546875" style="152" customWidth="1"/>
    <col min="14600" max="14603" width="9.140625" style="152"/>
    <col min="14604" max="14604" width="75.42578125" style="152" customWidth="1"/>
    <col min="14605" max="14605" width="45.28515625" style="152" customWidth="1"/>
    <col min="14606" max="14848" width="9.140625" style="152"/>
    <col min="14849" max="14849" width="4.42578125" style="152" customWidth="1"/>
    <col min="14850" max="14850" width="11.5703125" style="152" customWidth="1"/>
    <col min="14851" max="14851" width="40.42578125" style="152" customWidth="1"/>
    <col min="14852" max="14852" width="5.5703125" style="152" customWidth="1"/>
    <col min="14853" max="14853" width="8.5703125" style="152" customWidth="1"/>
    <col min="14854" max="14854" width="9.85546875" style="152" customWidth="1"/>
    <col min="14855" max="14855" width="13.85546875" style="152" customWidth="1"/>
    <col min="14856" max="14859" width="9.140625" style="152"/>
    <col min="14860" max="14860" width="75.42578125" style="152" customWidth="1"/>
    <col min="14861" max="14861" width="45.28515625" style="152" customWidth="1"/>
    <col min="14862" max="15104" width="9.140625" style="152"/>
    <col min="15105" max="15105" width="4.42578125" style="152" customWidth="1"/>
    <col min="15106" max="15106" width="11.5703125" style="152" customWidth="1"/>
    <col min="15107" max="15107" width="40.42578125" style="152" customWidth="1"/>
    <col min="15108" max="15108" width="5.5703125" style="152" customWidth="1"/>
    <col min="15109" max="15109" width="8.5703125" style="152" customWidth="1"/>
    <col min="15110" max="15110" width="9.85546875" style="152" customWidth="1"/>
    <col min="15111" max="15111" width="13.85546875" style="152" customWidth="1"/>
    <col min="15112" max="15115" width="9.140625" style="152"/>
    <col min="15116" max="15116" width="75.42578125" style="152" customWidth="1"/>
    <col min="15117" max="15117" width="45.28515625" style="152" customWidth="1"/>
    <col min="15118" max="15360" width="9.140625" style="152"/>
    <col min="15361" max="15361" width="4.42578125" style="152" customWidth="1"/>
    <col min="15362" max="15362" width="11.5703125" style="152" customWidth="1"/>
    <col min="15363" max="15363" width="40.42578125" style="152" customWidth="1"/>
    <col min="15364" max="15364" width="5.5703125" style="152" customWidth="1"/>
    <col min="15365" max="15365" width="8.5703125" style="152" customWidth="1"/>
    <col min="15366" max="15366" width="9.85546875" style="152" customWidth="1"/>
    <col min="15367" max="15367" width="13.85546875" style="152" customWidth="1"/>
    <col min="15368" max="15371" width="9.140625" style="152"/>
    <col min="15372" max="15372" width="75.42578125" style="152" customWidth="1"/>
    <col min="15373" max="15373" width="45.28515625" style="152" customWidth="1"/>
    <col min="15374" max="15616" width="9.140625" style="152"/>
    <col min="15617" max="15617" width="4.42578125" style="152" customWidth="1"/>
    <col min="15618" max="15618" width="11.5703125" style="152" customWidth="1"/>
    <col min="15619" max="15619" width="40.42578125" style="152" customWidth="1"/>
    <col min="15620" max="15620" width="5.5703125" style="152" customWidth="1"/>
    <col min="15621" max="15621" width="8.5703125" style="152" customWidth="1"/>
    <col min="15622" max="15622" width="9.85546875" style="152" customWidth="1"/>
    <col min="15623" max="15623" width="13.85546875" style="152" customWidth="1"/>
    <col min="15624" max="15627" width="9.140625" style="152"/>
    <col min="15628" max="15628" width="75.42578125" style="152" customWidth="1"/>
    <col min="15629" max="15629" width="45.28515625" style="152" customWidth="1"/>
    <col min="15630" max="15872" width="9.140625" style="152"/>
    <col min="15873" max="15873" width="4.42578125" style="152" customWidth="1"/>
    <col min="15874" max="15874" width="11.5703125" style="152" customWidth="1"/>
    <col min="15875" max="15875" width="40.42578125" style="152" customWidth="1"/>
    <col min="15876" max="15876" width="5.5703125" style="152" customWidth="1"/>
    <col min="15877" max="15877" width="8.5703125" style="152" customWidth="1"/>
    <col min="15878" max="15878" width="9.85546875" style="152" customWidth="1"/>
    <col min="15879" max="15879" width="13.85546875" style="152" customWidth="1"/>
    <col min="15880" max="15883" width="9.140625" style="152"/>
    <col min="15884" max="15884" width="75.42578125" style="152" customWidth="1"/>
    <col min="15885" max="15885" width="45.28515625" style="152" customWidth="1"/>
    <col min="15886" max="16128" width="9.140625" style="152"/>
    <col min="16129" max="16129" width="4.42578125" style="152" customWidth="1"/>
    <col min="16130" max="16130" width="11.5703125" style="152" customWidth="1"/>
    <col min="16131" max="16131" width="40.42578125" style="152" customWidth="1"/>
    <col min="16132" max="16132" width="5.5703125" style="152" customWidth="1"/>
    <col min="16133" max="16133" width="8.5703125" style="152" customWidth="1"/>
    <col min="16134" max="16134" width="9.85546875" style="152" customWidth="1"/>
    <col min="16135" max="16135" width="13.85546875" style="152" customWidth="1"/>
    <col min="16136" max="16139" width="9.140625" style="152"/>
    <col min="16140" max="16140" width="75.42578125" style="152" customWidth="1"/>
    <col min="16141" max="16141" width="45.28515625" style="152" customWidth="1"/>
    <col min="16142" max="16384" width="9.140625" style="152"/>
  </cols>
  <sheetData>
    <row r="1" spans="1:104" ht="15.75" x14ac:dyDescent="0.25">
      <c r="A1" s="151" t="s">
        <v>77</v>
      </c>
      <c r="B1" s="151"/>
      <c r="C1" s="151"/>
      <c r="D1" s="151"/>
      <c r="E1" s="151"/>
      <c r="F1" s="151"/>
      <c r="G1" s="151"/>
    </row>
    <row r="2" spans="1:104" ht="14.25" customHeight="1" thickBot="1" x14ac:dyDescent="0.25">
      <c r="A2" s="153"/>
      <c r="B2" s="154"/>
      <c r="C2" s="155"/>
      <c r="D2" s="155"/>
      <c r="E2" s="156"/>
      <c r="F2" s="155"/>
      <c r="G2" s="155"/>
    </row>
    <row r="3" spans="1:104" ht="13.5" thickTop="1" x14ac:dyDescent="0.2">
      <c r="A3" s="94" t="s">
        <v>48</v>
      </c>
      <c r="B3" s="95"/>
      <c r="C3" s="96" t="str">
        <f>CONCATENATE(cislostavby," ",nazevstavby)</f>
        <v>25/03/0210 Brno,Reneská tř.33-43 - Odvodnění</v>
      </c>
      <c r="D3" s="97"/>
      <c r="E3" s="157" t="s">
        <v>64</v>
      </c>
      <c r="F3" s="158" t="str">
        <f>Rekapitulace!H1</f>
        <v>25/03/0210</v>
      </c>
      <c r="G3" s="159"/>
    </row>
    <row r="4" spans="1:104" ht="13.5" thickBot="1" x14ac:dyDescent="0.25">
      <c r="A4" s="160" t="s">
        <v>50</v>
      </c>
      <c r="B4" s="103"/>
      <c r="C4" s="104" t="str">
        <f>CONCATENATE(cisloobjektu," ",nazevobjektu)</f>
        <v>SO 01 Odvodnění plochy za domy</v>
      </c>
      <c r="D4" s="105"/>
      <c r="E4" s="161" t="str">
        <f>Rekapitulace!G2</f>
        <v>Odvodnění plochy za domy- Reneská</v>
      </c>
      <c r="F4" s="162"/>
      <c r="G4" s="163"/>
    </row>
    <row r="5" spans="1:104" ht="13.5" thickTop="1" x14ac:dyDescent="0.2">
      <c r="A5" s="164"/>
      <c r="B5" s="153"/>
      <c r="C5" s="153"/>
      <c r="D5" s="153"/>
      <c r="E5" s="165"/>
      <c r="F5" s="153"/>
      <c r="G5" s="153"/>
    </row>
    <row r="6" spans="1:104" x14ac:dyDescent="0.2">
      <c r="A6" s="166" t="s">
        <v>65</v>
      </c>
      <c r="B6" s="167" t="s">
        <v>66</v>
      </c>
      <c r="C6" s="167" t="s">
        <v>67</v>
      </c>
      <c r="D6" s="167" t="s">
        <v>68</v>
      </c>
      <c r="E6" s="167" t="s">
        <v>69</v>
      </c>
      <c r="F6" s="167" t="s">
        <v>70</v>
      </c>
      <c r="G6" s="168" t="s">
        <v>71</v>
      </c>
    </row>
    <row r="7" spans="1:104" x14ac:dyDescent="0.2">
      <c r="A7" s="169" t="s">
        <v>72</v>
      </c>
      <c r="B7" s="170" t="s">
        <v>83</v>
      </c>
      <c r="C7" s="171" t="s">
        <v>84</v>
      </c>
      <c r="D7" s="172"/>
      <c r="E7" s="173"/>
      <c r="F7" s="173"/>
      <c r="G7" s="174"/>
      <c r="O7" s="175">
        <v>1</v>
      </c>
    </row>
    <row r="8" spans="1:104" x14ac:dyDescent="0.2">
      <c r="A8" s="176">
        <v>1</v>
      </c>
      <c r="B8" s="177" t="s">
        <v>85</v>
      </c>
      <c r="C8" s="178" t="s">
        <v>86</v>
      </c>
      <c r="D8" s="179" t="s">
        <v>87</v>
      </c>
      <c r="E8" s="180">
        <v>1</v>
      </c>
      <c r="F8" s="180">
        <v>0</v>
      </c>
      <c r="G8" s="181">
        <f>E8*F8</f>
        <v>0</v>
      </c>
      <c r="O8" s="175">
        <v>2</v>
      </c>
      <c r="AA8" s="152">
        <v>1</v>
      </c>
      <c r="AB8" s="152">
        <v>1</v>
      </c>
      <c r="AC8" s="152">
        <v>1</v>
      </c>
      <c r="AZ8" s="152">
        <v>1</v>
      </c>
      <c r="BA8" s="152">
        <f>IF(AZ8=1,G8,0)</f>
        <v>0</v>
      </c>
      <c r="BB8" s="152">
        <f>IF(AZ8=2,G8,0)</f>
        <v>0</v>
      </c>
      <c r="BC8" s="152">
        <f>IF(AZ8=3,G8,0)</f>
        <v>0</v>
      </c>
      <c r="BD8" s="152">
        <f>IF(AZ8=4,G8,0)</f>
        <v>0</v>
      </c>
      <c r="BE8" s="152">
        <f>IF(AZ8=5,G8,0)</f>
        <v>0</v>
      </c>
      <c r="CA8" s="182">
        <v>1</v>
      </c>
      <c r="CB8" s="182">
        <v>1</v>
      </c>
      <c r="CZ8" s="152">
        <v>0</v>
      </c>
    </row>
    <row r="9" spans="1:104" ht="22.5" x14ac:dyDescent="0.2">
      <c r="A9" s="176">
        <v>2</v>
      </c>
      <c r="B9" s="177" t="s">
        <v>88</v>
      </c>
      <c r="C9" s="178" t="s">
        <v>89</v>
      </c>
      <c r="D9" s="179" t="s">
        <v>87</v>
      </c>
      <c r="E9" s="180">
        <v>1</v>
      </c>
      <c r="F9" s="180">
        <v>0</v>
      </c>
      <c r="G9" s="181">
        <f>E9*F9</f>
        <v>0</v>
      </c>
      <c r="O9" s="175">
        <v>2</v>
      </c>
      <c r="AA9" s="152">
        <v>1</v>
      </c>
      <c r="AB9" s="152">
        <v>1</v>
      </c>
      <c r="AC9" s="152">
        <v>1</v>
      </c>
      <c r="AZ9" s="152">
        <v>1</v>
      </c>
      <c r="BA9" s="152">
        <f>IF(AZ9=1,G9,0)</f>
        <v>0</v>
      </c>
      <c r="BB9" s="152">
        <f>IF(AZ9=2,G9,0)</f>
        <v>0</v>
      </c>
      <c r="BC9" s="152">
        <f>IF(AZ9=3,G9,0)</f>
        <v>0</v>
      </c>
      <c r="BD9" s="152">
        <f>IF(AZ9=4,G9,0)</f>
        <v>0</v>
      </c>
      <c r="BE9" s="152">
        <f>IF(AZ9=5,G9,0)</f>
        <v>0</v>
      </c>
      <c r="CA9" s="182">
        <v>1</v>
      </c>
      <c r="CB9" s="182">
        <v>1</v>
      </c>
      <c r="CZ9" s="152">
        <v>0</v>
      </c>
    </row>
    <row r="10" spans="1:104" ht="22.5" x14ac:dyDescent="0.2">
      <c r="A10" s="176">
        <v>3</v>
      </c>
      <c r="B10" s="177" t="s">
        <v>90</v>
      </c>
      <c r="C10" s="178" t="s">
        <v>91</v>
      </c>
      <c r="D10" s="179" t="s">
        <v>87</v>
      </c>
      <c r="E10" s="180">
        <v>1</v>
      </c>
      <c r="F10" s="180">
        <v>0</v>
      </c>
      <c r="G10" s="181">
        <f>E10*F10</f>
        <v>0</v>
      </c>
      <c r="O10" s="175">
        <v>2</v>
      </c>
      <c r="AA10" s="152">
        <v>1</v>
      </c>
      <c r="AB10" s="152">
        <v>1</v>
      </c>
      <c r="AC10" s="152">
        <v>1</v>
      </c>
      <c r="AZ10" s="152">
        <v>1</v>
      </c>
      <c r="BA10" s="152">
        <f>IF(AZ10=1,G10,0)</f>
        <v>0</v>
      </c>
      <c r="BB10" s="152">
        <f>IF(AZ10=2,G10,0)</f>
        <v>0</v>
      </c>
      <c r="BC10" s="152">
        <f>IF(AZ10=3,G10,0)</f>
        <v>0</v>
      </c>
      <c r="BD10" s="152">
        <f>IF(AZ10=4,G10,0)</f>
        <v>0</v>
      </c>
      <c r="BE10" s="152">
        <f>IF(AZ10=5,G10,0)</f>
        <v>0</v>
      </c>
      <c r="CA10" s="182">
        <v>1</v>
      </c>
      <c r="CB10" s="182">
        <v>1</v>
      </c>
      <c r="CZ10" s="152">
        <v>0</v>
      </c>
    </row>
    <row r="11" spans="1:104" x14ac:dyDescent="0.2">
      <c r="A11" s="191"/>
      <c r="B11" s="192" t="s">
        <v>75</v>
      </c>
      <c r="C11" s="193" t="str">
        <f>CONCATENATE(B7," ",C7)</f>
        <v>0 Přípravné práce</v>
      </c>
      <c r="D11" s="194"/>
      <c r="E11" s="195"/>
      <c r="F11" s="196"/>
      <c r="G11" s="197">
        <f>SUM(G7:G10)</f>
        <v>0</v>
      </c>
      <c r="O11" s="175">
        <v>4</v>
      </c>
      <c r="BA11" s="198">
        <f>SUM(BA7:BA10)</f>
        <v>0</v>
      </c>
      <c r="BB11" s="198">
        <f>SUM(BB7:BB10)</f>
        <v>0</v>
      </c>
      <c r="BC11" s="198">
        <f>SUM(BC7:BC10)</f>
        <v>0</v>
      </c>
      <c r="BD11" s="198">
        <f>SUM(BD7:BD10)</f>
        <v>0</v>
      </c>
      <c r="BE11" s="198">
        <f>SUM(BE7:BE10)</f>
        <v>0</v>
      </c>
    </row>
    <row r="12" spans="1:104" x14ac:dyDescent="0.2">
      <c r="A12" s="169" t="s">
        <v>72</v>
      </c>
      <c r="B12" s="170" t="s">
        <v>73</v>
      </c>
      <c r="C12" s="171" t="s">
        <v>74</v>
      </c>
      <c r="D12" s="172"/>
      <c r="E12" s="173"/>
      <c r="F12" s="173"/>
      <c r="G12" s="174"/>
      <c r="O12" s="175">
        <v>1</v>
      </c>
    </row>
    <row r="13" spans="1:104" ht="22.5" x14ac:dyDescent="0.2">
      <c r="A13" s="176">
        <v>4</v>
      </c>
      <c r="B13" s="177" t="s">
        <v>92</v>
      </c>
      <c r="C13" s="178" t="s">
        <v>93</v>
      </c>
      <c r="D13" s="179" t="s">
        <v>94</v>
      </c>
      <c r="E13" s="180">
        <v>8.6999999999999993</v>
      </c>
      <c r="F13" s="180">
        <v>0</v>
      </c>
      <c r="G13" s="181">
        <f>E13*F13</f>
        <v>0</v>
      </c>
      <c r="O13" s="175">
        <v>2</v>
      </c>
      <c r="AA13" s="152">
        <v>1</v>
      </c>
      <c r="AB13" s="152">
        <v>1</v>
      </c>
      <c r="AC13" s="152">
        <v>1</v>
      </c>
      <c r="AZ13" s="152">
        <v>1</v>
      </c>
      <c r="BA13" s="152">
        <f>IF(AZ13=1,G13,0)</f>
        <v>0</v>
      </c>
      <c r="BB13" s="152">
        <f>IF(AZ13=2,G13,0)</f>
        <v>0</v>
      </c>
      <c r="BC13" s="152">
        <f>IF(AZ13=3,G13,0)</f>
        <v>0</v>
      </c>
      <c r="BD13" s="152">
        <f>IF(AZ13=4,G13,0)</f>
        <v>0</v>
      </c>
      <c r="BE13" s="152">
        <f>IF(AZ13=5,G13,0)</f>
        <v>0</v>
      </c>
      <c r="CA13" s="182">
        <v>1</v>
      </c>
      <c r="CB13" s="182">
        <v>1</v>
      </c>
      <c r="CZ13" s="152">
        <v>0</v>
      </c>
    </row>
    <row r="14" spans="1:104" x14ac:dyDescent="0.2">
      <c r="A14" s="183"/>
      <c r="B14" s="185"/>
      <c r="C14" s="186" t="s">
        <v>95</v>
      </c>
      <c r="D14" s="187"/>
      <c r="E14" s="188">
        <v>8.6999999999999993</v>
      </c>
      <c r="F14" s="189"/>
      <c r="G14" s="190"/>
      <c r="M14" s="184" t="s">
        <v>95</v>
      </c>
      <c r="O14" s="175"/>
    </row>
    <row r="15" spans="1:104" ht="22.5" x14ac:dyDescent="0.2">
      <c r="A15" s="176">
        <v>5</v>
      </c>
      <c r="B15" s="177" t="s">
        <v>96</v>
      </c>
      <c r="C15" s="178" t="s">
        <v>97</v>
      </c>
      <c r="D15" s="179" t="s">
        <v>94</v>
      </c>
      <c r="E15" s="180">
        <v>2.61</v>
      </c>
      <c r="F15" s="180">
        <v>0</v>
      </c>
      <c r="G15" s="181">
        <f>E15*F15</f>
        <v>0</v>
      </c>
      <c r="O15" s="175">
        <v>2</v>
      </c>
      <c r="AA15" s="152">
        <v>1</v>
      </c>
      <c r="AB15" s="152">
        <v>1</v>
      </c>
      <c r="AC15" s="152">
        <v>1</v>
      </c>
      <c r="AZ15" s="152">
        <v>1</v>
      </c>
      <c r="BA15" s="152">
        <f>IF(AZ15=1,G15,0)</f>
        <v>0</v>
      </c>
      <c r="BB15" s="152">
        <f>IF(AZ15=2,G15,0)</f>
        <v>0</v>
      </c>
      <c r="BC15" s="152">
        <f>IF(AZ15=3,G15,0)</f>
        <v>0</v>
      </c>
      <c r="BD15" s="152">
        <f>IF(AZ15=4,G15,0)</f>
        <v>0</v>
      </c>
      <c r="BE15" s="152">
        <f>IF(AZ15=5,G15,0)</f>
        <v>0</v>
      </c>
      <c r="CA15" s="182">
        <v>1</v>
      </c>
      <c r="CB15" s="182">
        <v>1</v>
      </c>
      <c r="CZ15" s="152">
        <v>0</v>
      </c>
    </row>
    <row r="16" spans="1:104" x14ac:dyDescent="0.2">
      <c r="A16" s="183"/>
      <c r="B16" s="185"/>
      <c r="C16" s="186" t="s">
        <v>98</v>
      </c>
      <c r="D16" s="187"/>
      <c r="E16" s="188">
        <v>2.61</v>
      </c>
      <c r="F16" s="189"/>
      <c r="G16" s="190"/>
      <c r="M16" s="184" t="s">
        <v>98</v>
      </c>
      <c r="O16" s="175"/>
    </row>
    <row r="17" spans="1:104" x14ac:dyDescent="0.2">
      <c r="A17" s="176">
        <v>6</v>
      </c>
      <c r="B17" s="177" t="s">
        <v>99</v>
      </c>
      <c r="C17" s="178" t="s">
        <v>100</v>
      </c>
      <c r="D17" s="179" t="s">
        <v>101</v>
      </c>
      <c r="E17" s="180">
        <v>37.29</v>
      </c>
      <c r="F17" s="180">
        <v>0</v>
      </c>
      <c r="G17" s="181">
        <f>E17*F17</f>
        <v>0</v>
      </c>
      <c r="O17" s="175">
        <v>2</v>
      </c>
      <c r="AA17" s="152">
        <v>1</v>
      </c>
      <c r="AB17" s="152">
        <v>1</v>
      </c>
      <c r="AC17" s="152">
        <v>1</v>
      </c>
      <c r="AZ17" s="152">
        <v>1</v>
      </c>
      <c r="BA17" s="152">
        <f>IF(AZ17=1,G17,0)</f>
        <v>0</v>
      </c>
      <c r="BB17" s="152">
        <f>IF(AZ17=2,G17,0)</f>
        <v>0</v>
      </c>
      <c r="BC17" s="152">
        <f>IF(AZ17=3,G17,0)</f>
        <v>0</v>
      </c>
      <c r="BD17" s="152">
        <f>IF(AZ17=4,G17,0)</f>
        <v>0</v>
      </c>
      <c r="BE17" s="152">
        <f>IF(AZ17=5,G17,0)</f>
        <v>0</v>
      </c>
      <c r="CA17" s="182">
        <v>1</v>
      </c>
      <c r="CB17" s="182">
        <v>1</v>
      </c>
      <c r="CZ17" s="152">
        <v>0</v>
      </c>
    </row>
    <row r="18" spans="1:104" x14ac:dyDescent="0.2">
      <c r="A18" s="183"/>
      <c r="B18" s="185"/>
      <c r="C18" s="186" t="s">
        <v>102</v>
      </c>
      <c r="D18" s="187"/>
      <c r="E18" s="188">
        <v>37.29</v>
      </c>
      <c r="F18" s="189"/>
      <c r="G18" s="190"/>
      <c r="M18" s="184" t="s">
        <v>102</v>
      </c>
      <c r="O18" s="175"/>
    </row>
    <row r="19" spans="1:104" x14ac:dyDescent="0.2">
      <c r="A19" s="183"/>
      <c r="B19" s="185"/>
      <c r="C19" s="186" t="s">
        <v>103</v>
      </c>
      <c r="D19" s="187"/>
      <c r="E19" s="188">
        <v>0</v>
      </c>
      <c r="F19" s="189"/>
      <c r="G19" s="190"/>
      <c r="M19" s="184" t="s">
        <v>103</v>
      </c>
      <c r="O19" s="175"/>
    </row>
    <row r="20" spans="1:104" ht="22.5" x14ac:dyDescent="0.2">
      <c r="A20" s="176">
        <v>7</v>
      </c>
      <c r="B20" s="177" t="s">
        <v>104</v>
      </c>
      <c r="C20" s="178" t="s">
        <v>105</v>
      </c>
      <c r="D20" s="179" t="s">
        <v>101</v>
      </c>
      <c r="E20" s="180">
        <v>104</v>
      </c>
      <c r="F20" s="180">
        <v>0</v>
      </c>
      <c r="G20" s="181">
        <f>E20*F20</f>
        <v>0</v>
      </c>
      <c r="O20" s="175">
        <v>2</v>
      </c>
      <c r="AA20" s="152">
        <v>1</v>
      </c>
      <c r="AB20" s="152">
        <v>1</v>
      </c>
      <c r="AC20" s="152">
        <v>1</v>
      </c>
      <c r="AZ20" s="152">
        <v>1</v>
      </c>
      <c r="BA20" s="152">
        <f>IF(AZ20=1,G20,0)</f>
        <v>0</v>
      </c>
      <c r="BB20" s="152">
        <f>IF(AZ20=2,G20,0)</f>
        <v>0</v>
      </c>
      <c r="BC20" s="152">
        <f>IF(AZ20=3,G20,0)</f>
        <v>0</v>
      </c>
      <c r="BD20" s="152">
        <f>IF(AZ20=4,G20,0)</f>
        <v>0</v>
      </c>
      <c r="BE20" s="152">
        <f>IF(AZ20=5,G20,0)</f>
        <v>0</v>
      </c>
      <c r="CA20" s="182">
        <v>1</v>
      </c>
      <c r="CB20" s="182">
        <v>1</v>
      </c>
      <c r="CZ20" s="152">
        <v>0</v>
      </c>
    </row>
    <row r="21" spans="1:104" x14ac:dyDescent="0.2">
      <c r="A21" s="183"/>
      <c r="B21" s="185"/>
      <c r="C21" s="186" t="s">
        <v>106</v>
      </c>
      <c r="D21" s="187"/>
      <c r="E21" s="188">
        <v>99.44</v>
      </c>
      <c r="F21" s="189"/>
      <c r="G21" s="190"/>
      <c r="M21" s="184" t="s">
        <v>106</v>
      </c>
      <c r="O21" s="175"/>
    </row>
    <row r="22" spans="1:104" x14ac:dyDescent="0.2">
      <c r="A22" s="183"/>
      <c r="B22" s="185"/>
      <c r="C22" s="186" t="s">
        <v>107</v>
      </c>
      <c r="D22" s="187"/>
      <c r="E22" s="188">
        <v>6.96</v>
      </c>
      <c r="F22" s="189"/>
      <c r="G22" s="190"/>
      <c r="M22" s="184" t="s">
        <v>107</v>
      </c>
      <c r="O22" s="175"/>
    </row>
    <row r="23" spans="1:104" x14ac:dyDescent="0.2">
      <c r="A23" s="183"/>
      <c r="B23" s="185"/>
      <c r="C23" s="186" t="s">
        <v>108</v>
      </c>
      <c r="D23" s="187"/>
      <c r="E23" s="188">
        <v>0</v>
      </c>
      <c r="F23" s="189"/>
      <c r="G23" s="190"/>
      <c r="M23" s="184" t="s">
        <v>108</v>
      </c>
      <c r="O23" s="175"/>
    </row>
    <row r="24" spans="1:104" x14ac:dyDescent="0.2">
      <c r="A24" s="183"/>
      <c r="B24" s="185"/>
      <c r="C24" s="186" t="s">
        <v>109</v>
      </c>
      <c r="D24" s="187"/>
      <c r="E24" s="188">
        <v>-2.4</v>
      </c>
      <c r="F24" s="189"/>
      <c r="G24" s="190"/>
      <c r="M24" s="184" t="s">
        <v>109</v>
      </c>
      <c r="O24" s="175"/>
    </row>
    <row r="25" spans="1:104" ht="22.5" x14ac:dyDescent="0.2">
      <c r="A25" s="176">
        <v>8</v>
      </c>
      <c r="B25" s="177" t="s">
        <v>110</v>
      </c>
      <c r="C25" s="178" t="s">
        <v>111</v>
      </c>
      <c r="D25" s="179" t="s">
        <v>101</v>
      </c>
      <c r="E25" s="180">
        <v>2.4</v>
      </c>
      <c r="F25" s="180">
        <v>0</v>
      </c>
      <c r="G25" s="181">
        <f>E25*F25</f>
        <v>0</v>
      </c>
      <c r="O25" s="175">
        <v>2</v>
      </c>
      <c r="AA25" s="152">
        <v>1</v>
      </c>
      <c r="AB25" s="152">
        <v>1</v>
      </c>
      <c r="AC25" s="152">
        <v>1</v>
      </c>
      <c r="AZ25" s="152">
        <v>1</v>
      </c>
      <c r="BA25" s="152">
        <f>IF(AZ25=1,G25,0)</f>
        <v>0</v>
      </c>
      <c r="BB25" s="152">
        <f>IF(AZ25=2,G25,0)</f>
        <v>0</v>
      </c>
      <c r="BC25" s="152">
        <f>IF(AZ25=3,G25,0)</f>
        <v>0</v>
      </c>
      <c r="BD25" s="152">
        <f>IF(AZ25=4,G25,0)</f>
        <v>0</v>
      </c>
      <c r="BE25" s="152">
        <f>IF(AZ25=5,G25,0)</f>
        <v>0</v>
      </c>
      <c r="CA25" s="182">
        <v>1</v>
      </c>
      <c r="CB25" s="182">
        <v>1</v>
      </c>
      <c r="CZ25" s="152">
        <v>0</v>
      </c>
    </row>
    <row r="26" spans="1:104" ht="22.5" x14ac:dyDescent="0.2">
      <c r="A26" s="183"/>
      <c r="B26" s="185"/>
      <c r="C26" s="186" t="s">
        <v>112</v>
      </c>
      <c r="D26" s="187"/>
      <c r="E26" s="188">
        <v>2.4</v>
      </c>
      <c r="F26" s="189"/>
      <c r="G26" s="190"/>
      <c r="M26" s="184" t="s">
        <v>112</v>
      </c>
      <c r="O26" s="175"/>
    </row>
    <row r="27" spans="1:104" x14ac:dyDescent="0.2">
      <c r="A27" s="183"/>
      <c r="B27" s="185"/>
      <c r="C27" s="186" t="s">
        <v>113</v>
      </c>
      <c r="D27" s="187"/>
      <c r="E27" s="188">
        <v>0</v>
      </c>
      <c r="F27" s="189"/>
      <c r="G27" s="190"/>
      <c r="M27" s="184" t="s">
        <v>113</v>
      </c>
      <c r="O27" s="175"/>
    </row>
    <row r="28" spans="1:104" x14ac:dyDescent="0.2">
      <c r="A28" s="176">
        <v>9</v>
      </c>
      <c r="B28" s="177" t="s">
        <v>114</v>
      </c>
      <c r="C28" s="178" t="s">
        <v>115</v>
      </c>
      <c r="D28" s="179" t="s">
        <v>101</v>
      </c>
      <c r="E28" s="180">
        <v>319.2</v>
      </c>
      <c r="F28" s="180">
        <v>0</v>
      </c>
      <c r="G28" s="181">
        <f>E28*F28</f>
        <v>0</v>
      </c>
      <c r="O28" s="175">
        <v>2</v>
      </c>
      <c r="AA28" s="152">
        <v>1</v>
      </c>
      <c r="AB28" s="152">
        <v>0</v>
      </c>
      <c r="AC28" s="152">
        <v>0</v>
      </c>
      <c r="AZ28" s="152">
        <v>1</v>
      </c>
      <c r="BA28" s="152">
        <f>IF(AZ28=1,G28,0)</f>
        <v>0</v>
      </c>
      <c r="BB28" s="152">
        <f>IF(AZ28=2,G28,0)</f>
        <v>0</v>
      </c>
      <c r="BC28" s="152">
        <f>IF(AZ28=3,G28,0)</f>
        <v>0</v>
      </c>
      <c r="BD28" s="152">
        <f>IF(AZ28=4,G28,0)</f>
        <v>0</v>
      </c>
      <c r="BE28" s="152">
        <f>IF(AZ28=5,G28,0)</f>
        <v>0</v>
      </c>
      <c r="CA28" s="182">
        <v>1</v>
      </c>
      <c r="CB28" s="182">
        <v>0</v>
      </c>
      <c r="CZ28" s="152">
        <v>0</v>
      </c>
    </row>
    <row r="29" spans="1:104" x14ac:dyDescent="0.2">
      <c r="A29" s="183"/>
      <c r="B29" s="185"/>
      <c r="C29" s="186" t="s">
        <v>116</v>
      </c>
      <c r="D29" s="187"/>
      <c r="E29" s="188">
        <v>319.2</v>
      </c>
      <c r="F29" s="189"/>
      <c r="G29" s="190"/>
      <c r="M29" s="184" t="s">
        <v>116</v>
      </c>
      <c r="O29" s="175"/>
    </row>
    <row r="30" spans="1:104" ht="22.5" x14ac:dyDescent="0.2">
      <c r="A30" s="176">
        <v>10</v>
      </c>
      <c r="B30" s="177" t="s">
        <v>117</v>
      </c>
      <c r="C30" s="178" t="s">
        <v>118</v>
      </c>
      <c r="D30" s="179" t="s">
        <v>101</v>
      </c>
      <c r="E30" s="180">
        <v>106.4</v>
      </c>
      <c r="F30" s="180">
        <v>0</v>
      </c>
      <c r="G30" s="181">
        <f>E30*F30</f>
        <v>0</v>
      </c>
      <c r="O30" s="175">
        <v>2</v>
      </c>
      <c r="AA30" s="152">
        <v>1</v>
      </c>
      <c r="AB30" s="152">
        <v>1</v>
      </c>
      <c r="AC30" s="152">
        <v>1</v>
      </c>
      <c r="AZ30" s="152">
        <v>1</v>
      </c>
      <c r="BA30" s="152">
        <f>IF(AZ30=1,G30,0)</f>
        <v>0</v>
      </c>
      <c r="BB30" s="152">
        <f>IF(AZ30=2,G30,0)</f>
        <v>0</v>
      </c>
      <c r="BC30" s="152">
        <f>IF(AZ30=3,G30,0)</f>
        <v>0</v>
      </c>
      <c r="BD30" s="152">
        <f>IF(AZ30=4,G30,0)</f>
        <v>0</v>
      </c>
      <c r="BE30" s="152">
        <f>IF(AZ30=5,G30,0)</f>
        <v>0</v>
      </c>
      <c r="CA30" s="182">
        <v>1</v>
      </c>
      <c r="CB30" s="182">
        <v>1</v>
      </c>
      <c r="CZ30" s="152">
        <v>0</v>
      </c>
    </row>
    <row r="31" spans="1:104" x14ac:dyDescent="0.2">
      <c r="A31" s="176">
        <v>11</v>
      </c>
      <c r="B31" s="177" t="s">
        <v>119</v>
      </c>
      <c r="C31" s="178" t="s">
        <v>120</v>
      </c>
      <c r="D31" s="179" t="s">
        <v>101</v>
      </c>
      <c r="E31" s="180">
        <v>106.4</v>
      </c>
      <c r="F31" s="180">
        <v>0</v>
      </c>
      <c r="G31" s="181">
        <f>E31*F31</f>
        <v>0</v>
      </c>
      <c r="O31" s="175">
        <v>2</v>
      </c>
      <c r="AA31" s="152">
        <v>1</v>
      </c>
      <c r="AB31" s="152">
        <v>0</v>
      </c>
      <c r="AC31" s="152">
        <v>0</v>
      </c>
      <c r="AZ31" s="152">
        <v>1</v>
      </c>
      <c r="BA31" s="152">
        <f>IF(AZ31=1,G31,0)</f>
        <v>0</v>
      </c>
      <c r="BB31" s="152">
        <f>IF(AZ31=2,G31,0)</f>
        <v>0</v>
      </c>
      <c r="BC31" s="152">
        <f>IF(AZ31=3,G31,0)</f>
        <v>0</v>
      </c>
      <c r="BD31" s="152">
        <f>IF(AZ31=4,G31,0)</f>
        <v>0</v>
      </c>
      <c r="BE31" s="152">
        <f>IF(AZ31=5,G31,0)</f>
        <v>0</v>
      </c>
      <c r="CA31" s="182">
        <v>1</v>
      </c>
      <c r="CB31" s="182">
        <v>0</v>
      </c>
      <c r="CZ31" s="152">
        <v>0</v>
      </c>
    </row>
    <row r="32" spans="1:104" ht="22.5" x14ac:dyDescent="0.2">
      <c r="A32" s="176">
        <v>12</v>
      </c>
      <c r="B32" s="177" t="s">
        <v>121</v>
      </c>
      <c r="C32" s="178" t="s">
        <v>122</v>
      </c>
      <c r="D32" s="179" t="s">
        <v>101</v>
      </c>
      <c r="E32" s="180">
        <v>106.4</v>
      </c>
      <c r="F32" s="180">
        <v>0</v>
      </c>
      <c r="G32" s="181">
        <f>E32*F32</f>
        <v>0</v>
      </c>
      <c r="O32" s="175">
        <v>2</v>
      </c>
      <c r="AA32" s="152">
        <v>1</v>
      </c>
      <c r="AB32" s="152">
        <v>1</v>
      </c>
      <c r="AC32" s="152">
        <v>1</v>
      </c>
      <c r="AZ32" s="152">
        <v>1</v>
      </c>
      <c r="BA32" s="152">
        <f>IF(AZ32=1,G32,0)</f>
        <v>0</v>
      </c>
      <c r="BB32" s="152">
        <f>IF(AZ32=2,G32,0)</f>
        <v>0</v>
      </c>
      <c r="BC32" s="152">
        <f>IF(AZ32=3,G32,0)</f>
        <v>0</v>
      </c>
      <c r="BD32" s="152">
        <f>IF(AZ32=4,G32,0)</f>
        <v>0</v>
      </c>
      <c r="BE32" s="152">
        <f>IF(AZ32=5,G32,0)</f>
        <v>0</v>
      </c>
      <c r="CA32" s="182">
        <v>1</v>
      </c>
      <c r="CB32" s="182">
        <v>1</v>
      </c>
      <c r="CZ32" s="152">
        <v>0</v>
      </c>
    </row>
    <row r="33" spans="1:104" ht="22.5" x14ac:dyDescent="0.2">
      <c r="A33" s="176">
        <v>13</v>
      </c>
      <c r="B33" s="177" t="s">
        <v>123</v>
      </c>
      <c r="C33" s="178" t="s">
        <v>124</v>
      </c>
      <c r="D33" s="179" t="s">
        <v>94</v>
      </c>
      <c r="E33" s="180">
        <v>186</v>
      </c>
      <c r="F33" s="180">
        <v>0</v>
      </c>
      <c r="G33" s="181">
        <f>E33*F33</f>
        <v>0</v>
      </c>
      <c r="O33" s="175">
        <v>2</v>
      </c>
      <c r="AA33" s="152">
        <v>1</v>
      </c>
      <c r="AB33" s="152">
        <v>1</v>
      </c>
      <c r="AC33" s="152">
        <v>1</v>
      </c>
      <c r="AZ33" s="152">
        <v>1</v>
      </c>
      <c r="BA33" s="152">
        <f>IF(AZ33=1,G33,0)</f>
        <v>0</v>
      </c>
      <c r="BB33" s="152">
        <f>IF(AZ33=2,G33,0)</f>
        <v>0</v>
      </c>
      <c r="BC33" s="152">
        <f>IF(AZ33=3,G33,0)</f>
        <v>0</v>
      </c>
      <c r="BD33" s="152">
        <f>IF(AZ33=4,G33,0)</f>
        <v>0</v>
      </c>
      <c r="BE33" s="152">
        <f>IF(AZ33=5,G33,0)</f>
        <v>0</v>
      </c>
      <c r="CA33" s="182">
        <v>1</v>
      </c>
      <c r="CB33" s="182">
        <v>1</v>
      </c>
      <c r="CZ33" s="152">
        <v>0</v>
      </c>
    </row>
    <row r="34" spans="1:104" x14ac:dyDescent="0.2">
      <c r="A34" s="183"/>
      <c r="B34" s="185"/>
      <c r="C34" s="186" t="s">
        <v>125</v>
      </c>
      <c r="D34" s="187"/>
      <c r="E34" s="188">
        <v>186</v>
      </c>
      <c r="F34" s="189"/>
      <c r="G34" s="190"/>
      <c r="M34" s="184" t="s">
        <v>125</v>
      </c>
      <c r="O34" s="175"/>
    </row>
    <row r="35" spans="1:104" ht="22.5" x14ac:dyDescent="0.2">
      <c r="A35" s="176">
        <v>14</v>
      </c>
      <c r="B35" s="177" t="s">
        <v>126</v>
      </c>
      <c r="C35" s="178" t="s">
        <v>127</v>
      </c>
      <c r="D35" s="179" t="s">
        <v>94</v>
      </c>
      <c r="E35" s="180">
        <v>195.3</v>
      </c>
      <c r="F35" s="180">
        <v>0</v>
      </c>
      <c r="G35" s="181">
        <f>E35*F35</f>
        <v>0</v>
      </c>
      <c r="O35" s="175">
        <v>2</v>
      </c>
      <c r="AA35" s="152">
        <v>1</v>
      </c>
      <c r="AB35" s="152">
        <v>1</v>
      </c>
      <c r="AC35" s="152">
        <v>1</v>
      </c>
      <c r="AZ35" s="152">
        <v>1</v>
      </c>
      <c r="BA35" s="152">
        <f>IF(AZ35=1,G35,0)</f>
        <v>0</v>
      </c>
      <c r="BB35" s="152">
        <f>IF(AZ35=2,G35,0)</f>
        <v>0</v>
      </c>
      <c r="BC35" s="152">
        <f>IF(AZ35=3,G35,0)</f>
        <v>0</v>
      </c>
      <c r="BD35" s="152">
        <f>IF(AZ35=4,G35,0)</f>
        <v>0</v>
      </c>
      <c r="BE35" s="152">
        <f>IF(AZ35=5,G35,0)</f>
        <v>0</v>
      </c>
      <c r="CA35" s="182">
        <v>1</v>
      </c>
      <c r="CB35" s="182">
        <v>1</v>
      </c>
      <c r="CZ35" s="152">
        <v>0</v>
      </c>
    </row>
    <row r="36" spans="1:104" x14ac:dyDescent="0.2">
      <c r="A36" s="183"/>
      <c r="B36" s="185"/>
      <c r="C36" s="186" t="s">
        <v>128</v>
      </c>
      <c r="D36" s="187"/>
      <c r="E36" s="188">
        <v>195.3</v>
      </c>
      <c r="F36" s="189"/>
      <c r="G36" s="190"/>
      <c r="M36" s="184" t="s">
        <v>128</v>
      </c>
      <c r="O36" s="175"/>
    </row>
    <row r="37" spans="1:104" x14ac:dyDescent="0.2">
      <c r="A37" s="183"/>
      <c r="B37" s="185"/>
      <c r="C37" s="186" t="s">
        <v>129</v>
      </c>
      <c r="D37" s="187"/>
      <c r="E37" s="188">
        <v>0</v>
      </c>
      <c r="F37" s="189"/>
      <c r="G37" s="190"/>
      <c r="M37" s="184" t="s">
        <v>129</v>
      </c>
      <c r="O37" s="175"/>
    </row>
    <row r="38" spans="1:104" x14ac:dyDescent="0.2">
      <c r="A38" s="191"/>
      <c r="B38" s="192" t="s">
        <v>75</v>
      </c>
      <c r="C38" s="193" t="str">
        <f>CONCATENATE(B12," ",C12)</f>
        <v>1 Zemní práce</v>
      </c>
      <c r="D38" s="194"/>
      <c r="E38" s="195"/>
      <c r="F38" s="196"/>
      <c r="G38" s="197">
        <f>SUM(G12:G37)</f>
        <v>0</v>
      </c>
      <c r="O38" s="175">
        <v>4</v>
      </c>
      <c r="BA38" s="198">
        <f>SUM(BA12:BA37)</f>
        <v>0</v>
      </c>
      <c r="BB38" s="198">
        <f>SUM(BB12:BB37)</f>
        <v>0</v>
      </c>
      <c r="BC38" s="198">
        <f>SUM(BC12:BC37)</f>
        <v>0</v>
      </c>
      <c r="BD38" s="198">
        <f>SUM(BD12:BD37)</f>
        <v>0</v>
      </c>
      <c r="BE38" s="198">
        <f>SUM(BE12:BE37)</f>
        <v>0</v>
      </c>
    </row>
    <row r="39" spans="1:104" x14ac:dyDescent="0.2">
      <c r="A39" s="169" t="s">
        <v>72</v>
      </c>
      <c r="B39" s="170" t="s">
        <v>130</v>
      </c>
      <c r="C39" s="171" t="s">
        <v>131</v>
      </c>
      <c r="D39" s="172"/>
      <c r="E39" s="173"/>
      <c r="F39" s="173"/>
      <c r="G39" s="174"/>
      <c r="O39" s="175">
        <v>1</v>
      </c>
    </row>
    <row r="40" spans="1:104" ht="22.5" x14ac:dyDescent="0.2">
      <c r="A40" s="176">
        <v>15</v>
      </c>
      <c r="B40" s="177" t="s">
        <v>132</v>
      </c>
      <c r="C40" s="178" t="s">
        <v>133</v>
      </c>
      <c r="D40" s="179" t="s">
        <v>94</v>
      </c>
      <c r="E40" s="180">
        <v>198.88</v>
      </c>
      <c r="F40" s="180">
        <v>0</v>
      </c>
      <c r="G40" s="181">
        <f>E40*F40</f>
        <v>0</v>
      </c>
      <c r="O40" s="175">
        <v>2</v>
      </c>
      <c r="AA40" s="152">
        <v>1</v>
      </c>
      <c r="AB40" s="152">
        <v>0</v>
      </c>
      <c r="AC40" s="152">
        <v>0</v>
      </c>
      <c r="AZ40" s="152">
        <v>1</v>
      </c>
      <c r="BA40" s="152">
        <f>IF(AZ40=1,G40,0)</f>
        <v>0</v>
      </c>
      <c r="BB40" s="152">
        <f>IF(AZ40=2,G40,0)</f>
        <v>0</v>
      </c>
      <c r="BC40" s="152">
        <f>IF(AZ40=3,G40,0)</f>
        <v>0</v>
      </c>
      <c r="BD40" s="152">
        <f>IF(AZ40=4,G40,0)</f>
        <v>0</v>
      </c>
      <c r="BE40" s="152">
        <f>IF(AZ40=5,G40,0)</f>
        <v>0</v>
      </c>
      <c r="CA40" s="182">
        <v>1</v>
      </c>
      <c r="CB40" s="182">
        <v>0</v>
      </c>
      <c r="CZ40" s="152">
        <v>0</v>
      </c>
    </row>
    <row r="41" spans="1:104" x14ac:dyDescent="0.2">
      <c r="A41" s="183"/>
      <c r="B41" s="185"/>
      <c r="C41" s="186" t="s">
        <v>134</v>
      </c>
      <c r="D41" s="187"/>
      <c r="E41" s="188">
        <v>198.88</v>
      </c>
      <c r="F41" s="189"/>
      <c r="G41" s="190"/>
      <c r="M41" s="184" t="s">
        <v>134</v>
      </c>
      <c r="O41" s="175"/>
    </row>
    <row r="42" spans="1:104" x14ac:dyDescent="0.2">
      <c r="A42" s="176">
        <v>16</v>
      </c>
      <c r="B42" s="177" t="s">
        <v>135</v>
      </c>
      <c r="C42" s="178" t="s">
        <v>136</v>
      </c>
      <c r="D42" s="179" t="s">
        <v>94</v>
      </c>
      <c r="E42" s="180">
        <v>198.88</v>
      </c>
      <c r="F42" s="180">
        <v>0</v>
      </c>
      <c r="G42" s="181">
        <f>E42*F42</f>
        <v>0</v>
      </c>
      <c r="O42" s="175">
        <v>2</v>
      </c>
      <c r="AA42" s="152">
        <v>1</v>
      </c>
      <c r="AB42" s="152">
        <v>1</v>
      </c>
      <c r="AC42" s="152">
        <v>1</v>
      </c>
      <c r="AZ42" s="152">
        <v>1</v>
      </c>
      <c r="BA42" s="152">
        <f>IF(AZ42=1,G42,0)</f>
        <v>0</v>
      </c>
      <c r="BB42" s="152">
        <f>IF(AZ42=2,G42,0)</f>
        <v>0</v>
      </c>
      <c r="BC42" s="152">
        <f>IF(AZ42=3,G42,0)</f>
        <v>0</v>
      </c>
      <c r="BD42" s="152">
        <f>IF(AZ42=4,G42,0)</f>
        <v>0</v>
      </c>
      <c r="BE42" s="152">
        <f>IF(AZ42=5,G42,0)</f>
        <v>0</v>
      </c>
      <c r="CA42" s="182">
        <v>1</v>
      </c>
      <c r="CB42" s="182">
        <v>1</v>
      </c>
      <c r="CZ42" s="152">
        <v>0</v>
      </c>
    </row>
    <row r="43" spans="1:104" x14ac:dyDescent="0.2">
      <c r="A43" s="176">
        <v>17</v>
      </c>
      <c r="B43" s="177" t="s">
        <v>137</v>
      </c>
      <c r="C43" s="178" t="s">
        <v>138</v>
      </c>
      <c r="D43" s="179" t="s">
        <v>94</v>
      </c>
      <c r="E43" s="180">
        <v>198.88</v>
      </c>
      <c r="F43" s="180">
        <v>0</v>
      </c>
      <c r="G43" s="181">
        <f>E43*F43</f>
        <v>0</v>
      </c>
      <c r="O43" s="175">
        <v>2</v>
      </c>
      <c r="AA43" s="152">
        <v>1</v>
      </c>
      <c r="AB43" s="152">
        <v>1</v>
      </c>
      <c r="AC43" s="152">
        <v>1</v>
      </c>
      <c r="AZ43" s="152">
        <v>1</v>
      </c>
      <c r="BA43" s="152">
        <f>IF(AZ43=1,G43,0)</f>
        <v>0</v>
      </c>
      <c r="BB43" s="152">
        <f>IF(AZ43=2,G43,0)</f>
        <v>0</v>
      </c>
      <c r="BC43" s="152">
        <f>IF(AZ43=3,G43,0)</f>
        <v>0</v>
      </c>
      <c r="BD43" s="152">
        <f>IF(AZ43=4,G43,0)</f>
        <v>0</v>
      </c>
      <c r="BE43" s="152">
        <f>IF(AZ43=5,G43,0)</f>
        <v>0</v>
      </c>
      <c r="CA43" s="182">
        <v>1</v>
      </c>
      <c r="CB43" s="182">
        <v>1</v>
      </c>
      <c r="CZ43" s="152">
        <v>0</v>
      </c>
    </row>
    <row r="44" spans="1:104" x14ac:dyDescent="0.2">
      <c r="A44" s="176">
        <v>18</v>
      </c>
      <c r="B44" s="177" t="s">
        <v>139</v>
      </c>
      <c r="C44" s="178" t="s">
        <v>140</v>
      </c>
      <c r="D44" s="179" t="s">
        <v>94</v>
      </c>
      <c r="E44" s="180">
        <v>198.88</v>
      </c>
      <c r="F44" s="180">
        <v>0</v>
      </c>
      <c r="G44" s="181">
        <f>E44*F44</f>
        <v>0</v>
      </c>
      <c r="O44" s="175">
        <v>2</v>
      </c>
      <c r="AA44" s="152">
        <v>1</v>
      </c>
      <c r="AB44" s="152">
        <v>1</v>
      </c>
      <c r="AC44" s="152">
        <v>1</v>
      </c>
      <c r="AZ44" s="152">
        <v>1</v>
      </c>
      <c r="BA44" s="152">
        <f>IF(AZ44=1,G44,0)</f>
        <v>0</v>
      </c>
      <c r="BB44" s="152">
        <f>IF(AZ44=2,G44,0)</f>
        <v>0</v>
      </c>
      <c r="BC44" s="152">
        <f>IF(AZ44=3,G44,0)</f>
        <v>0</v>
      </c>
      <c r="BD44" s="152">
        <f>IF(AZ44=4,G44,0)</f>
        <v>0</v>
      </c>
      <c r="BE44" s="152">
        <f>IF(AZ44=5,G44,0)</f>
        <v>0</v>
      </c>
      <c r="CA44" s="182">
        <v>1</v>
      </c>
      <c r="CB44" s="182">
        <v>1</v>
      </c>
      <c r="CZ44" s="152">
        <v>0</v>
      </c>
    </row>
    <row r="45" spans="1:104" x14ac:dyDescent="0.2">
      <c r="A45" s="176">
        <v>19</v>
      </c>
      <c r="B45" s="177" t="s">
        <v>141</v>
      </c>
      <c r="C45" s="178" t="s">
        <v>142</v>
      </c>
      <c r="D45" s="179" t="s">
        <v>143</v>
      </c>
      <c r="E45" s="180">
        <v>19.888000000000002</v>
      </c>
      <c r="F45" s="180">
        <v>0</v>
      </c>
      <c r="G45" s="181">
        <f>E45*F45</f>
        <v>0</v>
      </c>
      <c r="O45" s="175">
        <v>2</v>
      </c>
      <c r="AA45" s="152">
        <v>12</v>
      </c>
      <c r="AB45" s="152">
        <v>0</v>
      </c>
      <c r="AC45" s="152">
        <v>33</v>
      </c>
      <c r="AZ45" s="152">
        <v>1</v>
      </c>
      <c r="BA45" s="152">
        <f>IF(AZ45=1,G45,0)</f>
        <v>0</v>
      </c>
      <c r="BB45" s="152">
        <f>IF(AZ45=2,G45,0)</f>
        <v>0</v>
      </c>
      <c r="BC45" s="152">
        <f>IF(AZ45=3,G45,0)</f>
        <v>0</v>
      </c>
      <c r="BD45" s="152">
        <f>IF(AZ45=4,G45,0)</f>
        <v>0</v>
      </c>
      <c r="BE45" s="152">
        <f>IF(AZ45=5,G45,0)</f>
        <v>0</v>
      </c>
      <c r="CA45" s="182">
        <v>12</v>
      </c>
      <c r="CB45" s="182">
        <v>0</v>
      </c>
      <c r="CZ45" s="152">
        <v>0</v>
      </c>
    </row>
    <row r="46" spans="1:104" x14ac:dyDescent="0.2">
      <c r="A46" s="183"/>
      <c r="B46" s="185"/>
      <c r="C46" s="186" t="s">
        <v>144</v>
      </c>
      <c r="D46" s="187"/>
      <c r="E46" s="188">
        <v>19.888000000000002</v>
      </c>
      <c r="F46" s="189"/>
      <c r="G46" s="190"/>
      <c r="M46" s="184" t="s">
        <v>144</v>
      </c>
      <c r="O46" s="175"/>
    </row>
    <row r="47" spans="1:104" x14ac:dyDescent="0.2">
      <c r="A47" s="176">
        <v>20</v>
      </c>
      <c r="B47" s="177" t="s">
        <v>145</v>
      </c>
      <c r="C47" s="178" t="s">
        <v>146</v>
      </c>
      <c r="D47" s="179" t="s">
        <v>143</v>
      </c>
      <c r="E47" s="180">
        <v>3.8662000000000001</v>
      </c>
      <c r="F47" s="180">
        <v>0</v>
      </c>
      <c r="G47" s="181">
        <f>E47*F47</f>
        <v>0</v>
      </c>
      <c r="O47" s="175">
        <v>2</v>
      </c>
      <c r="AA47" s="152">
        <v>3</v>
      </c>
      <c r="AB47" s="152">
        <v>1</v>
      </c>
      <c r="AC47" s="152">
        <v>572441</v>
      </c>
      <c r="AZ47" s="152">
        <v>1</v>
      </c>
      <c r="BA47" s="152">
        <f>IF(AZ47=1,G47,0)</f>
        <v>0</v>
      </c>
      <c r="BB47" s="152">
        <f>IF(AZ47=2,G47,0)</f>
        <v>0</v>
      </c>
      <c r="BC47" s="152">
        <f>IF(AZ47=3,G47,0)</f>
        <v>0</v>
      </c>
      <c r="BD47" s="152">
        <f>IF(AZ47=4,G47,0)</f>
        <v>0</v>
      </c>
      <c r="BE47" s="152">
        <f>IF(AZ47=5,G47,0)</f>
        <v>0</v>
      </c>
      <c r="CA47" s="182">
        <v>3</v>
      </c>
      <c r="CB47" s="182">
        <v>1</v>
      </c>
      <c r="CZ47" s="152">
        <v>1E-3</v>
      </c>
    </row>
    <row r="48" spans="1:104" x14ac:dyDescent="0.2">
      <c r="A48" s="183"/>
      <c r="B48" s="185"/>
      <c r="C48" s="186" t="s">
        <v>147</v>
      </c>
      <c r="D48" s="187"/>
      <c r="E48" s="188">
        <v>3.8662000000000001</v>
      </c>
      <c r="F48" s="189"/>
      <c r="G48" s="190"/>
      <c r="M48" s="184" t="s">
        <v>147</v>
      </c>
      <c r="O48" s="175"/>
    </row>
    <row r="49" spans="1:104" x14ac:dyDescent="0.2">
      <c r="A49" s="191"/>
      <c r="B49" s="192" t="s">
        <v>75</v>
      </c>
      <c r="C49" s="193" t="str">
        <f>CONCATENATE(B39," ",C39)</f>
        <v>18 Povrchové úpravy terénu-zatravnění</v>
      </c>
      <c r="D49" s="194"/>
      <c r="E49" s="195"/>
      <c r="F49" s="196"/>
      <c r="G49" s="197">
        <f>SUM(G39:G48)</f>
        <v>0</v>
      </c>
      <c r="O49" s="175">
        <v>4</v>
      </c>
      <c r="BA49" s="198">
        <f>SUM(BA39:BA48)</f>
        <v>0</v>
      </c>
      <c r="BB49" s="198">
        <f>SUM(BB39:BB48)</f>
        <v>0</v>
      </c>
      <c r="BC49" s="198">
        <f>SUM(BC39:BC48)</f>
        <v>0</v>
      </c>
      <c r="BD49" s="198">
        <f>SUM(BD39:BD48)</f>
        <v>0</v>
      </c>
      <c r="BE49" s="198">
        <f>SUM(BE39:BE48)</f>
        <v>0</v>
      </c>
    </row>
    <row r="50" spans="1:104" x14ac:dyDescent="0.2">
      <c r="A50" s="169" t="s">
        <v>72</v>
      </c>
      <c r="B50" s="170" t="s">
        <v>148</v>
      </c>
      <c r="C50" s="171" t="s">
        <v>149</v>
      </c>
      <c r="D50" s="172"/>
      <c r="E50" s="173"/>
      <c r="F50" s="173"/>
      <c r="G50" s="174"/>
      <c r="O50" s="175">
        <v>1</v>
      </c>
    </row>
    <row r="51" spans="1:104" ht="22.5" x14ac:dyDescent="0.2">
      <c r="A51" s="176">
        <v>21</v>
      </c>
      <c r="B51" s="177" t="s">
        <v>150</v>
      </c>
      <c r="C51" s="178" t="s">
        <v>151</v>
      </c>
      <c r="D51" s="179" t="s">
        <v>101</v>
      </c>
      <c r="E51" s="180">
        <v>8.5120000000000005</v>
      </c>
      <c r="F51" s="180">
        <v>0</v>
      </c>
      <c r="G51" s="181">
        <f>E51*F51</f>
        <v>0</v>
      </c>
      <c r="O51" s="175">
        <v>2</v>
      </c>
      <c r="AA51" s="152">
        <v>1</v>
      </c>
      <c r="AB51" s="152">
        <v>1</v>
      </c>
      <c r="AC51" s="152">
        <v>1</v>
      </c>
      <c r="AZ51" s="152">
        <v>1</v>
      </c>
      <c r="BA51" s="152">
        <f>IF(AZ51=1,G51,0)</f>
        <v>0</v>
      </c>
      <c r="BB51" s="152">
        <f>IF(AZ51=2,G51,0)</f>
        <v>0</v>
      </c>
      <c r="BC51" s="152">
        <f>IF(AZ51=3,G51,0)</f>
        <v>0</v>
      </c>
      <c r="BD51" s="152">
        <f>IF(AZ51=4,G51,0)</f>
        <v>0</v>
      </c>
      <c r="BE51" s="152">
        <f>IF(AZ51=5,G51,0)</f>
        <v>0</v>
      </c>
      <c r="CA51" s="182">
        <v>1</v>
      </c>
      <c r="CB51" s="182">
        <v>1</v>
      </c>
      <c r="CZ51" s="152">
        <v>2.3785500000000002</v>
      </c>
    </row>
    <row r="52" spans="1:104" x14ac:dyDescent="0.2">
      <c r="A52" s="183"/>
      <c r="B52" s="185"/>
      <c r="C52" s="186" t="s">
        <v>152</v>
      </c>
      <c r="D52" s="187"/>
      <c r="E52" s="188">
        <v>8.5120000000000005</v>
      </c>
      <c r="F52" s="189"/>
      <c r="G52" s="190"/>
      <c r="M52" s="184" t="s">
        <v>152</v>
      </c>
      <c r="O52" s="175"/>
    </row>
    <row r="53" spans="1:104" x14ac:dyDescent="0.2">
      <c r="A53" s="191"/>
      <c r="B53" s="192" t="s">
        <v>75</v>
      </c>
      <c r="C53" s="193" t="str">
        <f>CONCATENATE(B50," ",C50)</f>
        <v>2 Základy a zvláštní zakládání</v>
      </c>
      <c r="D53" s="194"/>
      <c r="E53" s="195"/>
      <c r="F53" s="196"/>
      <c r="G53" s="197">
        <f>SUM(G50:G52)</f>
        <v>0</v>
      </c>
      <c r="O53" s="175">
        <v>4</v>
      </c>
      <c r="BA53" s="198">
        <f>SUM(BA50:BA52)</f>
        <v>0</v>
      </c>
      <c r="BB53" s="198">
        <f>SUM(BB50:BB52)</f>
        <v>0</v>
      </c>
      <c r="BC53" s="198">
        <f>SUM(BC50:BC52)</f>
        <v>0</v>
      </c>
      <c r="BD53" s="198">
        <f>SUM(BD50:BD52)</f>
        <v>0</v>
      </c>
      <c r="BE53" s="198">
        <f>SUM(BE50:BE52)</f>
        <v>0</v>
      </c>
    </row>
    <row r="54" spans="1:104" x14ac:dyDescent="0.2">
      <c r="A54" s="169" t="s">
        <v>72</v>
      </c>
      <c r="B54" s="170" t="s">
        <v>153</v>
      </c>
      <c r="C54" s="171" t="s">
        <v>154</v>
      </c>
      <c r="D54" s="172"/>
      <c r="E54" s="173"/>
      <c r="F54" s="173"/>
      <c r="G54" s="174"/>
      <c r="O54" s="175">
        <v>1</v>
      </c>
    </row>
    <row r="55" spans="1:104" x14ac:dyDescent="0.2">
      <c r="A55" s="176">
        <v>22</v>
      </c>
      <c r="B55" s="177" t="s">
        <v>155</v>
      </c>
      <c r="C55" s="178" t="s">
        <v>156</v>
      </c>
      <c r="D55" s="179" t="s">
        <v>101</v>
      </c>
      <c r="E55" s="180">
        <v>76.608000000000004</v>
      </c>
      <c r="F55" s="180">
        <v>0</v>
      </c>
      <c r="G55" s="181">
        <f>E55*F55</f>
        <v>0</v>
      </c>
      <c r="O55" s="175">
        <v>2</v>
      </c>
      <c r="AA55" s="152">
        <v>1</v>
      </c>
      <c r="AB55" s="152">
        <v>0</v>
      </c>
      <c r="AC55" s="152">
        <v>0</v>
      </c>
      <c r="AZ55" s="152">
        <v>1</v>
      </c>
      <c r="BA55" s="152">
        <f>IF(AZ55=1,G55,0)</f>
        <v>0</v>
      </c>
      <c r="BB55" s="152">
        <f>IF(AZ55=2,G55,0)</f>
        <v>0</v>
      </c>
      <c r="BC55" s="152">
        <f>IF(AZ55=3,G55,0)</f>
        <v>0</v>
      </c>
      <c r="BD55" s="152">
        <f>IF(AZ55=4,G55,0)</f>
        <v>0</v>
      </c>
      <c r="BE55" s="152">
        <f>IF(AZ55=5,G55,0)</f>
        <v>0</v>
      </c>
      <c r="CA55" s="182">
        <v>1</v>
      </c>
      <c r="CB55" s="182">
        <v>0</v>
      </c>
      <c r="CZ55" s="152">
        <v>2.16</v>
      </c>
    </row>
    <row r="56" spans="1:104" x14ac:dyDescent="0.2">
      <c r="A56" s="183"/>
      <c r="B56" s="185"/>
      <c r="C56" s="186" t="s">
        <v>157</v>
      </c>
      <c r="D56" s="187"/>
      <c r="E56" s="188">
        <v>76.608000000000004</v>
      </c>
      <c r="F56" s="189"/>
      <c r="G56" s="190"/>
      <c r="M56" s="184" t="s">
        <v>157</v>
      </c>
      <c r="O56" s="175"/>
    </row>
    <row r="57" spans="1:104" ht="22.5" x14ac:dyDescent="0.2">
      <c r="A57" s="176">
        <v>23</v>
      </c>
      <c r="B57" s="177" t="s">
        <v>158</v>
      </c>
      <c r="C57" s="178" t="s">
        <v>159</v>
      </c>
      <c r="D57" s="179" t="s">
        <v>101</v>
      </c>
      <c r="E57" s="180">
        <v>21.28</v>
      </c>
      <c r="F57" s="180">
        <v>0</v>
      </c>
      <c r="G57" s="181">
        <f>E57*F57</f>
        <v>0</v>
      </c>
      <c r="O57" s="175">
        <v>2</v>
      </c>
      <c r="AA57" s="152">
        <v>1</v>
      </c>
      <c r="AB57" s="152">
        <v>0</v>
      </c>
      <c r="AC57" s="152">
        <v>0</v>
      </c>
      <c r="AZ57" s="152">
        <v>1</v>
      </c>
      <c r="BA57" s="152">
        <f>IF(AZ57=1,G57,0)</f>
        <v>0</v>
      </c>
      <c r="BB57" s="152">
        <f>IF(AZ57=2,G57,0)</f>
        <v>0</v>
      </c>
      <c r="BC57" s="152">
        <f>IF(AZ57=3,G57,0)</f>
        <v>0</v>
      </c>
      <c r="BD57" s="152">
        <f>IF(AZ57=4,G57,0)</f>
        <v>0</v>
      </c>
      <c r="BE57" s="152">
        <f>IF(AZ57=5,G57,0)</f>
        <v>0</v>
      </c>
      <c r="CA57" s="182">
        <v>1</v>
      </c>
      <c r="CB57" s="182">
        <v>0</v>
      </c>
      <c r="CZ57" s="152">
        <v>1.89</v>
      </c>
    </row>
    <row r="58" spans="1:104" x14ac:dyDescent="0.2">
      <c r="A58" s="183"/>
      <c r="B58" s="185"/>
      <c r="C58" s="186" t="s">
        <v>160</v>
      </c>
      <c r="D58" s="187"/>
      <c r="E58" s="188">
        <v>21.28</v>
      </c>
      <c r="F58" s="189"/>
      <c r="G58" s="190"/>
      <c r="M58" s="184" t="s">
        <v>160</v>
      </c>
      <c r="O58" s="175"/>
    </row>
    <row r="59" spans="1:104" ht="22.5" x14ac:dyDescent="0.2">
      <c r="A59" s="176">
        <v>24</v>
      </c>
      <c r="B59" s="177" t="s">
        <v>161</v>
      </c>
      <c r="C59" s="178" t="s">
        <v>162</v>
      </c>
      <c r="D59" s="179" t="s">
        <v>94</v>
      </c>
      <c r="E59" s="180">
        <v>106.4</v>
      </c>
      <c r="F59" s="180">
        <v>0</v>
      </c>
      <c r="G59" s="181">
        <f>E59*F59</f>
        <v>0</v>
      </c>
      <c r="O59" s="175">
        <v>2</v>
      </c>
      <c r="AA59" s="152">
        <v>1</v>
      </c>
      <c r="AB59" s="152">
        <v>1</v>
      </c>
      <c r="AC59" s="152">
        <v>1</v>
      </c>
      <c r="AZ59" s="152">
        <v>1</v>
      </c>
      <c r="BA59" s="152">
        <f>IF(AZ59=1,G59,0)</f>
        <v>0</v>
      </c>
      <c r="BB59" s="152">
        <f>IF(AZ59=2,G59,0)</f>
        <v>0</v>
      </c>
      <c r="BC59" s="152">
        <f>IF(AZ59=3,G59,0)</f>
        <v>0</v>
      </c>
      <c r="BD59" s="152">
        <f>IF(AZ59=4,G59,0)</f>
        <v>0</v>
      </c>
      <c r="BE59" s="152">
        <f>IF(AZ59=5,G59,0)</f>
        <v>0</v>
      </c>
      <c r="CA59" s="182">
        <v>1</v>
      </c>
      <c r="CB59" s="182">
        <v>1</v>
      </c>
      <c r="CZ59" s="152">
        <v>0</v>
      </c>
    </row>
    <row r="60" spans="1:104" x14ac:dyDescent="0.2">
      <c r="A60" s="183"/>
      <c r="B60" s="185"/>
      <c r="C60" s="186" t="s">
        <v>163</v>
      </c>
      <c r="D60" s="187"/>
      <c r="E60" s="188">
        <v>106.4</v>
      </c>
      <c r="F60" s="189"/>
      <c r="G60" s="190"/>
      <c r="M60" s="184" t="s">
        <v>163</v>
      </c>
      <c r="O60" s="175"/>
    </row>
    <row r="61" spans="1:104" x14ac:dyDescent="0.2">
      <c r="A61" s="191"/>
      <c r="B61" s="192" t="s">
        <v>75</v>
      </c>
      <c r="C61" s="193" t="str">
        <f>CONCATENATE(B54," ",C54)</f>
        <v>4 Vodorovné konstrukce</v>
      </c>
      <c r="D61" s="194"/>
      <c r="E61" s="195"/>
      <c r="F61" s="196"/>
      <c r="G61" s="197">
        <f>SUM(G54:G60)</f>
        <v>0</v>
      </c>
      <c r="O61" s="175">
        <v>4</v>
      </c>
      <c r="BA61" s="198">
        <f>SUM(BA54:BA60)</f>
        <v>0</v>
      </c>
      <c r="BB61" s="198">
        <f>SUM(BB54:BB60)</f>
        <v>0</v>
      </c>
      <c r="BC61" s="198">
        <f>SUM(BC54:BC60)</f>
        <v>0</v>
      </c>
      <c r="BD61" s="198">
        <f>SUM(BD54:BD60)</f>
        <v>0</v>
      </c>
      <c r="BE61" s="198">
        <f>SUM(BE54:BE60)</f>
        <v>0</v>
      </c>
    </row>
    <row r="62" spans="1:104" x14ac:dyDescent="0.2">
      <c r="A62" s="169" t="s">
        <v>72</v>
      </c>
      <c r="B62" s="170" t="s">
        <v>164</v>
      </c>
      <c r="C62" s="171" t="s">
        <v>165</v>
      </c>
      <c r="D62" s="172"/>
      <c r="E62" s="173"/>
      <c r="F62" s="173"/>
      <c r="G62" s="174"/>
      <c r="O62" s="175">
        <v>1</v>
      </c>
    </row>
    <row r="63" spans="1:104" ht="22.5" x14ac:dyDescent="0.2">
      <c r="A63" s="176">
        <v>25</v>
      </c>
      <c r="B63" s="177" t="s">
        <v>166</v>
      </c>
      <c r="C63" s="178" t="s">
        <v>167</v>
      </c>
      <c r="D63" s="179" t="s">
        <v>94</v>
      </c>
      <c r="E63" s="180">
        <v>8.6999999999999993</v>
      </c>
      <c r="F63" s="180">
        <v>0</v>
      </c>
      <c r="G63" s="181">
        <f>E63*F63</f>
        <v>0</v>
      </c>
      <c r="O63" s="175">
        <v>2</v>
      </c>
      <c r="AA63" s="152">
        <v>1</v>
      </c>
      <c r="AB63" s="152">
        <v>1</v>
      </c>
      <c r="AC63" s="152">
        <v>1</v>
      </c>
      <c r="AZ63" s="152">
        <v>1</v>
      </c>
      <c r="BA63" s="152">
        <f>IF(AZ63=1,G63,0)</f>
        <v>0</v>
      </c>
      <c r="BB63" s="152">
        <f>IF(AZ63=2,G63,0)</f>
        <v>0</v>
      </c>
      <c r="BC63" s="152">
        <f>IF(AZ63=3,G63,0)</f>
        <v>0</v>
      </c>
      <c r="BD63" s="152">
        <f>IF(AZ63=4,G63,0)</f>
        <v>0</v>
      </c>
      <c r="BE63" s="152">
        <f>IF(AZ63=5,G63,0)</f>
        <v>0</v>
      </c>
      <c r="CA63" s="182">
        <v>1</v>
      </c>
      <c r="CB63" s="182">
        <v>1</v>
      </c>
      <c r="CZ63" s="152">
        <v>0</v>
      </c>
    </row>
    <row r="64" spans="1:104" ht="22.5" x14ac:dyDescent="0.2">
      <c r="A64" s="176">
        <v>26</v>
      </c>
      <c r="B64" s="177" t="s">
        <v>168</v>
      </c>
      <c r="C64" s="178" t="s">
        <v>169</v>
      </c>
      <c r="D64" s="179" t="s">
        <v>101</v>
      </c>
      <c r="E64" s="180">
        <v>0.87</v>
      </c>
      <c r="F64" s="180">
        <v>0</v>
      </c>
      <c r="G64" s="181">
        <f>E64*F64</f>
        <v>0</v>
      </c>
      <c r="O64" s="175">
        <v>2</v>
      </c>
      <c r="AA64" s="152">
        <v>1</v>
      </c>
      <c r="AB64" s="152">
        <v>1</v>
      </c>
      <c r="AC64" s="152">
        <v>1</v>
      </c>
      <c r="AZ64" s="152">
        <v>1</v>
      </c>
      <c r="BA64" s="152">
        <f>IF(AZ64=1,G64,0)</f>
        <v>0</v>
      </c>
      <c r="BB64" s="152">
        <f>IF(AZ64=2,G64,0)</f>
        <v>0</v>
      </c>
      <c r="BC64" s="152">
        <f>IF(AZ64=3,G64,0)</f>
        <v>0</v>
      </c>
      <c r="BD64" s="152">
        <f>IF(AZ64=4,G64,0)</f>
        <v>0</v>
      </c>
      <c r="BE64" s="152">
        <f>IF(AZ64=5,G64,0)</f>
        <v>0</v>
      </c>
      <c r="CA64" s="182">
        <v>1</v>
      </c>
      <c r="CB64" s="182">
        <v>1</v>
      </c>
      <c r="CZ64" s="152">
        <v>1.9312499999999999</v>
      </c>
    </row>
    <row r="65" spans="1:104" x14ac:dyDescent="0.2">
      <c r="A65" s="183"/>
      <c r="B65" s="185"/>
      <c r="C65" s="186" t="s">
        <v>170</v>
      </c>
      <c r="D65" s="187"/>
      <c r="E65" s="188">
        <v>0.87</v>
      </c>
      <c r="F65" s="189"/>
      <c r="G65" s="190"/>
      <c r="M65" s="184" t="s">
        <v>170</v>
      </c>
      <c r="O65" s="175"/>
    </row>
    <row r="66" spans="1:104" x14ac:dyDescent="0.2">
      <c r="A66" s="191"/>
      <c r="B66" s="192" t="s">
        <v>75</v>
      </c>
      <c r="C66" s="193" t="str">
        <f>CONCATENATE(B62," ",C62)</f>
        <v>46 Zpevněné plochy</v>
      </c>
      <c r="D66" s="194"/>
      <c r="E66" s="195"/>
      <c r="F66" s="196"/>
      <c r="G66" s="197">
        <f>SUM(G62:G65)</f>
        <v>0</v>
      </c>
      <c r="O66" s="175">
        <v>4</v>
      </c>
      <c r="BA66" s="198">
        <f>SUM(BA62:BA65)</f>
        <v>0</v>
      </c>
      <c r="BB66" s="198">
        <f>SUM(BB62:BB65)</f>
        <v>0</v>
      </c>
      <c r="BC66" s="198">
        <f>SUM(BC62:BC65)</f>
        <v>0</v>
      </c>
      <c r="BD66" s="198">
        <f>SUM(BD62:BD65)</f>
        <v>0</v>
      </c>
      <c r="BE66" s="198">
        <f>SUM(BE62:BE65)</f>
        <v>0</v>
      </c>
    </row>
    <row r="67" spans="1:104" x14ac:dyDescent="0.2">
      <c r="A67" s="169" t="s">
        <v>72</v>
      </c>
      <c r="B67" s="170" t="s">
        <v>171</v>
      </c>
      <c r="C67" s="171" t="s">
        <v>172</v>
      </c>
      <c r="D67" s="172"/>
      <c r="E67" s="173"/>
      <c r="F67" s="173"/>
      <c r="G67" s="174"/>
      <c r="O67" s="175">
        <v>1</v>
      </c>
    </row>
    <row r="68" spans="1:104" ht="22.5" x14ac:dyDescent="0.2">
      <c r="A68" s="176">
        <v>27</v>
      </c>
      <c r="B68" s="177" t="s">
        <v>173</v>
      </c>
      <c r="C68" s="178" t="s">
        <v>174</v>
      </c>
      <c r="D68" s="179" t="s">
        <v>94</v>
      </c>
      <c r="E68" s="180">
        <v>8.6999999999999993</v>
      </c>
      <c r="F68" s="180">
        <v>0</v>
      </c>
      <c r="G68" s="181">
        <f>E68*F68</f>
        <v>0</v>
      </c>
      <c r="O68" s="175">
        <v>2</v>
      </c>
      <c r="AA68" s="152">
        <v>1</v>
      </c>
      <c r="AB68" s="152">
        <v>1</v>
      </c>
      <c r="AC68" s="152">
        <v>1</v>
      </c>
      <c r="AZ68" s="152">
        <v>1</v>
      </c>
      <c r="BA68" s="152">
        <f>IF(AZ68=1,G68,0)</f>
        <v>0</v>
      </c>
      <c r="BB68" s="152">
        <f>IF(AZ68=2,G68,0)</f>
        <v>0</v>
      </c>
      <c r="BC68" s="152">
        <f>IF(AZ68=3,G68,0)</f>
        <v>0</v>
      </c>
      <c r="BD68" s="152">
        <f>IF(AZ68=4,G68,0)</f>
        <v>0</v>
      </c>
      <c r="BE68" s="152">
        <f>IF(AZ68=5,G68,0)</f>
        <v>0</v>
      </c>
      <c r="CA68" s="182">
        <v>1</v>
      </c>
      <c r="CB68" s="182">
        <v>1</v>
      </c>
      <c r="CZ68" s="152">
        <v>0</v>
      </c>
    </row>
    <row r="69" spans="1:104" x14ac:dyDescent="0.2">
      <c r="A69" s="176">
        <v>28</v>
      </c>
      <c r="B69" s="177" t="s">
        <v>175</v>
      </c>
      <c r="C69" s="178" t="s">
        <v>176</v>
      </c>
      <c r="D69" s="179" t="s">
        <v>94</v>
      </c>
      <c r="E69" s="180">
        <v>8.6999999999999993</v>
      </c>
      <c r="F69" s="180">
        <v>0</v>
      </c>
      <c r="G69" s="181">
        <f>E69*F69</f>
        <v>0</v>
      </c>
      <c r="O69" s="175">
        <v>2</v>
      </c>
      <c r="AA69" s="152">
        <v>1</v>
      </c>
      <c r="AB69" s="152">
        <v>1</v>
      </c>
      <c r="AC69" s="152">
        <v>1</v>
      </c>
      <c r="AZ69" s="152">
        <v>1</v>
      </c>
      <c r="BA69" s="152">
        <f>IF(AZ69=1,G69,0)</f>
        <v>0</v>
      </c>
      <c r="BB69" s="152">
        <f>IF(AZ69=2,G69,0)</f>
        <v>0</v>
      </c>
      <c r="BC69" s="152">
        <f>IF(AZ69=3,G69,0)</f>
        <v>0</v>
      </c>
      <c r="BD69" s="152">
        <f>IF(AZ69=4,G69,0)</f>
        <v>0</v>
      </c>
      <c r="BE69" s="152">
        <f>IF(AZ69=5,G69,0)</f>
        <v>0</v>
      </c>
      <c r="CA69" s="182">
        <v>1</v>
      </c>
      <c r="CB69" s="182">
        <v>1</v>
      </c>
      <c r="CZ69" s="152">
        <v>0</v>
      </c>
    </row>
    <row r="70" spans="1:104" x14ac:dyDescent="0.2">
      <c r="A70" s="191"/>
      <c r="B70" s="192" t="s">
        <v>75</v>
      </c>
      <c r="C70" s="193" t="str">
        <f>CONCATENATE(B67," ",C67)</f>
        <v>5 Komunikace</v>
      </c>
      <c r="D70" s="194"/>
      <c r="E70" s="195"/>
      <c r="F70" s="196"/>
      <c r="G70" s="197">
        <f>SUM(G67:G69)</f>
        <v>0</v>
      </c>
      <c r="O70" s="175">
        <v>4</v>
      </c>
      <c r="BA70" s="198">
        <f>SUM(BA67:BA69)</f>
        <v>0</v>
      </c>
      <c r="BB70" s="198">
        <f>SUM(BB67:BB69)</f>
        <v>0</v>
      </c>
      <c r="BC70" s="198">
        <f>SUM(BC67:BC69)</f>
        <v>0</v>
      </c>
      <c r="BD70" s="198">
        <f>SUM(BD67:BD69)</f>
        <v>0</v>
      </c>
      <c r="BE70" s="198">
        <f>SUM(BE67:BE69)</f>
        <v>0</v>
      </c>
    </row>
    <row r="71" spans="1:104" x14ac:dyDescent="0.2">
      <c r="A71" s="169" t="s">
        <v>72</v>
      </c>
      <c r="B71" s="170" t="s">
        <v>177</v>
      </c>
      <c r="C71" s="171" t="s">
        <v>178</v>
      </c>
      <c r="D71" s="172"/>
      <c r="E71" s="173"/>
      <c r="F71" s="173"/>
      <c r="G71" s="174"/>
      <c r="O71" s="175">
        <v>1</v>
      </c>
    </row>
    <row r="72" spans="1:104" x14ac:dyDescent="0.2">
      <c r="A72" s="176">
        <v>29</v>
      </c>
      <c r="B72" s="177" t="s">
        <v>179</v>
      </c>
      <c r="C72" s="178" t="s">
        <v>180</v>
      </c>
      <c r="D72" s="179" t="s">
        <v>181</v>
      </c>
      <c r="E72" s="180">
        <v>133</v>
      </c>
      <c r="F72" s="180">
        <v>0</v>
      </c>
      <c r="G72" s="181">
        <f>E72*F72</f>
        <v>0</v>
      </c>
      <c r="O72" s="175">
        <v>2</v>
      </c>
      <c r="AA72" s="152">
        <v>1</v>
      </c>
      <c r="AB72" s="152">
        <v>1</v>
      </c>
      <c r="AC72" s="152">
        <v>1</v>
      </c>
      <c r="AZ72" s="152">
        <v>1</v>
      </c>
      <c r="BA72" s="152">
        <f>IF(AZ72=1,G72,0)</f>
        <v>0</v>
      </c>
      <c r="BB72" s="152">
        <f>IF(AZ72=2,G72,0)</f>
        <v>0</v>
      </c>
      <c r="BC72" s="152">
        <f>IF(AZ72=3,G72,0)</f>
        <v>0</v>
      </c>
      <c r="BD72" s="152">
        <f>IF(AZ72=4,G72,0)</f>
        <v>0</v>
      </c>
      <c r="BE72" s="152">
        <f>IF(AZ72=5,G72,0)</f>
        <v>0</v>
      </c>
      <c r="CA72" s="182">
        <v>1</v>
      </c>
      <c r="CB72" s="182">
        <v>1</v>
      </c>
      <c r="CZ72" s="152">
        <v>0</v>
      </c>
    </row>
    <row r="73" spans="1:104" x14ac:dyDescent="0.2">
      <c r="A73" s="183"/>
      <c r="B73" s="185"/>
      <c r="C73" s="186" t="s">
        <v>182</v>
      </c>
      <c r="D73" s="187"/>
      <c r="E73" s="188">
        <v>133</v>
      </c>
      <c r="F73" s="189"/>
      <c r="G73" s="190"/>
      <c r="M73" s="184" t="s">
        <v>182</v>
      </c>
      <c r="O73" s="175"/>
    </row>
    <row r="74" spans="1:104" ht="22.5" x14ac:dyDescent="0.2">
      <c r="A74" s="176">
        <v>30</v>
      </c>
      <c r="B74" s="177" t="s">
        <v>183</v>
      </c>
      <c r="C74" s="178" t="s">
        <v>184</v>
      </c>
      <c r="D74" s="179" t="s">
        <v>87</v>
      </c>
      <c r="E74" s="180">
        <v>2</v>
      </c>
      <c r="F74" s="180">
        <v>0</v>
      </c>
      <c r="G74" s="181">
        <f>E74*F74</f>
        <v>0</v>
      </c>
      <c r="O74" s="175">
        <v>2</v>
      </c>
      <c r="AA74" s="152">
        <v>12</v>
      </c>
      <c r="AB74" s="152">
        <v>0</v>
      </c>
      <c r="AC74" s="152">
        <v>27</v>
      </c>
      <c r="AZ74" s="152">
        <v>1</v>
      </c>
      <c r="BA74" s="152">
        <f>IF(AZ74=1,G74,0)</f>
        <v>0</v>
      </c>
      <c r="BB74" s="152">
        <f>IF(AZ74=2,G74,0)</f>
        <v>0</v>
      </c>
      <c r="BC74" s="152">
        <f>IF(AZ74=3,G74,0)</f>
        <v>0</v>
      </c>
      <c r="BD74" s="152">
        <f>IF(AZ74=4,G74,0)</f>
        <v>0</v>
      </c>
      <c r="BE74" s="152">
        <f>IF(AZ74=5,G74,0)</f>
        <v>0</v>
      </c>
      <c r="CA74" s="182">
        <v>12</v>
      </c>
      <c r="CB74" s="182">
        <v>0</v>
      </c>
      <c r="CZ74" s="152">
        <v>0.3</v>
      </c>
    </row>
    <row r="75" spans="1:104" x14ac:dyDescent="0.2">
      <c r="A75" s="183"/>
      <c r="B75" s="185"/>
      <c r="C75" s="186" t="s">
        <v>185</v>
      </c>
      <c r="D75" s="187"/>
      <c r="E75" s="188">
        <v>2</v>
      </c>
      <c r="F75" s="189"/>
      <c r="G75" s="190"/>
      <c r="M75" s="184" t="s">
        <v>185</v>
      </c>
      <c r="O75" s="175"/>
    </row>
    <row r="76" spans="1:104" ht="22.5" x14ac:dyDescent="0.2">
      <c r="A76" s="176">
        <v>31</v>
      </c>
      <c r="B76" s="177" t="s">
        <v>186</v>
      </c>
      <c r="C76" s="178" t="s">
        <v>187</v>
      </c>
      <c r="D76" s="179" t="s">
        <v>87</v>
      </c>
      <c r="E76" s="180">
        <v>1</v>
      </c>
      <c r="F76" s="180">
        <v>0</v>
      </c>
      <c r="G76" s="181">
        <f>E76*F76</f>
        <v>0</v>
      </c>
      <c r="O76" s="175">
        <v>2</v>
      </c>
      <c r="AA76" s="152">
        <v>12</v>
      </c>
      <c r="AB76" s="152">
        <v>0</v>
      </c>
      <c r="AC76" s="152">
        <v>56</v>
      </c>
      <c r="AZ76" s="152">
        <v>1</v>
      </c>
      <c r="BA76" s="152">
        <f>IF(AZ76=1,G76,0)</f>
        <v>0</v>
      </c>
      <c r="BB76" s="152">
        <f>IF(AZ76=2,G76,0)</f>
        <v>0</v>
      </c>
      <c r="BC76" s="152">
        <f>IF(AZ76=3,G76,0)</f>
        <v>0</v>
      </c>
      <c r="BD76" s="152">
        <f>IF(AZ76=4,G76,0)</f>
        <v>0</v>
      </c>
      <c r="BE76" s="152">
        <f>IF(AZ76=5,G76,0)</f>
        <v>0</v>
      </c>
      <c r="CA76" s="182">
        <v>12</v>
      </c>
      <c r="CB76" s="182">
        <v>0</v>
      </c>
      <c r="CZ76" s="152">
        <v>0</v>
      </c>
    </row>
    <row r="77" spans="1:104" x14ac:dyDescent="0.2">
      <c r="A77" s="176">
        <v>32</v>
      </c>
      <c r="B77" s="177" t="s">
        <v>188</v>
      </c>
      <c r="C77" s="178" t="s">
        <v>189</v>
      </c>
      <c r="D77" s="179" t="s">
        <v>181</v>
      </c>
      <c r="E77" s="180">
        <v>143.63999999999999</v>
      </c>
      <c r="F77" s="180">
        <v>0</v>
      </c>
      <c r="G77" s="181">
        <f>E77*F77</f>
        <v>0</v>
      </c>
      <c r="O77" s="175">
        <v>2</v>
      </c>
      <c r="AA77" s="152">
        <v>3</v>
      </c>
      <c r="AB77" s="152">
        <v>1</v>
      </c>
      <c r="AC77" s="152" t="s">
        <v>188</v>
      </c>
      <c r="AZ77" s="152">
        <v>1</v>
      </c>
      <c r="BA77" s="152">
        <f>IF(AZ77=1,G77,0)</f>
        <v>0</v>
      </c>
      <c r="BB77" s="152">
        <f>IF(AZ77=2,G77,0)</f>
        <v>0</v>
      </c>
      <c r="BC77" s="152">
        <f>IF(AZ77=3,G77,0)</f>
        <v>0</v>
      </c>
      <c r="BD77" s="152">
        <f>IF(AZ77=4,G77,0)</f>
        <v>0</v>
      </c>
      <c r="BE77" s="152">
        <f>IF(AZ77=5,G77,0)</f>
        <v>0</v>
      </c>
      <c r="CA77" s="182">
        <v>3</v>
      </c>
      <c r="CB77" s="182">
        <v>1</v>
      </c>
      <c r="CZ77" s="152">
        <v>8.0000000000000004E-4</v>
      </c>
    </row>
    <row r="78" spans="1:104" x14ac:dyDescent="0.2">
      <c r="A78" s="183"/>
      <c r="B78" s="185"/>
      <c r="C78" s="186" t="s">
        <v>190</v>
      </c>
      <c r="D78" s="187"/>
      <c r="E78" s="188">
        <v>143.63999999999999</v>
      </c>
      <c r="F78" s="189"/>
      <c r="G78" s="190"/>
      <c r="M78" s="184" t="s">
        <v>190</v>
      </c>
      <c r="O78" s="175"/>
    </row>
    <row r="79" spans="1:104" ht="22.5" x14ac:dyDescent="0.2">
      <c r="A79" s="176">
        <v>33</v>
      </c>
      <c r="B79" s="177" t="s">
        <v>191</v>
      </c>
      <c r="C79" s="178" t="s">
        <v>192</v>
      </c>
      <c r="D79" s="179" t="s">
        <v>193</v>
      </c>
      <c r="E79" s="180">
        <v>2</v>
      </c>
      <c r="F79" s="180">
        <v>0</v>
      </c>
      <c r="G79" s="181">
        <f>E79*F79</f>
        <v>0</v>
      </c>
      <c r="O79" s="175">
        <v>2</v>
      </c>
      <c r="AA79" s="152">
        <v>3</v>
      </c>
      <c r="AB79" s="152">
        <v>1</v>
      </c>
      <c r="AC79" s="152" t="s">
        <v>191</v>
      </c>
      <c r="AZ79" s="152">
        <v>1</v>
      </c>
      <c r="BA79" s="152">
        <f>IF(AZ79=1,G79,0)</f>
        <v>0</v>
      </c>
      <c r="BB79" s="152">
        <f>IF(AZ79=2,G79,0)</f>
        <v>0</v>
      </c>
      <c r="BC79" s="152">
        <f>IF(AZ79=3,G79,0)</f>
        <v>0</v>
      </c>
      <c r="BD79" s="152">
        <f>IF(AZ79=4,G79,0)</f>
        <v>0</v>
      </c>
      <c r="BE79" s="152">
        <f>IF(AZ79=5,G79,0)</f>
        <v>0</v>
      </c>
      <c r="CA79" s="182">
        <v>3</v>
      </c>
      <c r="CB79" s="182">
        <v>1</v>
      </c>
      <c r="CZ79" s="152">
        <v>0</v>
      </c>
    </row>
    <row r="80" spans="1:104" ht="22.5" x14ac:dyDescent="0.2">
      <c r="A80" s="176">
        <v>34</v>
      </c>
      <c r="B80" s="177" t="s">
        <v>194</v>
      </c>
      <c r="C80" s="178" t="s">
        <v>195</v>
      </c>
      <c r="D80" s="179" t="s">
        <v>30</v>
      </c>
      <c r="E80" s="180">
        <v>12</v>
      </c>
      <c r="F80" s="180">
        <v>0</v>
      </c>
      <c r="G80" s="181">
        <f>E80*F80</f>
        <v>0</v>
      </c>
      <c r="O80" s="175">
        <v>2</v>
      </c>
      <c r="AA80" s="152">
        <v>10</v>
      </c>
      <c r="AB80" s="152">
        <v>0</v>
      </c>
      <c r="AC80" s="152">
        <v>8</v>
      </c>
      <c r="AZ80" s="152">
        <v>5</v>
      </c>
      <c r="BA80" s="152">
        <f>IF(AZ80=1,G80,0)</f>
        <v>0</v>
      </c>
      <c r="BB80" s="152">
        <f>IF(AZ80=2,G80,0)</f>
        <v>0</v>
      </c>
      <c r="BC80" s="152">
        <f>IF(AZ80=3,G80,0)</f>
        <v>0</v>
      </c>
      <c r="BD80" s="152">
        <f>IF(AZ80=4,G80,0)</f>
        <v>0</v>
      </c>
      <c r="BE80" s="152">
        <f>IF(AZ80=5,G80,0)</f>
        <v>0</v>
      </c>
      <c r="CA80" s="182">
        <v>10</v>
      </c>
      <c r="CB80" s="182">
        <v>0</v>
      </c>
      <c r="CZ80" s="152">
        <v>0</v>
      </c>
    </row>
    <row r="81" spans="1:104" x14ac:dyDescent="0.2">
      <c r="A81" s="183"/>
      <c r="B81" s="185"/>
      <c r="C81" s="186" t="s">
        <v>196</v>
      </c>
      <c r="D81" s="187"/>
      <c r="E81" s="188">
        <v>12</v>
      </c>
      <c r="F81" s="189"/>
      <c r="G81" s="190"/>
      <c r="M81" s="184" t="s">
        <v>196</v>
      </c>
      <c r="O81" s="175"/>
    </row>
    <row r="82" spans="1:104" x14ac:dyDescent="0.2">
      <c r="A82" s="191"/>
      <c r="B82" s="192" t="s">
        <v>75</v>
      </c>
      <c r="C82" s="193" t="str">
        <f>CONCATENATE(B71," ",C71)</f>
        <v>8 Trubní vedení</v>
      </c>
      <c r="D82" s="194"/>
      <c r="E82" s="195"/>
      <c r="F82" s="196"/>
      <c r="G82" s="197">
        <f>SUM(G71:G81)</f>
        <v>0</v>
      </c>
      <c r="O82" s="175">
        <v>4</v>
      </c>
      <c r="BA82" s="198">
        <f>SUM(BA71:BA81)</f>
        <v>0</v>
      </c>
      <c r="BB82" s="198">
        <f>SUM(BB71:BB81)</f>
        <v>0</v>
      </c>
      <c r="BC82" s="198">
        <f>SUM(BC71:BC81)</f>
        <v>0</v>
      </c>
      <c r="BD82" s="198">
        <f>SUM(BD71:BD81)</f>
        <v>0</v>
      </c>
      <c r="BE82" s="198">
        <f>SUM(BE71:BE81)</f>
        <v>0</v>
      </c>
    </row>
    <row r="83" spans="1:104" x14ac:dyDescent="0.2">
      <c r="A83" s="169" t="s">
        <v>72</v>
      </c>
      <c r="B83" s="170" t="s">
        <v>197</v>
      </c>
      <c r="C83" s="171" t="s">
        <v>198</v>
      </c>
      <c r="D83" s="172"/>
      <c r="E83" s="173"/>
      <c r="F83" s="173"/>
      <c r="G83" s="174"/>
      <c r="O83" s="175">
        <v>1</v>
      </c>
    </row>
    <row r="84" spans="1:104" ht="22.5" x14ac:dyDescent="0.2">
      <c r="A84" s="176">
        <v>35</v>
      </c>
      <c r="B84" s="177" t="s">
        <v>199</v>
      </c>
      <c r="C84" s="178" t="s">
        <v>200</v>
      </c>
      <c r="D84" s="179" t="s">
        <v>94</v>
      </c>
      <c r="E84" s="180">
        <v>646</v>
      </c>
      <c r="F84" s="180">
        <v>0</v>
      </c>
      <c r="G84" s="181">
        <f>E84*F84</f>
        <v>0</v>
      </c>
      <c r="O84" s="175">
        <v>2</v>
      </c>
      <c r="AA84" s="152">
        <v>1</v>
      </c>
      <c r="AB84" s="152">
        <v>1</v>
      </c>
      <c r="AC84" s="152">
        <v>1</v>
      </c>
      <c r="AZ84" s="152">
        <v>1</v>
      </c>
      <c r="BA84" s="152">
        <f>IF(AZ84=1,G84,0)</f>
        <v>0</v>
      </c>
      <c r="BB84" s="152">
        <f>IF(AZ84=2,G84,0)</f>
        <v>0</v>
      </c>
      <c r="BC84" s="152">
        <f>IF(AZ84=3,G84,0)</f>
        <v>0</v>
      </c>
      <c r="BD84" s="152">
        <f>IF(AZ84=4,G84,0)</f>
        <v>0</v>
      </c>
      <c r="BE84" s="152">
        <f>IF(AZ84=5,G84,0)</f>
        <v>0</v>
      </c>
      <c r="CA84" s="182">
        <v>1</v>
      </c>
      <c r="CB84" s="182">
        <v>1</v>
      </c>
      <c r="CZ84" s="152">
        <v>0</v>
      </c>
    </row>
    <row r="85" spans="1:104" x14ac:dyDescent="0.2">
      <c r="A85" s="183"/>
      <c r="B85" s="185"/>
      <c r="C85" s="186" t="s">
        <v>201</v>
      </c>
      <c r="D85" s="187"/>
      <c r="E85" s="188">
        <v>646</v>
      </c>
      <c r="F85" s="189"/>
      <c r="G85" s="190"/>
      <c r="M85" s="184" t="s">
        <v>201</v>
      </c>
      <c r="O85" s="175"/>
    </row>
    <row r="86" spans="1:104" x14ac:dyDescent="0.2">
      <c r="A86" s="191"/>
      <c r="B86" s="192" t="s">
        <v>75</v>
      </c>
      <c r="C86" s="193" t="str">
        <f>CONCATENATE(B83," ",C83)</f>
        <v>95 Dokončovací konstrukce na pozemních stavbách</v>
      </c>
      <c r="D86" s="194"/>
      <c r="E86" s="195"/>
      <c r="F86" s="196"/>
      <c r="G86" s="197">
        <f>SUM(G83:G85)</f>
        <v>0</v>
      </c>
      <c r="O86" s="175">
        <v>4</v>
      </c>
      <c r="BA86" s="198">
        <f>SUM(BA83:BA85)</f>
        <v>0</v>
      </c>
      <c r="BB86" s="198">
        <f>SUM(BB83:BB85)</f>
        <v>0</v>
      </c>
      <c r="BC86" s="198">
        <f>SUM(BC83:BC85)</f>
        <v>0</v>
      </c>
      <c r="BD86" s="198">
        <f>SUM(BD83:BD85)</f>
        <v>0</v>
      </c>
      <c r="BE86" s="198">
        <f>SUM(BE83:BE85)</f>
        <v>0</v>
      </c>
    </row>
    <row r="87" spans="1:104" x14ac:dyDescent="0.2">
      <c r="A87" s="169" t="s">
        <v>72</v>
      </c>
      <c r="B87" s="170" t="s">
        <v>202</v>
      </c>
      <c r="C87" s="171" t="s">
        <v>203</v>
      </c>
      <c r="D87" s="172"/>
      <c r="E87" s="173"/>
      <c r="F87" s="173"/>
      <c r="G87" s="174"/>
      <c r="O87" s="175">
        <v>1</v>
      </c>
    </row>
    <row r="88" spans="1:104" ht="22.5" x14ac:dyDescent="0.2">
      <c r="A88" s="176">
        <v>36</v>
      </c>
      <c r="B88" s="177" t="s">
        <v>204</v>
      </c>
      <c r="C88" s="178" t="s">
        <v>205</v>
      </c>
      <c r="D88" s="179" t="s">
        <v>94</v>
      </c>
      <c r="E88" s="180">
        <v>8.6999999999999993</v>
      </c>
      <c r="F88" s="180">
        <v>0</v>
      </c>
      <c r="G88" s="181">
        <f>E88*F88</f>
        <v>0</v>
      </c>
      <c r="O88" s="175">
        <v>2</v>
      </c>
      <c r="AA88" s="152">
        <v>1</v>
      </c>
      <c r="AB88" s="152">
        <v>1</v>
      </c>
      <c r="AC88" s="152">
        <v>1</v>
      </c>
      <c r="AZ88" s="152">
        <v>1</v>
      </c>
      <c r="BA88" s="152">
        <f>IF(AZ88=1,G88,0)</f>
        <v>0</v>
      </c>
      <c r="BB88" s="152">
        <f>IF(AZ88=2,G88,0)</f>
        <v>0</v>
      </c>
      <c r="BC88" s="152">
        <f>IF(AZ88=3,G88,0)</f>
        <v>0</v>
      </c>
      <c r="BD88" s="152">
        <f>IF(AZ88=4,G88,0)</f>
        <v>0</v>
      </c>
      <c r="BE88" s="152">
        <f>IF(AZ88=5,G88,0)</f>
        <v>0</v>
      </c>
      <c r="CA88" s="182">
        <v>1</v>
      </c>
      <c r="CB88" s="182">
        <v>1</v>
      </c>
      <c r="CZ88" s="152">
        <v>0</v>
      </c>
    </row>
    <row r="89" spans="1:104" x14ac:dyDescent="0.2">
      <c r="A89" s="191"/>
      <c r="B89" s="192" t="s">
        <v>75</v>
      </c>
      <c r="C89" s="193" t="str">
        <f>CONCATENATE(B87," ",C87)</f>
        <v>96 Bourání konstrukcí</v>
      </c>
      <c r="D89" s="194"/>
      <c r="E89" s="195"/>
      <c r="F89" s="196"/>
      <c r="G89" s="197">
        <f>SUM(G87:G88)</f>
        <v>0</v>
      </c>
      <c r="O89" s="175">
        <v>4</v>
      </c>
      <c r="BA89" s="198">
        <f>SUM(BA87:BA88)</f>
        <v>0</v>
      </c>
      <c r="BB89" s="198">
        <f>SUM(BB87:BB88)</f>
        <v>0</v>
      </c>
      <c r="BC89" s="198">
        <f>SUM(BC87:BC88)</f>
        <v>0</v>
      </c>
      <c r="BD89" s="198">
        <f>SUM(BD87:BD88)</f>
        <v>0</v>
      </c>
      <c r="BE89" s="198">
        <f>SUM(BE87:BE88)</f>
        <v>0</v>
      </c>
    </row>
    <row r="90" spans="1:104" x14ac:dyDescent="0.2">
      <c r="A90" s="169" t="s">
        <v>72</v>
      </c>
      <c r="B90" s="170" t="s">
        <v>206</v>
      </c>
      <c r="C90" s="171" t="s">
        <v>207</v>
      </c>
      <c r="D90" s="172"/>
      <c r="E90" s="173"/>
      <c r="F90" s="173"/>
      <c r="G90" s="174"/>
      <c r="O90" s="175">
        <v>1</v>
      </c>
    </row>
    <row r="91" spans="1:104" ht="22.5" x14ac:dyDescent="0.2">
      <c r="A91" s="176">
        <v>37</v>
      </c>
      <c r="B91" s="177" t="s">
        <v>208</v>
      </c>
      <c r="C91" s="178" t="s">
        <v>209</v>
      </c>
      <c r="D91" s="179" t="s">
        <v>210</v>
      </c>
      <c r="E91" s="180">
        <v>228.3376633</v>
      </c>
      <c r="F91" s="180">
        <v>0</v>
      </c>
      <c r="G91" s="181">
        <f>E91*F91</f>
        <v>0</v>
      </c>
      <c r="O91" s="175">
        <v>2</v>
      </c>
      <c r="AA91" s="152">
        <v>7</v>
      </c>
      <c r="AB91" s="152">
        <v>1</v>
      </c>
      <c r="AC91" s="152">
        <v>2</v>
      </c>
      <c r="AZ91" s="152">
        <v>1</v>
      </c>
      <c r="BA91" s="152">
        <f>IF(AZ91=1,G91,0)</f>
        <v>0</v>
      </c>
      <c r="BB91" s="152">
        <f>IF(AZ91=2,G91,0)</f>
        <v>0</v>
      </c>
      <c r="BC91" s="152">
        <f>IF(AZ91=3,G91,0)</f>
        <v>0</v>
      </c>
      <c r="BD91" s="152">
        <f>IF(AZ91=4,G91,0)</f>
        <v>0</v>
      </c>
      <c r="BE91" s="152">
        <f>IF(AZ91=5,G91,0)</f>
        <v>0</v>
      </c>
      <c r="CA91" s="182">
        <v>7</v>
      </c>
      <c r="CB91" s="182">
        <v>1</v>
      </c>
      <c r="CZ91" s="152">
        <v>0</v>
      </c>
    </row>
    <row r="92" spans="1:104" x14ac:dyDescent="0.2">
      <c r="A92" s="191"/>
      <c r="B92" s="192" t="s">
        <v>75</v>
      </c>
      <c r="C92" s="193" t="str">
        <f>CONCATENATE(B90," ",C90)</f>
        <v>99 Staveništní přesun hmot</v>
      </c>
      <c r="D92" s="194"/>
      <c r="E92" s="195"/>
      <c r="F92" s="196"/>
      <c r="G92" s="197">
        <f>SUM(G90:G91)</f>
        <v>0</v>
      </c>
      <c r="O92" s="175">
        <v>4</v>
      </c>
      <c r="BA92" s="198">
        <f>SUM(BA90:BA91)</f>
        <v>0</v>
      </c>
      <c r="BB92" s="198">
        <f>SUM(BB90:BB91)</f>
        <v>0</v>
      </c>
      <c r="BC92" s="198">
        <f>SUM(BC90:BC91)</f>
        <v>0</v>
      </c>
      <c r="BD92" s="198">
        <f>SUM(BD90:BD91)</f>
        <v>0</v>
      </c>
      <c r="BE92" s="198">
        <f>SUM(BE90:BE91)</f>
        <v>0</v>
      </c>
    </row>
    <row r="93" spans="1:104" x14ac:dyDescent="0.2">
      <c r="A93" s="169" t="s">
        <v>72</v>
      </c>
      <c r="B93" s="170" t="s">
        <v>211</v>
      </c>
      <c r="C93" s="171" t="s">
        <v>212</v>
      </c>
      <c r="D93" s="172"/>
      <c r="E93" s="173"/>
      <c r="F93" s="173"/>
      <c r="G93" s="174"/>
      <c r="O93" s="175">
        <v>1</v>
      </c>
    </row>
    <row r="94" spans="1:104" ht="22.5" x14ac:dyDescent="0.2">
      <c r="A94" s="176">
        <v>38</v>
      </c>
      <c r="B94" s="177" t="s">
        <v>213</v>
      </c>
      <c r="C94" s="178" t="s">
        <v>214</v>
      </c>
      <c r="D94" s="179" t="s">
        <v>94</v>
      </c>
      <c r="E94" s="180">
        <v>212.8</v>
      </c>
      <c r="F94" s="180">
        <v>0</v>
      </c>
      <c r="G94" s="181">
        <f>E94*F94</f>
        <v>0</v>
      </c>
      <c r="O94" s="175">
        <v>2</v>
      </c>
      <c r="AA94" s="152">
        <v>1</v>
      </c>
      <c r="AB94" s="152">
        <v>0</v>
      </c>
      <c r="AC94" s="152">
        <v>0</v>
      </c>
      <c r="AZ94" s="152">
        <v>2</v>
      </c>
      <c r="BA94" s="152">
        <f>IF(AZ94=1,G94,0)</f>
        <v>0</v>
      </c>
      <c r="BB94" s="152">
        <f>IF(AZ94=2,G94,0)</f>
        <v>0</v>
      </c>
      <c r="BC94" s="152">
        <f>IF(AZ94=3,G94,0)</f>
        <v>0</v>
      </c>
      <c r="BD94" s="152">
        <f>IF(AZ94=4,G94,0)</f>
        <v>0</v>
      </c>
      <c r="BE94" s="152">
        <f>IF(AZ94=5,G94,0)</f>
        <v>0</v>
      </c>
      <c r="CA94" s="182">
        <v>1</v>
      </c>
      <c r="CB94" s="182">
        <v>0</v>
      </c>
      <c r="CZ94" s="152">
        <v>3.4000000000000002E-4</v>
      </c>
    </row>
    <row r="95" spans="1:104" x14ac:dyDescent="0.2">
      <c r="A95" s="183"/>
      <c r="B95" s="185"/>
      <c r="C95" s="186" t="s">
        <v>215</v>
      </c>
      <c r="D95" s="187"/>
      <c r="E95" s="188">
        <v>212.8</v>
      </c>
      <c r="F95" s="189"/>
      <c r="G95" s="190"/>
      <c r="M95" s="184" t="s">
        <v>215</v>
      </c>
      <c r="O95" s="175"/>
    </row>
    <row r="96" spans="1:104" ht="22.5" x14ac:dyDescent="0.2">
      <c r="A96" s="176">
        <v>39</v>
      </c>
      <c r="B96" s="177" t="s">
        <v>216</v>
      </c>
      <c r="C96" s="178" t="s">
        <v>217</v>
      </c>
      <c r="D96" s="179" t="s">
        <v>94</v>
      </c>
      <c r="E96" s="180">
        <v>266</v>
      </c>
      <c r="F96" s="180">
        <v>0</v>
      </c>
      <c r="G96" s="181">
        <f>E96*F96</f>
        <v>0</v>
      </c>
      <c r="O96" s="175">
        <v>2</v>
      </c>
      <c r="AA96" s="152">
        <v>1</v>
      </c>
      <c r="AB96" s="152">
        <v>7</v>
      </c>
      <c r="AC96" s="152">
        <v>7</v>
      </c>
      <c r="AZ96" s="152">
        <v>2</v>
      </c>
      <c r="BA96" s="152">
        <f>IF(AZ96=1,G96,0)</f>
        <v>0</v>
      </c>
      <c r="BB96" s="152">
        <f>IF(AZ96=2,G96,0)</f>
        <v>0</v>
      </c>
      <c r="BC96" s="152">
        <f>IF(AZ96=3,G96,0)</f>
        <v>0</v>
      </c>
      <c r="BD96" s="152">
        <f>IF(AZ96=4,G96,0)</f>
        <v>0</v>
      </c>
      <c r="BE96" s="152">
        <f>IF(AZ96=5,G96,0)</f>
        <v>0</v>
      </c>
      <c r="CA96" s="182">
        <v>1</v>
      </c>
      <c r="CB96" s="182">
        <v>7</v>
      </c>
      <c r="CZ96" s="152">
        <v>5.1000000000000004E-4</v>
      </c>
    </row>
    <row r="97" spans="1:104" x14ac:dyDescent="0.2">
      <c r="A97" s="183"/>
      <c r="B97" s="185"/>
      <c r="C97" s="186" t="s">
        <v>218</v>
      </c>
      <c r="D97" s="187"/>
      <c r="E97" s="188">
        <v>266</v>
      </c>
      <c r="F97" s="189"/>
      <c r="G97" s="190"/>
      <c r="M97" s="184" t="s">
        <v>218</v>
      </c>
      <c r="O97" s="175"/>
    </row>
    <row r="98" spans="1:104" x14ac:dyDescent="0.2">
      <c r="A98" s="176">
        <v>40</v>
      </c>
      <c r="B98" s="177" t="s">
        <v>219</v>
      </c>
      <c r="C98" s="178" t="s">
        <v>220</v>
      </c>
      <c r="D98" s="179" t="s">
        <v>61</v>
      </c>
      <c r="E98" s="180"/>
      <c r="F98" s="180">
        <v>0</v>
      </c>
      <c r="G98" s="181">
        <f>E98*F98</f>
        <v>0</v>
      </c>
      <c r="O98" s="175">
        <v>2</v>
      </c>
      <c r="AA98" s="152">
        <v>7</v>
      </c>
      <c r="AB98" s="152">
        <v>1002</v>
      </c>
      <c r="AC98" s="152">
        <v>5</v>
      </c>
      <c r="AZ98" s="152">
        <v>2</v>
      </c>
      <c r="BA98" s="152">
        <f>IF(AZ98=1,G98,0)</f>
        <v>0</v>
      </c>
      <c r="BB98" s="152">
        <f>IF(AZ98=2,G98,0)</f>
        <v>0</v>
      </c>
      <c r="BC98" s="152">
        <f>IF(AZ98=3,G98,0)</f>
        <v>0</v>
      </c>
      <c r="BD98" s="152">
        <f>IF(AZ98=4,G98,0)</f>
        <v>0</v>
      </c>
      <c r="BE98" s="152">
        <f>IF(AZ98=5,G98,0)</f>
        <v>0</v>
      </c>
      <c r="CA98" s="182">
        <v>7</v>
      </c>
      <c r="CB98" s="182">
        <v>1002</v>
      </c>
      <c r="CZ98" s="152">
        <v>0</v>
      </c>
    </row>
    <row r="99" spans="1:104" ht="22.5" x14ac:dyDescent="0.2">
      <c r="A99" s="176">
        <v>41</v>
      </c>
      <c r="B99" s="177" t="s">
        <v>194</v>
      </c>
      <c r="C99" s="178" t="s">
        <v>195</v>
      </c>
      <c r="D99" s="179" t="s">
        <v>30</v>
      </c>
      <c r="E99" s="180">
        <v>8</v>
      </c>
      <c r="F99" s="180">
        <v>0</v>
      </c>
      <c r="G99" s="181">
        <f>E99*F99</f>
        <v>0</v>
      </c>
      <c r="O99" s="175">
        <v>2</v>
      </c>
      <c r="AA99" s="152">
        <v>10</v>
      </c>
      <c r="AB99" s="152">
        <v>0</v>
      </c>
      <c r="AC99" s="152">
        <v>8</v>
      </c>
      <c r="AZ99" s="152">
        <v>5</v>
      </c>
      <c r="BA99" s="152">
        <f>IF(AZ99=1,G99,0)</f>
        <v>0</v>
      </c>
      <c r="BB99" s="152">
        <f>IF(AZ99=2,G99,0)</f>
        <v>0</v>
      </c>
      <c r="BC99" s="152">
        <f>IF(AZ99=3,G99,0)</f>
        <v>0</v>
      </c>
      <c r="BD99" s="152">
        <f>IF(AZ99=4,G99,0)</f>
        <v>0</v>
      </c>
      <c r="BE99" s="152">
        <f>IF(AZ99=5,G99,0)</f>
        <v>0</v>
      </c>
      <c r="CA99" s="182">
        <v>10</v>
      </c>
      <c r="CB99" s="182">
        <v>0</v>
      </c>
      <c r="CZ99" s="152">
        <v>0</v>
      </c>
    </row>
    <row r="100" spans="1:104" x14ac:dyDescent="0.2">
      <c r="A100" s="191"/>
      <c r="B100" s="192" t="s">
        <v>75</v>
      </c>
      <c r="C100" s="193" t="str">
        <f>CONCATENATE(B93," ",C93)</f>
        <v>711 Izolace proti vodě</v>
      </c>
      <c r="D100" s="194"/>
      <c r="E100" s="195"/>
      <c r="F100" s="196"/>
      <c r="G100" s="197">
        <f>SUM(G93:G99)</f>
        <v>0</v>
      </c>
      <c r="O100" s="175">
        <v>4</v>
      </c>
      <c r="BA100" s="198">
        <f>SUM(BA93:BA99)</f>
        <v>0</v>
      </c>
      <c r="BB100" s="198">
        <f>SUM(BB93:BB99)</f>
        <v>0</v>
      </c>
      <c r="BC100" s="198">
        <f>SUM(BC93:BC99)</f>
        <v>0</v>
      </c>
      <c r="BD100" s="198">
        <f>SUM(BD93:BD99)</f>
        <v>0</v>
      </c>
      <c r="BE100" s="198">
        <f>SUM(BE93:BE99)</f>
        <v>0</v>
      </c>
    </row>
    <row r="101" spans="1:104" x14ac:dyDescent="0.2">
      <c r="A101" s="169" t="s">
        <v>72</v>
      </c>
      <c r="B101" s="170" t="s">
        <v>221</v>
      </c>
      <c r="C101" s="171" t="s">
        <v>222</v>
      </c>
      <c r="D101" s="172"/>
      <c r="E101" s="173"/>
      <c r="F101" s="173"/>
      <c r="G101" s="174"/>
      <c r="O101" s="175">
        <v>1</v>
      </c>
    </row>
    <row r="102" spans="1:104" x14ac:dyDescent="0.2">
      <c r="A102" s="176">
        <v>42</v>
      </c>
      <c r="B102" s="177" t="s">
        <v>223</v>
      </c>
      <c r="C102" s="178" t="s">
        <v>224</v>
      </c>
      <c r="D102" s="179" t="s">
        <v>210</v>
      </c>
      <c r="E102" s="180">
        <v>1.3572</v>
      </c>
      <c r="F102" s="180">
        <v>0</v>
      </c>
      <c r="G102" s="181">
        <f>E102*F102</f>
        <v>0</v>
      </c>
      <c r="O102" s="175">
        <v>2</v>
      </c>
      <c r="AA102" s="152">
        <v>8</v>
      </c>
      <c r="AB102" s="152">
        <v>0</v>
      </c>
      <c r="AC102" s="152">
        <v>3</v>
      </c>
      <c r="AZ102" s="152">
        <v>1</v>
      </c>
      <c r="BA102" s="152">
        <f>IF(AZ102=1,G102,0)</f>
        <v>0</v>
      </c>
      <c r="BB102" s="152">
        <f>IF(AZ102=2,G102,0)</f>
        <v>0</v>
      </c>
      <c r="BC102" s="152">
        <f>IF(AZ102=3,G102,0)</f>
        <v>0</v>
      </c>
      <c r="BD102" s="152">
        <f>IF(AZ102=4,G102,0)</f>
        <v>0</v>
      </c>
      <c r="BE102" s="152">
        <f>IF(AZ102=5,G102,0)</f>
        <v>0</v>
      </c>
      <c r="CA102" s="182">
        <v>8</v>
      </c>
      <c r="CB102" s="182">
        <v>0</v>
      </c>
      <c r="CZ102" s="152">
        <v>0</v>
      </c>
    </row>
    <row r="103" spans="1:104" x14ac:dyDescent="0.2">
      <c r="A103" s="176">
        <v>43</v>
      </c>
      <c r="B103" s="177" t="s">
        <v>225</v>
      </c>
      <c r="C103" s="178" t="s">
        <v>226</v>
      </c>
      <c r="D103" s="179" t="s">
        <v>210</v>
      </c>
      <c r="E103" s="180">
        <v>1.3572</v>
      </c>
      <c r="F103" s="180">
        <v>0</v>
      </c>
      <c r="G103" s="181">
        <f>E103*F103</f>
        <v>0</v>
      </c>
      <c r="O103" s="175">
        <v>2</v>
      </c>
      <c r="AA103" s="152">
        <v>8</v>
      </c>
      <c r="AB103" s="152">
        <v>0</v>
      </c>
      <c r="AC103" s="152">
        <v>3</v>
      </c>
      <c r="AZ103" s="152">
        <v>1</v>
      </c>
      <c r="BA103" s="152">
        <f>IF(AZ103=1,G103,0)</f>
        <v>0</v>
      </c>
      <c r="BB103" s="152">
        <f>IF(AZ103=2,G103,0)</f>
        <v>0</v>
      </c>
      <c r="BC103" s="152">
        <f>IF(AZ103=3,G103,0)</f>
        <v>0</v>
      </c>
      <c r="BD103" s="152">
        <f>IF(AZ103=4,G103,0)</f>
        <v>0</v>
      </c>
      <c r="BE103" s="152">
        <f>IF(AZ103=5,G103,0)</f>
        <v>0</v>
      </c>
      <c r="CA103" s="182">
        <v>8</v>
      </c>
      <c r="CB103" s="182">
        <v>0</v>
      </c>
      <c r="CZ103" s="152">
        <v>0</v>
      </c>
    </row>
    <row r="104" spans="1:104" x14ac:dyDescent="0.2">
      <c r="A104" s="176">
        <v>44</v>
      </c>
      <c r="B104" s="177" t="s">
        <v>227</v>
      </c>
      <c r="C104" s="178" t="s">
        <v>228</v>
      </c>
      <c r="D104" s="179" t="s">
        <v>210</v>
      </c>
      <c r="E104" s="180">
        <v>1.3572</v>
      </c>
      <c r="F104" s="180">
        <v>0</v>
      </c>
      <c r="G104" s="181">
        <f>E104*F104</f>
        <v>0</v>
      </c>
      <c r="O104" s="175">
        <v>2</v>
      </c>
      <c r="AA104" s="152">
        <v>8</v>
      </c>
      <c r="AB104" s="152">
        <v>0</v>
      </c>
      <c r="AC104" s="152">
        <v>3</v>
      </c>
      <c r="AZ104" s="152">
        <v>1</v>
      </c>
      <c r="BA104" s="152">
        <f>IF(AZ104=1,G104,0)</f>
        <v>0</v>
      </c>
      <c r="BB104" s="152">
        <f>IF(AZ104=2,G104,0)</f>
        <v>0</v>
      </c>
      <c r="BC104" s="152">
        <f>IF(AZ104=3,G104,0)</f>
        <v>0</v>
      </c>
      <c r="BD104" s="152">
        <f>IF(AZ104=4,G104,0)</f>
        <v>0</v>
      </c>
      <c r="BE104" s="152">
        <f>IF(AZ104=5,G104,0)</f>
        <v>0</v>
      </c>
      <c r="CA104" s="182">
        <v>8</v>
      </c>
      <c r="CB104" s="182">
        <v>0</v>
      </c>
      <c r="CZ104" s="152">
        <v>0</v>
      </c>
    </row>
    <row r="105" spans="1:104" x14ac:dyDescent="0.2">
      <c r="A105" s="176">
        <v>45</v>
      </c>
      <c r="B105" s="177" t="s">
        <v>229</v>
      </c>
      <c r="C105" s="178" t="s">
        <v>230</v>
      </c>
      <c r="D105" s="179" t="s">
        <v>210</v>
      </c>
      <c r="E105" s="180">
        <v>1.3572</v>
      </c>
      <c r="F105" s="180">
        <v>0</v>
      </c>
      <c r="G105" s="181">
        <f>E105*F105</f>
        <v>0</v>
      </c>
      <c r="O105" s="175">
        <v>2</v>
      </c>
      <c r="AA105" s="152">
        <v>8</v>
      </c>
      <c r="AB105" s="152">
        <v>0</v>
      </c>
      <c r="AC105" s="152">
        <v>3</v>
      </c>
      <c r="AZ105" s="152">
        <v>1</v>
      </c>
      <c r="BA105" s="152">
        <f>IF(AZ105=1,G105,0)</f>
        <v>0</v>
      </c>
      <c r="BB105" s="152">
        <f>IF(AZ105=2,G105,0)</f>
        <v>0</v>
      </c>
      <c r="BC105" s="152">
        <f>IF(AZ105=3,G105,0)</f>
        <v>0</v>
      </c>
      <c r="BD105" s="152">
        <f>IF(AZ105=4,G105,0)</f>
        <v>0</v>
      </c>
      <c r="BE105" s="152">
        <f>IF(AZ105=5,G105,0)</f>
        <v>0</v>
      </c>
      <c r="CA105" s="182">
        <v>8</v>
      </c>
      <c r="CB105" s="182">
        <v>0</v>
      </c>
      <c r="CZ105" s="152">
        <v>0</v>
      </c>
    </row>
    <row r="106" spans="1:104" x14ac:dyDescent="0.2">
      <c r="A106" s="176">
        <v>46</v>
      </c>
      <c r="B106" s="177" t="s">
        <v>231</v>
      </c>
      <c r="C106" s="178" t="s">
        <v>232</v>
      </c>
      <c r="D106" s="179" t="s">
        <v>210</v>
      </c>
      <c r="E106" s="180">
        <v>1.3572</v>
      </c>
      <c r="F106" s="180">
        <v>0</v>
      </c>
      <c r="G106" s="181">
        <f>E106*F106</f>
        <v>0</v>
      </c>
      <c r="O106" s="175">
        <v>2</v>
      </c>
      <c r="AA106" s="152">
        <v>8</v>
      </c>
      <c r="AB106" s="152">
        <v>0</v>
      </c>
      <c r="AC106" s="152">
        <v>3</v>
      </c>
      <c r="AZ106" s="152">
        <v>1</v>
      </c>
      <c r="BA106" s="152">
        <f>IF(AZ106=1,G106,0)</f>
        <v>0</v>
      </c>
      <c r="BB106" s="152">
        <f>IF(AZ106=2,G106,0)</f>
        <v>0</v>
      </c>
      <c r="BC106" s="152">
        <f>IF(AZ106=3,G106,0)</f>
        <v>0</v>
      </c>
      <c r="BD106" s="152">
        <f>IF(AZ106=4,G106,0)</f>
        <v>0</v>
      </c>
      <c r="BE106" s="152">
        <f>IF(AZ106=5,G106,0)</f>
        <v>0</v>
      </c>
      <c r="CA106" s="182">
        <v>8</v>
      </c>
      <c r="CB106" s="182">
        <v>0</v>
      </c>
      <c r="CZ106" s="152">
        <v>0</v>
      </c>
    </row>
    <row r="107" spans="1:104" x14ac:dyDescent="0.2">
      <c r="A107" s="191"/>
      <c r="B107" s="192" t="s">
        <v>75</v>
      </c>
      <c r="C107" s="193" t="str">
        <f>CONCATENATE(B101," ",C101)</f>
        <v>D96 Přesuny suti a vybouraných hmot</v>
      </c>
      <c r="D107" s="194"/>
      <c r="E107" s="195"/>
      <c r="F107" s="196"/>
      <c r="G107" s="197">
        <f>SUM(G101:G106)</f>
        <v>0</v>
      </c>
      <c r="O107" s="175">
        <v>4</v>
      </c>
      <c r="BA107" s="198">
        <f>SUM(BA101:BA106)</f>
        <v>0</v>
      </c>
      <c r="BB107" s="198">
        <f>SUM(BB101:BB106)</f>
        <v>0</v>
      </c>
      <c r="BC107" s="198">
        <f>SUM(BC101:BC106)</f>
        <v>0</v>
      </c>
      <c r="BD107" s="198">
        <f>SUM(BD101:BD106)</f>
        <v>0</v>
      </c>
      <c r="BE107" s="198">
        <f>SUM(BE101:BE106)</f>
        <v>0</v>
      </c>
    </row>
    <row r="108" spans="1:104" x14ac:dyDescent="0.2">
      <c r="E108" s="152"/>
    </row>
    <row r="109" spans="1:104" x14ac:dyDescent="0.2">
      <c r="E109" s="152"/>
    </row>
    <row r="110" spans="1:104" x14ac:dyDescent="0.2">
      <c r="E110" s="152"/>
    </row>
    <row r="111" spans="1:104" x14ac:dyDescent="0.2">
      <c r="E111" s="152"/>
    </row>
    <row r="112" spans="1:104" x14ac:dyDescent="0.2">
      <c r="E112" s="152"/>
    </row>
    <row r="113" spans="5:5" x14ac:dyDescent="0.2">
      <c r="E113" s="152"/>
    </row>
    <row r="114" spans="5:5" x14ac:dyDescent="0.2">
      <c r="E114" s="152"/>
    </row>
    <row r="115" spans="5:5" x14ac:dyDescent="0.2">
      <c r="E115" s="152"/>
    </row>
    <row r="116" spans="5:5" x14ac:dyDescent="0.2">
      <c r="E116" s="152"/>
    </row>
    <row r="117" spans="5:5" x14ac:dyDescent="0.2">
      <c r="E117" s="152"/>
    </row>
    <row r="118" spans="5:5" x14ac:dyDescent="0.2">
      <c r="E118" s="152"/>
    </row>
    <row r="119" spans="5:5" x14ac:dyDescent="0.2">
      <c r="E119" s="152"/>
    </row>
    <row r="120" spans="5:5" x14ac:dyDescent="0.2">
      <c r="E120" s="152"/>
    </row>
    <row r="121" spans="5:5" x14ac:dyDescent="0.2">
      <c r="E121" s="152"/>
    </row>
    <row r="122" spans="5:5" x14ac:dyDescent="0.2">
      <c r="E122" s="152"/>
    </row>
    <row r="123" spans="5:5" x14ac:dyDescent="0.2">
      <c r="E123" s="152"/>
    </row>
    <row r="124" spans="5:5" x14ac:dyDescent="0.2">
      <c r="E124" s="152"/>
    </row>
    <row r="125" spans="5:5" x14ac:dyDescent="0.2">
      <c r="E125" s="152"/>
    </row>
    <row r="126" spans="5:5" x14ac:dyDescent="0.2">
      <c r="E126" s="152"/>
    </row>
    <row r="127" spans="5:5" x14ac:dyDescent="0.2">
      <c r="E127" s="152"/>
    </row>
    <row r="128" spans="5:5" x14ac:dyDescent="0.2">
      <c r="E128" s="152"/>
    </row>
    <row r="129" spans="5:5" x14ac:dyDescent="0.2">
      <c r="E129" s="152"/>
    </row>
    <row r="130" spans="5:5" x14ac:dyDescent="0.2">
      <c r="E130" s="152"/>
    </row>
    <row r="131" spans="5:5" x14ac:dyDescent="0.2">
      <c r="E131" s="152"/>
    </row>
    <row r="132" spans="5:5" x14ac:dyDescent="0.2">
      <c r="E132" s="152"/>
    </row>
    <row r="133" spans="5:5" x14ac:dyDescent="0.2">
      <c r="E133" s="152"/>
    </row>
    <row r="134" spans="5:5" x14ac:dyDescent="0.2">
      <c r="E134" s="152"/>
    </row>
    <row r="135" spans="5:5" x14ac:dyDescent="0.2">
      <c r="E135" s="152"/>
    </row>
    <row r="136" spans="5:5" x14ac:dyDescent="0.2">
      <c r="E136" s="152"/>
    </row>
    <row r="137" spans="5:5" x14ac:dyDescent="0.2">
      <c r="E137" s="152"/>
    </row>
    <row r="138" spans="5:5" x14ac:dyDescent="0.2">
      <c r="E138" s="152"/>
    </row>
    <row r="139" spans="5:5" x14ac:dyDescent="0.2">
      <c r="E139" s="152"/>
    </row>
    <row r="140" spans="5:5" x14ac:dyDescent="0.2">
      <c r="E140" s="152"/>
    </row>
    <row r="141" spans="5:5" x14ac:dyDescent="0.2">
      <c r="E141" s="152"/>
    </row>
    <row r="142" spans="5:5" x14ac:dyDescent="0.2">
      <c r="E142" s="152"/>
    </row>
    <row r="143" spans="5:5" x14ac:dyDescent="0.2">
      <c r="E143" s="152"/>
    </row>
    <row r="144" spans="5:5" x14ac:dyDescent="0.2">
      <c r="E144" s="152"/>
    </row>
    <row r="145" spans="5:5" x14ac:dyDescent="0.2">
      <c r="E145" s="152"/>
    </row>
    <row r="146" spans="5:5" x14ac:dyDescent="0.2">
      <c r="E146" s="152"/>
    </row>
    <row r="147" spans="5:5" x14ac:dyDescent="0.2">
      <c r="E147" s="152"/>
    </row>
    <row r="148" spans="5:5" x14ac:dyDescent="0.2">
      <c r="E148" s="152"/>
    </row>
    <row r="149" spans="5:5" x14ac:dyDescent="0.2">
      <c r="E149" s="152"/>
    </row>
    <row r="150" spans="5:5" x14ac:dyDescent="0.2">
      <c r="E150" s="152"/>
    </row>
    <row r="151" spans="5:5" x14ac:dyDescent="0.2">
      <c r="E151" s="152"/>
    </row>
    <row r="152" spans="5:5" x14ac:dyDescent="0.2">
      <c r="E152" s="152"/>
    </row>
    <row r="153" spans="5:5" x14ac:dyDescent="0.2">
      <c r="E153" s="152"/>
    </row>
    <row r="154" spans="5:5" x14ac:dyDescent="0.2">
      <c r="E154" s="152"/>
    </row>
    <row r="155" spans="5:5" x14ac:dyDescent="0.2">
      <c r="E155" s="152"/>
    </row>
    <row r="156" spans="5:5" x14ac:dyDescent="0.2">
      <c r="E156" s="152"/>
    </row>
    <row r="157" spans="5:5" x14ac:dyDescent="0.2">
      <c r="E157" s="152"/>
    </row>
    <row r="158" spans="5:5" x14ac:dyDescent="0.2">
      <c r="E158" s="152"/>
    </row>
    <row r="159" spans="5:5" x14ac:dyDescent="0.2">
      <c r="E159" s="152"/>
    </row>
    <row r="160" spans="5:5" x14ac:dyDescent="0.2">
      <c r="E160" s="152"/>
    </row>
    <row r="161" spans="1:7" x14ac:dyDescent="0.2">
      <c r="E161" s="152"/>
    </row>
    <row r="162" spans="1:7" x14ac:dyDescent="0.2">
      <c r="E162" s="152"/>
    </row>
    <row r="163" spans="1:7" x14ac:dyDescent="0.2">
      <c r="E163" s="152"/>
    </row>
    <row r="164" spans="1:7" x14ac:dyDescent="0.2">
      <c r="E164" s="152"/>
    </row>
    <row r="165" spans="1:7" x14ac:dyDescent="0.2">
      <c r="E165" s="152"/>
    </row>
    <row r="166" spans="1:7" x14ac:dyDescent="0.2">
      <c r="A166" s="199"/>
      <c r="B166" s="199"/>
    </row>
    <row r="167" spans="1:7" x14ac:dyDescent="0.2">
      <c r="C167" s="201"/>
      <c r="D167" s="201"/>
      <c r="E167" s="202"/>
      <c r="F167" s="201"/>
      <c r="G167" s="203"/>
    </row>
    <row r="168" spans="1:7" x14ac:dyDescent="0.2">
      <c r="A168" s="199"/>
      <c r="B168" s="199"/>
    </row>
  </sheetData>
  <mergeCells count="33">
    <mergeCell ref="C95:D95"/>
    <mergeCell ref="C97:D97"/>
    <mergeCell ref="C85:D85"/>
    <mergeCell ref="C73:D73"/>
    <mergeCell ref="C75:D75"/>
    <mergeCell ref="C78:D78"/>
    <mergeCell ref="C81:D81"/>
    <mergeCell ref="C65:D65"/>
    <mergeCell ref="C52:D52"/>
    <mergeCell ref="C56:D56"/>
    <mergeCell ref="C58:D58"/>
    <mergeCell ref="C60:D60"/>
    <mergeCell ref="C41:D41"/>
    <mergeCell ref="C46:D46"/>
    <mergeCell ref="C48:D48"/>
    <mergeCell ref="C26:D26"/>
    <mergeCell ref="C27:D27"/>
    <mergeCell ref="C29:D29"/>
    <mergeCell ref="C34:D34"/>
    <mergeCell ref="C36:D36"/>
    <mergeCell ref="C37:D37"/>
    <mergeCell ref="C14:D14"/>
    <mergeCell ref="C16:D16"/>
    <mergeCell ref="C18:D18"/>
    <mergeCell ref="C19:D19"/>
    <mergeCell ref="C21:D21"/>
    <mergeCell ref="C22:D22"/>
    <mergeCell ref="C23:D23"/>
    <mergeCell ref="C24:D24"/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</dc:creator>
  <cp:lastModifiedBy>peta</cp:lastModifiedBy>
  <dcterms:created xsi:type="dcterms:W3CDTF">2025-04-03T16:59:12Z</dcterms:created>
  <dcterms:modified xsi:type="dcterms:W3CDTF">2025-04-03T17:00:11Z</dcterms:modified>
</cp:coreProperties>
</file>