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-spektrum\Zimák Úvoz\Zimák zadání 2025\DPVD - R1\E. Celkový rozpočet\"/>
    </mc:Choice>
  </mc:AlternateContent>
  <bookViews>
    <workbookView xWindow="0" yWindow="0" windowWidth="25200" windowHeight="9285" activeTab="5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1 02 Pol" sheetId="13" r:id="rId5"/>
    <sheet name="01 03 Pol" sheetId="14" r:id="rId6"/>
    <sheet name="01 04 Pol" sheetId="15" r:id="rId7"/>
  </sheets>
  <externalReferences>
    <externalReference r:id="rId8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'01 02 Pol'!$1:$7</definedName>
    <definedName name="_xlnm.Print_Titles" localSheetId="5">'01 03 Pol'!$1:$7</definedName>
    <definedName name="_xlnm.Print_Titles" localSheetId="6">'01 04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Pol'!$A$1:$Y$23</definedName>
    <definedName name="_xlnm.Print_Area" localSheetId="4">'01 02 Pol'!$A$1:$Y$85</definedName>
    <definedName name="_xlnm.Print_Area" localSheetId="5">'01 03 Pol'!$A$1:$Y$151</definedName>
    <definedName name="_xlnm.Print_Area" localSheetId="6">'01 04 Pol'!$A$1:$Y$57</definedName>
    <definedName name="_xlnm.Print_Area" localSheetId="1">Stavba!$A$1:$J$71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0" i="1" l="1"/>
  <c r="I71" i="1" s="1"/>
  <c r="J70" i="1" s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G44" i="1"/>
  <c r="F44" i="1"/>
  <c r="G43" i="1"/>
  <c r="F43" i="1"/>
  <c r="G42" i="1"/>
  <c r="F42" i="1"/>
  <c r="G41" i="1"/>
  <c r="F41" i="1"/>
  <c r="H41" i="1" s="1"/>
  <c r="I41" i="1" s="1"/>
  <c r="G40" i="1"/>
  <c r="F40" i="1"/>
  <c r="G39" i="1"/>
  <c r="F39" i="1"/>
  <c r="G47" i="15"/>
  <c r="BA36" i="15"/>
  <c r="G8" i="15"/>
  <c r="O8" i="15"/>
  <c r="Q8" i="15"/>
  <c r="V8" i="15"/>
  <c r="G9" i="15"/>
  <c r="M9" i="15" s="1"/>
  <c r="M8" i="15" s="1"/>
  <c r="I9" i="15"/>
  <c r="I8" i="15" s="1"/>
  <c r="K9" i="15"/>
  <c r="K8" i="15" s="1"/>
  <c r="O9" i="15"/>
  <c r="Q9" i="15"/>
  <c r="V9" i="15"/>
  <c r="G14" i="15"/>
  <c r="G15" i="15"/>
  <c r="AF47" i="15" s="1"/>
  <c r="I15" i="15"/>
  <c r="I14" i="15" s="1"/>
  <c r="K15" i="15"/>
  <c r="O15" i="15"/>
  <c r="O14" i="15" s="1"/>
  <c r="Q15" i="15"/>
  <c r="V15" i="15"/>
  <c r="G16" i="15"/>
  <c r="M16" i="15" s="1"/>
  <c r="I16" i="15"/>
  <c r="K16" i="15"/>
  <c r="K14" i="15" s="1"/>
  <c r="O16" i="15"/>
  <c r="Q16" i="15"/>
  <c r="V16" i="15"/>
  <c r="G17" i="15"/>
  <c r="I17" i="15"/>
  <c r="K17" i="15"/>
  <c r="M17" i="15"/>
  <c r="O17" i="15"/>
  <c r="Q17" i="15"/>
  <c r="V17" i="15"/>
  <c r="G18" i="15"/>
  <c r="I18" i="15"/>
  <c r="K18" i="15"/>
  <c r="M18" i="15"/>
  <c r="O18" i="15"/>
  <c r="Q18" i="15"/>
  <c r="V18" i="15"/>
  <c r="G19" i="15"/>
  <c r="I19" i="15"/>
  <c r="K19" i="15"/>
  <c r="M19" i="15"/>
  <c r="O19" i="15"/>
  <c r="Q19" i="15"/>
  <c r="Q14" i="15" s="1"/>
  <c r="V19" i="15"/>
  <c r="G20" i="15"/>
  <c r="I20" i="15"/>
  <c r="K20" i="15"/>
  <c r="M20" i="15"/>
  <c r="O20" i="15"/>
  <c r="Q20" i="15"/>
  <c r="V20" i="15"/>
  <c r="V14" i="15" s="1"/>
  <c r="G21" i="15"/>
  <c r="M21" i="15" s="1"/>
  <c r="I21" i="15"/>
  <c r="K21" i="15"/>
  <c r="O21" i="15"/>
  <c r="Q21" i="15"/>
  <c r="V21" i="15"/>
  <c r="G22" i="15"/>
  <c r="M22" i="15" s="1"/>
  <c r="I22" i="15"/>
  <c r="K22" i="15"/>
  <c r="O22" i="15"/>
  <c r="Q22" i="15"/>
  <c r="V22" i="15"/>
  <c r="G23" i="15"/>
  <c r="M23" i="15" s="1"/>
  <c r="I23" i="15"/>
  <c r="K23" i="15"/>
  <c r="O23" i="15"/>
  <c r="Q23" i="15"/>
  <c r="V23" i="15"/>
  <c r="G24" i="15"/>
  <c r="M24" i="15" s="1"/>
  <c r="I24" i="15"/>
  <c r="K24" i="15"/>
  <c r="O24" i="15"/>
  <c r="Q24" i="15"/>
  <c r="V24" i="15"/>
  <c r="G25" i="15"/>
  <c r="I25" i="15"/>
  <c r="K25" i="15"/>
  <c r="M25" i="15"/>
  <c r="O25" i="15"/>
  <c r="Q25" i="15"/>
  <c r="V25" i="15"/>
  <c r="I26" i="15"/>
  <c r="K26" i="15"/>
  <c r="M26" i="15"/>
  <c r="O26" i="15"/>
  <c r="G27" i="15"/>
  <c r="I27" i="15"/>
  <c r="K27" i="15"/>
  <c r="M27" i="15"/>
  <c r="O27" i="15"/>
  <c r="Q27" i="15"/>
  <c r="Q26" i="15" s="1"/>
  <c r="V27" i="15"/>
  <c r="G28" i="15"/>
  <c r="G26" i="15" s="1"/>
  <c r="I28" i="15"/>
  <c r="K28" i="15"/>
  <c r="M28" i="15"/>
  <c r="O28" i="15"/>
  <c r="Q28" i="15"/>
  <c r="V28" i="15"/>
  <c r="V26" i="15" s="1"/>
  <c r="O29" i="15"/>
  <c r="Q29" i="15"/>
  <c r="V29" i="15"/>
  <c r="G30" i="15"/>
  <c r="G29" i="15" s="1"/>
  <c r="I30" i="15"/>
  <c r="K30" i="15"/>
  <c r="K29" i="15" s="1"/>
  <c r="O30" i="15"/>
  <c r="Q30" i="15"/>
  <c r="V30" i="15"/>
  <c r="G31" i="15"/>
  <c r="M31" i="15" s="1"/>
  <c r="I31" i="15"/>
  <c r="I29" i="15" s="1"/>
  <c r="K31" i="15"/>
  <c r="O31" i="15"/>
  <c r="Q31" i="15"/>
  <c r="V31" i="15"/>
  <c r="G32" i="15"/>
  <c r="I32" i="15"/>
  <c r="K32" i="15"/>
  <c r="O32" i="15"/>
  <c r="V32" i="15"/>
  <c r="G33" i="15"/>
  <c r="I33" i="15"/>
  <c r="K33" i="15"/>
  <c r="M33" i="15"/>
  <c r="M32" i="15" s="1"/>
  <c r="O33" i="15"/>
  <c r="Q33" i="15"/>
  <c r="Q32" i="15" s="1"/>
  <c r="V33" i="15"/>
  <c r="I34" i="15"/>
  <c r="K34" i="15"/>
  <c r="O34" i="15"/>
  <c r="G35" i="15"/>
  <c r="I35" i="15"/>
  <c r="K35" i="15"/>
  <c r="M35" i="15"/>
  <c r="O35" i="15"/>
  <c r="Q35" i="15"/>
  <c r="Q34" i="15" s="1"/>
  <c r="V35" i="15"/>
  <c r="G44" i="15"/>
  <c r="G34" i="15" s="1"/>
  <c r="I44" i="15"/>
  <c r="K44" i="15"/>
  <c r="M44" i="15"/>
  <c r="O44" i="15"/>
  <c r="Q44" i="15"/>
  <c r="V44" i="15"/>
  <c r="V34" i="15" s="1"/>
  <c r="G45" i="15"/>
  <c r="M45" i="15" s="1"/>
  <c r="M34" i="15" s="1"/>
  <c r="I45" i="15"/>
  <c r="K45" i="15"/>
  <c r="O45" i="15"/>
  <c r="Q45" i="15"/>
  <c r="V45" i="15"/>
  <c r="AE47" i="15"/>
  <c r="G141" i="14"/>
  <c r="G9" i="14"/>
  <c r="G8" i="14" s="1"/>
  <c r="I9" i="14"/>
  <c r="I8" i="14" s="1"/>
  <c r="K9" i="14"/>
  <c r="K8" i="14" s="1"/>
  <c r="O9" i="14"/>
  <c r="Q9" i="14"/>
  <c r="V9" i="14"/>
  <c r="G12" i="14"/>
  <c r="M12" i="14" s="1"/>
  <c r="I12" i="14"/>
  <c r="K12" i="14"/>
  <c r="O12" i="14"/>
  <c r="Q12" i="14"/>
  <c r="V12" i="14"/>
  <c r="G16" i="14"/>
  <c r="M16" i="14" s="1"/>
  <c r="I16" i="14"/>
  <c r="K16" i="14"/>
  <c r="O16" i="14"/>
  <c r="Q16" i="14"/>
  <c r="V16" i="14"/>
  <c r="G23" i="14"/>
  <c r="I23" i="14"/>
  <c r="K23" i="14"/>
  <c r="M23" i="14"/>
  <c r="O23" i="14"/>
  <c r="Q23" i="14"/>
  <c r="V23" i="14"/>
  <c r="G26" i="14"/>
  <c r="I26" i="14"/>
  <c r="K26" i="14"/>
  <c r="M26" i="14"/>
  <c r="O26" i="14"/>
  <c r="O8" i="14" s="1"/>
  <c r="Q26" i="14"/>
  <c r="V26" i="14"/>
  <c r="G29" i="14"/>
  <c r="I29" i="14"/>
  <c r="K29" i="14"/>
  <c r="M29" i="14"/>
  <c r="O29" i="14"/>
  <c r="Q29" i="14"/>
  <c r="Q8" i="14" s="1"/>
  <c r="V29" i="14"/>
  <c r="G38" i="14"/>
  <c r="I38" i="14"/>
  <c r="K38" i="14"/>
  <c r="M38" i="14"/>
  <c r="O38" i="14"/>
  <c r="Q38" i="14"/>
  <c r="V38" i="14"/>
  <c r="V8" i="14" s="1"/>
  <c r="G43" i="14"/>
  <c r="M43" i="14" s="1"/>
  <c r="I43" i="14"/>
  <c r="K43" i="14"/>
  <c r="O43" i="14"/>
  <c r="Q43" i="14"/>
  <c r="V43" i="14"/>
  <c r="G46" i="14"/>
  <c r="M46" i="14" s="1"/>
  <c r="I46" i="14"/>
  <c r="K46" i="14"/>
  <c r="O46" i="14"/>
  <c r="Q46" i="14"/>
  <c r="V46" i="14"/>
  <c r="G49" i="14"/>
  <c r="M49" i="14" s="1"/>
  <c r="I49" i="14"/>
  <c r="K49" i="14"/>
  <c r="O49" i="14"/>
  <c r="Q49" i="14"/>
  <c r="V49" i="14"/>
  <c r="G52" i="14"/>
  <c r="M52" i="14" s="1"/>
  <c r="I52" i="14"/>
  <c r="K52" i="14"/>
  <c r="O52" i="14"/>
  <c r="Q52" i="14"/>
  <c r="V52" i="14"/>
  <c r="G55" i="14"/>
  <c r="I55" i="14"/>
  <c r="K55" i="14"/>
  <c r="M55" i="14"/>
  <c r="O55" i="14"/>
  <c r="O54" i="14" s="1"/>
  <c r="Q55" i="14"/>
  <c r="Q54" i="14" s="1"/>
  <c r="V55" i="14"/>
  <c r="V54" i="14" s="1"/>
  <c r="G58" i="14"/>
  <c r="I58" i="14"/>
  <c r="K58" i="14"/>
  <c r="M58" i="14"/>
  <c r="O58" i="14"/>
  <c r="Q58" i="14"/>
  <c r="V58" i="14"/>
  <c r="G61" i="14"/>
  <c r="I61" i="14"/>
  <c r="K61" i="14"/>
  <c r="M61" i="14"/>
  <c r="O61" i="14"/>
  <c r="Q61" i="14"/>
  <c r="V61" i="14"/>
  <c r="G69" i="14"/>
  <c r="M69" i="14" s="1"/>
  <c r="I69" i="14"/>
  <c r="K69" i="14"/>
  <c r="O69" i="14"/>
  <c r="Q69" i="14"/>
  <c r="V69" i="14"/>
  <c r="G71" i="14"/>
  <c r="M71" i="14" s="1"/>
  <c r="I71" i="14"/>
  <c r="K71" i="14"/>
  <c r="O71" i="14"/>
  <c r="Q71" i="14"/>
  <c r="V71" i="14"/>
  <c r="G73" i="14"/>
  <c r="M73" i="14" s="1"/>
  <c r="I73" i="14"/>
  <c r="I54" i="14" s="1"/>
  <c r="K73" i="14"/>
  <c r="O73" i="14"/>
  <c r="Q73" i="14"/>
  <c r="V73" i="14"/>
  <c r="G75" i="14"/>
  <c r="M75" i="14" s="1"/>
  <c r="I75" i="14"/>
  <c r="K75" i="14"/>
  <c r="K54" i="14" s="1"/>
  <c r="O75" i="14"/>
  <c r="Q75" i="14"/>
  <c r="V75" i="14"/>
  <c r="G79" i="14"/>
  <c r="I79" i="14"/>
  <c r="K79" i="14"/>
  <c r="M79" i="14"/>
  <c r="O79" i="14"/>
  <c r="Q79" i="14"/>
  <c r="V79" i="14"/>
  <c r="G81" i="14"/>
  <c r="I81" i="14"/>
  <c r="K81" i="14"/>
  <c r="M81" i="14"/>
  <c r="O81" i="14"/>
  <c r="Q81" i="14"/>
  <c r="V81" i="14"/>
  <c r="G83" i="14"/>
  <c r="I83" i="14"/>
  <c r="K83" i="14"/>
  <c r="M83" i="14"/>
  <c r="O83" i="14"/>
  <c r="Q83" i="14"/>
  <c r="V83" i="14"/>
  <c r="G85" i="14"/>
  <c r="I85" i="14"/>
  <c r="K85" i="14"/>
  <c r="M85" i="14"/>
  <c r="O85" i="14"/>
  <c r="Q85" i="14"/>
  <c r="V85" i="14"/>
  <c r="O87" i="14"/>
  <c r="Q87" i="14"/>
  <c r="V87" i="14"/>
  <c r="G88" i="14"/>
  <c r="G87" i="14" s="1"/>
  <c r="I88" i="14"/>
  <c r="I87" i="14" s="1"/>
  <c r="K88" i="14"/>
  <c r="K87" i="14" s="1"/>
  <c r="O88" i="14"/>
  <c r="Q88" i="14"/>
  <c r="V88" i="14"/>
  <c r="G93" i="14"/>
  <c r="M93" i="14" s="1"/>
  <c r="I93" i="14"/>
  <c r="K93" i="14"/>
  <c r="O93" i="14"/>
  <c r="Q93" i="14"/>
  <c r="V93" i="14"/>
  <c r="G97" i="14"/>
  <c r="I97" i="14"/>
  <c r="K97" i="14"/>
  <c r="G98" i="14"/>
  <c r="I98" i="14"/>
  <c r="K98" i="14"/>
  <c r="M98" i="14"/>
  <c r="M97" i="14" s="1"/>
  <c r="O98" i="14"/>
  <c r="O97" i="14" s="1"/>
  <c r="Q98" i="14"/>
  <c r="Q97" i="14" s="1"/>
  <c r="V98" i="14"/>
  <c r="V97" i="14" s="1"/>
  <c r="G103" i="14"/>
  <c r="I103" i="14"/>
  <c r="K103" i="14"/>
  <c r="M103" i="14"/>
  <c r="O103" i="14"/>
  <c r="Q103" i="14"/>
  <c r="V103" i="14"/>
  <c r="G109" i="14"/>
  <c r="I109" i="14"/>
  <c r="K109" i="14"/>
  <c r="M109" i="14"/>
  <c r="O109" i="14"/>
  <c r="Q109" i="14"/>
  <c r="V109" i="14"/>
  <c r="G113" i="14"/>
  <c r="I113" i="14"/>
  <c r="K113" i="14"/>
  <c r="M113" i="14"/>
  <c r="O113" i="14"/>
  <c r="Q113" i="14"/>
  <c r="V113" i="14"/>
  <c r="O119" i="14"/>
  <c r="Q119" i="14"/>
  <c r="V119" i="14"/>
  <c r="G120" i="14"/>
  <c r="G119" i="14" s="1"/>
  <c r="I120" i="14"/>
  <c r="I119" i="14" s="1"/>
  <c r="K120" i="14"/>
  <c r="K119" i="14" s="1"/>
  <c r="O120" i="14"/>
  <c r="Q120" i="14"/>
  <c r="V120" i="14"/>
  <c r="G121" i="14"/>
  <c r="I121" i="14"/>
  <c r="G122" i="14"/>
  <c r="M122" i="14" s="1"/>
  <c r="M121" i="14" s="1"/>
  <c r="I122" i="14"/>
  <c r="K122" i="14"/>
  <c r="K121" i="14" s="1"/>
  <c r="O122" i="14"/>
  <c r="O121" i="14" s="1"/>
  <c r="Q122" i="14"/>
  <c r="Q121" i="14" s="1"/>
  <c r="V122" i="14"/>
  <c r="G124" i="14"/>
  <c r="I124" i="14"/>
  <c r="K124" i="14"/>
  <c r="M124" i="14"/>
  <c r="O124" i="14"/>
  <c r="Q124" i="14"/>
  <c r="V124" i="14"/>
  <c r="G127" i="14"/>
  <c r="I127" i="14"/>
  <c r="K127" i="14"/>
  <c r="M127" i="14"/>
  <c r="O127" i="14"/>
  <c r="Q127" i="14"/>
  <c r="V127" i="14"/>
  <c r="G128" i="14"/>
  <c r="I128" i="14"/>
  <c r="K128" i="14"/>
  <c r="M128" i="14"/>
  <c r="O128" i="14"/>
  <c r="Q128" i="14"/>
  <c r="V128" i="14"/>
  <c r="V121" i="14" s="1"/>
  <c r="O129" i="14"/>
  <c r="Q129" i="14"/>
  <c r="V129" i="14"/>
  <c r="G130" i="14"/>
  <c r="G129" i="14" s="1"/>
  <c r="I130" i="14"/>
  <c r="I129" i="14" s="1"/>
  <c r="K130" i="14"/>
  <c r="K129" i="14" s="1"/>
  <c r="O130" i="14"/>
  <c r="Q130" i="14"/>
  <c r="V130" i="14"/>
  <c r="G132" i="14"/>
  <c r="Q132" i="14"/>
  <c r="V132" i="14"/>
  <c r="G133" i="14"/>
  <c r="M133" i="14" s="1"/>
  <c r="M132" i="14" s="1"/>
  <c r="I133" i="14"/>
  <c r="I132" i="14" s="1"/>
  <c r="K133" i="14"/>
  <c r="K132" i="14" s="1"/>
  <c r="O133" i="14"/>
  <c r="O132" i="14" s="1"/>
  <c r="Q133" i="14"/>
  <c r="V133" i="14"/>
  <c r="G135" i="14"/>
  <c r="I135" i="14"/>
  <c r="K135" i="14"/>
  <c r="G136" i="14"/>
  <c r="I136" i="14"/>
  <c r="K136" i="14"/>
  <c r="M136" i="14"/>
  <c r="M135" i="14" s="1"/>
  <c r="O136" i="14"/>
  <c r="O135" i="14" s="1"/>
  <c r="Q136" i="14"/>
  <c r="Q135" i="14" s="1"/>
  <c r="V136" i="14"/>
  <c r="V135" i="14" s="1"/>
  <c r="G137" i="14"/>
  <c r="I137" i="14"/>
  <c r="K137" i="14"/>
  <c r="M137" i="14"/>
  <c r="O137" i="14"/>
  <c r="Q137" i="14"/>
  <c r="V137" i="14"/>
  <c r="G139" i="14"/>
  <c r="I139" i="14"/>
  <c r="K139" i="14"/>
  <c r="M139" i="14"/>
  <c r="O139" i="14"/>
  <c r="Q139" i="14"/>
  <c r="V139" i="14"/>
  <c r="AE141" i="14"/>
  <c r="G75" i="13"/>
  <c r="G8" i="13"/>
  <c r="G9" i="13"/>
  <c r="I9" i="13"/>
  <c r="I8" i="13" s="1"/>
  <c r="K9" i="13"/>
  <c r="M9" i="13"/>
  <c r="O9" i="13"/>
  <c r="O8" i="13" s="1"/>
  <c r="Q9" i="13"/>
  <c r="V9" i="13"/>
  <c r="V8" i="13" s="1"/>
  <c r="G13" i="13"/>
  <c r="I13" i="13"/>
  <c r="K13" i="13"/>
  <c r="K8" i="13" s="1"/>
  <c r="M13" i="13"/>
  <c r="O13" i="13"/>
  <c r="Q13" i="13"/>
  <c r="Q8" i="13" s="1"/>
  <c r="V13" i="13"/>
  <c r="G16" i="13"/>
  <c r="I16" i="13"/>
  <c r="K16" i="13"/>
  <c r="M16" i="13"/>
  <c r="O16" i="13"/>
  <c r="Q16" i="13"/>
  <c r="V16" i="13"/>
  <c r="G18" i="13"/>
  <c r="I18" i="13"/>
  <c r="K18" i="13"/>
  <c r="M18" i="13"/>
  <c r="O18" i="13"/>
  <c r="Q18" i="13"/>
  <c r="V18" i="13"/>
  <c r="G20" i="13"/>
  <c r="M20" i="13" s="1"/>
  <c r="I20" i="13"/>
  <c r="K20" i="13"/>
  <c r="O20" i="13"/>
  <c r="Q20" i="13"/>
  <c r="V20" i="13"/>
  <c r="G22" i="13"/>
  <c r="G23" i="13"/>
  <c r="M23" i="13" s="1"/>
  <c r="I23" i="13"/>
  <c r="I22" i="13" s="1"/>
  <c r="K23" i="13"/>
  <c r="K22" i="13" s="1"/>
  <c r="O23" i="13"/>
  <c r="O22" i="13" s="1"/>
  <c r="Q23" i="13"/>
  <c r="V23" i="13"/>
  <c r="G25" i="13"/>
  <c r="M25" i="13" s="1"/>
  <c r="I25" i="13"/>
  <c r="K25" i="13"/>
  <c r="O25" i="13"/>
  <c r="Q25" i="13"/>
  <c r="Q22" i="13" s="1"/>
  <c r="V25" i="13"/>
  <c r="G37" i="13"/>
  <c r="I37" i="13"/>
  <c r="K37" i="13"/>
  <c r="M37" i="13"/>
  <c r="O37" i="13"/>
  <c r="Q37" i="13"/>
  <c r="V37" i="13"/>
  <c r="G39" i="13"/>
  <c r="I39" i="13"/>
  <c r="K39" i="13"/>
  <c r="M39" i="13"/>
  <c r="O39" i="13"/>
  <c r="Q39" i="13"/>
  <c r="V39" i="13"/>
  <c r="G41" i="13"/>
  <c r="I41" i="13"/>
  <c r="K41" i="13"/>
  <c r="M41" i="13"/>
  <c r="O41" i="13"/>
  <c r="Q41" i="13"/>
  <c r="V41" i="13"/>
  <c r="V22" i="13" s="1"/>
  <c r="G44" i="13"/>
  <c r="I44" i="13"/>
  <c r="K44" i="13"/>
  <c r="M44" i="13"/>
  <c r="O44" i="13"/>
  <c r="Q44" i="13"/>
  <c r="V44" i="13"/>
  <c r="G47" i="13"/>
  <c r="M47" i="13" s="1"/>
  <c r="I47" i="13"/>
  <c r="K47" i="13"/>
  <c r="O47" i="13"/>
  <c r="Q47" i="13"/>
  <c r="V47" i="13"/>
  <c r="G49" i="13"/>
  <c r="M49" i="13" s="1"/>
  <c r="I49" i="13"/>
  <c r="K49" i="13"/>
  <c r="O49" i="13"/>
  <c r="Q49" i="13"/>
  <c r="V49" i="13"/>
  <c r="G51" i="13"/>
  <c r="M51" i="13" s="1"/>
  <c r="I51" i="13"/>
  <c r="K51" i="13"/>
  <c r="O51" i="13"/>
  <c r="Q51" i="13"/>
  <c r="V51" i="13"/>
  <c r="G53" i="13"/>
  <c r="I53" i="13"/>
  <c r="K53" i="13"/>
  <c r="M53" i="13"/>
  <c r="O53" i="13"/>
  <c r="Q53" i="13"/>
  <c r="V53" i="13"/>
  <c r="G55" i="13"/>
  <c r="I55" i="13"/>
  <c r="K55" i="13"/>
  <c r="K54" i="13" s="1"/>
  <c r="M55" i="13"/>
  <c r="O55" i="13"/>
  <c r="O54" i="13" s="1"/>
  <c r="Q55" i="13"/>
  <c r="Q54" i="13" s="1"/>
  <c r="V55" i="13"/>
  <c r="G58" i="13"/>
  <c r="I58" i="13"/>
  <c r="K58" i="13"/>
  <c r="M58" i="13"/>
  <c r="O58" i="13"/>
  <c r="Q58" i="13"/>
  <c r="V58" i="13"/>
  <c r="V54" i="13" s="1"/>
  <c r="G61" i="13"/>
  <c r="I61" i="13"/>
  <c r="K61" i="13"/>
  <c r="M61" i="13"/>
  <c r="O61" i="13"/>
  <c r="Q61" i="13"/>
  <c r="V61" i="13"/>
  <c r="G69" i="13"/>
  <c r="M69" i="13" s="1"/>
  <c r="M54" i="13" s="1"/>
  <c r="I69" i="13"/>
  <c r="K69" i="13"/>
  <c r="O69" i="13"/>
  <c r="Q69" i="13"/>
  <c r="V69" i="13"/>
  <c r="G71" i="13"/>
  <c r="M71" i="13" s="1"/>
  <c r="I71" i="13"/>
  <c r="I54" i="13" s="1"/>
  <c r="K71" i="13"/>
  <c r="O71" i="13"/>
  <c r="Q71" i="13"/>
  <c r="V71" i="13"/>
  <c r="AE75" i="13"/>
  <c r="AF75" i="13"/>
  <c r="G13" i="12"/>
  <c r="G8" i="12"/>
  <c r="I8" i="12"/>
  <c r="O8" i="12"/>
  <c r="Q8" i="12"/>
  <c r="V8" i="12"/>
  <c r="G9" i="12"/>
  <c r="M9" i="12" s="1"/>
  <c r="M8" i="12" s="1"/>
  <c r="I9" i="12"/>
  <c r="K9" i="12"/>
  <c r="K8" i="12" s="1"/>
  <c r="O9" i="12"/>
  <c r="Q9" i="12"/>
  <c r="V9" i="12"/>
  <c r="G10" i="12"/>
  <c r="I10" i="12"/>
  <c r="K10" i="12"/>
  <c r="M10" i="12"/>
  <c r="O10" i="12"/>
  <c r="Q10" i="12"/>
  <c r="V10" i="12"/>
  <c r="AE13" i="12"/>
  <c r="I20" i="1"/>
  <c r="I19" i="1"/>
  <c r="I18" i="1"/>
  <c r="I17" i="1"/>
  <c r="I16" i="1"/>
  <c r="F45" i="1"/>
  <c r="G45" i="1"/>
  <c r="G25" i="1" s="1"/>
  <c r="A25" i="1" s="1"/>
  <c r="H44" i="1"/>
  <c r="I44" i="1" s="1"/>
  <c r="H43" i="1"/>
  <c r="I43" i="1" s="1"/>
  <c r="H42" i="1"/>
  <c r="I42" i="1" s="1"/>
  <c r="H40" i="1"/>
  <c r="I40" i="1" s="1"/>
  <c r="H39" i="1"/>
  <c r="I39" i="1" s="1"/>
  <c r="I45" i="1" s="1"/>
  <c r="J28" i="1"/>
  <c r="J26" i="1"/>
  <c r="G38" i="1"/>
  <c r="F38" i="1"/>
  <c r="J23" i="1"/>
  <c r="J24" i="1"/>
  <c r="J25" i="1"/>
  <c r="J27" i="1"/>
  <c r="E24" i="1"/>
  <c r="E26" i="1"/>
  <c r="J52" i="1" l="1"/>
  <c r="J64" i="1"/>
  <c r="J56" i="1"/>
  <c r="J60" i="1"/>
  <c r="J68" i="1"/>
  <c r="J53" i="1"/>
  <c r="J57" i="1"/>
  <c r="J61" i="1"/>
  <c r="J65" i="1"/>
  <c r="J69" i="1"/>
  <c r="J55" i="1"/>
  <c r="J59" i="1"/>
  <c r="J63" i="1"/>
  <c r="J67" i="1"/>
  <c r="J54" i="1"/>
  <c r="J58" i="1"/>
  <c r="J62" i="1"/>
  <c r="J66" i="1"/>
  <c r="A26" i="1"/>
  <c r="G26" i="1"/>
  <c r="G28" i="1"/>
  <c r="G23" i="1"/>
  <c r="M30" i="15"/>
  <c r="M29" i="15" s="1"/>
  <c r="M15" i="15"/>
  <c r="M14" i="15" s="1"/>
  <c r="M54" i="14"/>
  <c r="G54" i="14"/>
  <c r="M130" i="14"/>
  <c r="M129" i="14" s="1"/>
  <c r="AF141" i="14"/>
  <c r="M120" i="14"/>
  <c r="M119" i="14" s="1"/>
  <c r="M88" i="14"/>
  <c r="M87" i="14" s="1"/>
  <c r="M9" i="14"/>
  <c r="M8" i="14" s="1"/>
  <c r="M22" i="13"/>
  <c r="M8" i="13"/>
  <c r="G54" i="13"/>
  <c r="AF13" i="12"/>
  <c r="I21" i="1"/>
  <c r="J43" i="1"/>
  <c r="J42" i="1"/>
  <c r="J39" i="1"/>
  <c r="J45" i="1" s="1"/>
  <c r="J44" i="1"/>
  <c r="J40" i="1"/>
  <c r="J41" i="1"/>
  <c r="H45" i="1"/>
  <c r="J71" i="1" l="1"/>
  <c r="A23" i="1"/>
  <c r="G24" i="1" l="1"/>
  <c r="A27" i="1" s="1"/>
  <c r="A24" i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Erika Kratochvílová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Erika Kratochvílová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Erika Kratochvílová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>
  <authors>
    <author>Erika Kratochvílová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<sst xmlns="http://schemas.openxmlformats.org/spreadsheetml/2006/main" count="1321" uniqueCount="437">
  <si>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</si>
  <si>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</si>
  <si>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</si>
  <si>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</si>
  <si>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</si>
  <si>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</si>
  <si>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</si>
  <si>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</si>
  <si>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</si>
  <si>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</si>
  <si>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</si>
  <si>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</si>
  <si>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</si>
  <si>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</si>
  <si>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</si>
  <si>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</si>
  <si>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</si>
  <si>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</si>
  <si>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</si>
  <si>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</si>
  <si>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</si>
  <si>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</si>
  <si>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</si>
  <si>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</si>
  <si>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</si>
  <si>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</si>
  <si>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</si>
  <si>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</si>
  <si>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</si>
  <si>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</si>
  <si>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</si>
  <si>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</si>
  <si>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</si>
  <si>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</si>
  <si>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</si>
  <si>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</si>
  <si>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</si>
  <si>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</si>
  <si>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</si>
  <si>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</si>
  <si>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</si>
  <si>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</si>
  <si>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</si>
  <si>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26-0201</t>
  </si>
  <si>
    <t>Sportovní a rekreační areál Kraví hora - hokejová hala Úvoz</t>
  </si>
  <si>
    <t>Stavba</t>
  </si>
  <si>
    <t>01</t>
  </si>
  <si>
    <t xml:space="preserve">Rekonstrukce ledové plochy  </t>
  </si>
  <si>
    <t>VRN</t>
  </si>
  <si>
    <t>02</t>
  </si>
  <si>
    <t>Bourací práce</t>
  </si>
  <si>
    <t>03</t>
  </si>
  <si>
    <t>Nový stav</t>
  </si>
  <si>
    <t>04</t>
  </si>
  <si>
    <t>Technologie chlazení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</si>
  <si>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</si>
  <si>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</si>
  <si>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</si>
  <si>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</si>
  <si>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</si>
  <si>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</si>
  <si>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</si>
  <si>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</si>
  <si>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63</t>
  </si>
  <si>
    <t>Podlahy a podlahové konstrukce</t>
  </si>
  <si>
    <t>93</t>
  </si>
  <si>
    <t>Dokončovací práce inženýrských staveb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</si>
  <si>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</si>
  <si>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</si>
  <si>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</si>
  <si>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</si>
  <si>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</si>
  <si>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</si>
  <si>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</si>
  <si>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</si>
  <si>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767</t>
  </si>
  <si>
    <t>Konstrukce zámečnické</t>
  </si>
  <si>
    <t>OK</t>
  </si>
  <si>
    <t>Ostatní konstrukce</t>
  </si>
  <si>
    <t>SM</t>
  </si>
  <si>
    <t>Sekce mantinely a tribuny</t>
  </si>
  <si>
    <t>D1</t>
  </si>
  <si>
    <t>Demontáže</t>
  </si>
  <si>
    <t>D2</t>
  </si>
  <si>
    <t>Potrubí a armatura</t>
  </si>
  <si>
    <t>D3</t>
  </si>
  <si>
    <t>Tepelné izolace</t>
  </si>
  <si>
    <t>D4</t>
  </si>
  <si>
    <t>Ocelové konstrukce</t>
  </si>
  <si>
    <t>D5</t>
  </si>
  <si>
    <t xml:space="preserve">Ostatní montážní materiál				</t>
  </si>
  <si>
    <t>D6</t>
  </si>
  <si>
    <t>Montáže, doprava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</si>
  <si>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</si>
  <si>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</si>
  <si>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</si>
  <si>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</si>
  <si>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</si>
  <si>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</si>
  <si>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</si>
  <si>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</si>
  <si>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</si>
  <si>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</si>
  <si>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</si>
  <si>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</si>
  <si>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</si>
  <si>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</si>
  <si>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</si>
  <si>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</si>
  <si>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</si>
  <si>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</si>
  <si>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</si>
  <si>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</si>
  <si>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</si>
  <si>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</si>
  <si>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</si>
  <si>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</si>
  <si>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</si>
  <si>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</si>
  <si>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</si>
  <si>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</si>
  <si>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</si>
  <si>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</si>
  <si>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</si>
  <si>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</si>
  <si>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</si>
  <si>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 R</t>
  </si>
  <si>
    <t xml:space="preserve">Geodetické práce </t>
  </si>
  <si>
    <t>Soubor</t>
  </si>
  <si>
    <t>RTS 26/ I</t>
  </si>
  <si>
    <t>Indiv</t>
  </si>
  <si>
    <t>Běžná</t>
  </si>
  <si>
    <t>POL99_8</t>
  </si>
  <si>
    <t>005121 R</t>
  </si>
  <si>
    <t>Zařízení staveniště</t>
  </si>
  <si>
    <t>Veškeré náklady spojené s vybudováním, provozem a odstraněním zařízení staveniště.</t>
  </si>
  <si>
    <t>POP</t>
  </si>
  <si>
    <t>SUM</t>
  </si>
  <si>
    <t>Poznámky uchazeče k zadání</t>
  </si>
  <si>
    <t>POPUZIV</t>
  </si>
  <si>
    <t>END</t>
  </si>
  <si>
    <t>139711101R00</t>
  </si>
  <si>
    <t>Vykopávka v uzavřených prostorách v hor.1-4</t>
  </si>
  <si>
    <t>m3</t>
  </si>
  <si>
    <t>Práce</t>
  </si>
  <si>
    <t>POL1_</t>
  </si>
  <si>
    <t xml:space="preserve">Základové pasy pod rampy (podsyp pod mazaninou) : </t>
  </si>
  <si>
    <t>VV</t>
  </si>
  <si>
    <t>Rampa 1 : 0,3*0,25*(1,7+2,1+2,75+3+0,6+1+1,34+2,64)</t>
  </si>
  <si>
    <t>Rampa 2 : 0,3*0,2*(3,575*2+4,61*2)</t>
  </si>
  <si>
    <t>162701105R00</t>
  </si>
  <si>
    <t>Vodorovné přemístění výkopku z hor.1-4 do 10000 m</t>
  </si>
  <si>
    <t xml:space="preserve">Přemístění na skládku do 10 km : </t>
  </si>
  <si>
    <t>Odkaz na mn. položky pořadí 1 : 2,11695</t>
  </si>
  <si>
    <t>162201203R00</t>
  </si>
  <si>
    <t>Vodorovné přemístění výkopku z horniny tř. 1 - 4, do 10 m, kolečkem</t>
  </si>
  <si>
    <t>162201210R00</t>
  </si>
  <si>
    <t>Příplatek za každých dalších 10 m přemístění výkopku z horniny tř. 1 - 4, kolečkem</t>
  </si>
  <si>
    <t>Odkaz na mn. položky pořadí 1 : 2,11695*5</t>
  </si>
  <si>
    <t>199000002R00</t>
  </si>
  <si>
    <t>Poplatek za odběr horniny tř. 1- 4 k dalšímu využití, č. dle katal. odpadů 17 05 04</t>
  </si>
  <si>
    <t>965042141R00</t>
  </si>
  <si>
    <t>Bourání betonových mazanin, plochy nad 4 m2, do tl. 100 mm</t>
  </si>
  <si>
    <t>Ubourání soklu chladící desky (mimo prostoru u technologického kanálu), š. 200 mm, v. 60-90 mm : (3,375+0,7+40,5*2+13,34*2+12,21)*0,2*0,075</t>
  </si>
  <si>
    <t>965042241R00</t>
  </si>
  <si>
    <t>Bourání betonových mazanin, plochy nad 4 m2, nad tl. 100 mm</t>
  </si>
  <si>
    <t>Okolí chladící desky u technologického kanálu : 61,81*0,3</t>
  </si>
  <si>
    <t>Mezisoučet</t>
  </si>
  <si>
    <t xml:space="preserve">Základové pasy pod rampy : </t>
  </si>
  <si>
    <t>Rampa 2 : 0,3*0,3*(3,575*2+4,61*2)</t>
  </si>
  <si>
    <t xml:space="preserve">Desky ramp pod úr. 0,000 : </t>
  </si>
  <si>
    <t>Rampa 1 : 4,4*0,11+(1,26*2,7+2,4*1,3)*0,15+1,3*3*0,05</t>
  </si>
  <si>
    <t>Rampa 2 : 2*4,175*0,1+1,37*3,575*0,11+1,59*3,575*0,15+1,05*3,575*0,13</t>
  </si>
  <si>
    <t>Rezerva na dně technologického kanálu (tl. 200 mm) : 0,76*32,1*0,2+0,61*(0,82+0,6*4+0,7)*0,2</t>
  </si>
  <si>
    <t>965049111R00</t>
  </si>
  <si>
    <t>Příplatek za bourání mazanin vyztužených svařovanou síťí do tl. 100 mm</t>
  </si>
  <si>
    <t>Odkaz na mn. položky pořadí 6 : 1,85948</t>
  </si>
  <si>
    <t>965049112R00</t>
  </si>
  <si>
    <t>Příplatek za bourání mazanin vyztužených svařovanou síťí nad tl. 100 mm</t>
  </si>
  <si>
    <t>Sokl chladící desky v prostoru u technologického kanálu : (13,34*2-3,375-0,7+12,21)*0,2*0,3</t>
  </si>
  <si>
    <t>970241250R00</t>
  </si>
  <si>
    <t>Řezání prostého betonu hl. řezu 250 mm</t>
  </si>
  <si>
    <t>m</t>
  </si>
  <si>
    <t xml:space="preserve">Obvod základových konstrukcí pod rampy : </t>
  </si>
  <si>
    <t>Rampa 1 : 3,91+3,18+0,3+1,3+3+2,4+4,61+4,01+2,75</t>
  </si>
  <si>
    <t>970241300R00</t>
  </si>
  <si>
    <t>Řezání prostého betonu hl. řezu 300 mm</t>
  </si>
  <si>
    <t>Rampa 2 : 2,75+4,01*2+4,61+4,175+3,575*2</t>
  </si>
  <si>
    <t>970251100R00</t>
  </si>
  <si>
    <t>Řezání železobetonu hl. řezu 100 mm</t>
  </si>
  <si>
    <t>Po obvodu chladící desky (mimo prostoru u technologického kanálu) : 3,375+0,7+40,5*2+13,34*2+12,21</t>
  </si>
  <si>
    <t>970251200R00</t>
  </si>
  <si>
    <t>Řezání železobetonu hl. řezu 200 mm</t>
  </si>
  <si>
    <t>Po obvodu chladící desky v prostoru u technologického kanálu : 13,34*2-3,375-0,7+12,21</t>
  </si>
  <si>
    <t>976085411R00</t>
  </si>
  <si>
    <t>Vybourání kanal.rámů a poklopů plochy nad 0,6 m2</t>
  </si>
  <si>
    <t>kus</t>
  </si>
  <si>
    <t>Rám stávajícího roštu : 1</t>
  </si>
  <si>
    <t>96-01</t>
  </si>
  <si>
    <t>Demontáž stávajícího ocelového potrubí chlazení a řezání potrubí - od kanálu chlazení vstupující do stáv. ledové plochy - při bouracích pracech</t>
  </si>
  <si>
    <t>kompl</t>
  </si>
  <si>
    <t>Vlastní</t>
  </si>
  <si>
    <t>979081111R00</t>
  </si>
  <si>
    <t>Odvoz suti a vybour. hmot na skládku do 1 km</t>
  </si>
  <si>
    <t>t</t>
  </si>
  <si>
    <t>Včetně naložení na dopravní prostředek a složení na skládku, bez poplatku za skládku.</t>
  </si>
  <si>
    <t>Odkaz na mn. položky pořadí 18 : 72,17825</t>
  </si>
  <si>
    <t>979081121R00</t>
  </si>
  <si>
    <t>Příplatek k odvozu za každý další 1 km</t>
  </si>
  <si>
    <t xml:space="preserve">Odvoz na skládku do 10 km : </t>
  </si>
  <si>
    <t>Odkaz na mn. položky pořadí 16 : 72,17825*9</t>
  </si>
  <si>
    <t>979082111R00</t>
  </si>
  <si>
    <t>Vnitrostaveništní doprava suti do 10 m</t>
  </si>
  <si>
    <t>Odkaz na dem. hmot. položky pořadí 6 : 4,09085</t>
  </si>
  <si>
    <t>Odkaz na dem. hmot. položky pořadí 7 : 67,93637</t>
  </si>
  <si>
    <t>Odkaz na dem. hmot. položky pořadí 10 : 0,01171</t>
  </si>
  <si>
    <t>Odkaz na dem. hmot. položky pořadí 11 : 0,01228</t>
  </si>
  <si>
    <t>Odkaz na dem. hmot. položky pořadí 12 : 0,05702</t>
  </si>
  <si>
    <t>Odkaz na dem. hmot. položky pořadí 13 : 0,01601</t>
  </si>
  <si>
    <t>Odkaz na dem. hmot. položky pořadí 14 : 0,05400</t>
  </si>
  <si>
    <t>979082121R00</t>
  </si>
  <si>
    <t>Příplatek k vnitrost. dopravě suti za dalších 5 m</t>
  </si>
  <si>
    <t>Odkaz na mn. položky pořadí 18 : 72,17825*10</t>
  </si>
  <si>
    <t>979990107R00</t>
  </si>
  <si>
    <t>Poplatek za uložení suti - směs betonu, cihel, dřeva, skupina odpadu 170904</t>
  </si>
  <si>
    <t>kategorie 17 09 04 smíšené stavební a demoliční odpady</t>
  </si>
  <si>
    <t>Odkaz na mn. položky pořadí 16 : 72,17825</t>
  </si>
  <si>
    <t>270321000R00</t>
  </si>
  <si>
    <t>Uložení betonu základové konstrukce vyztuženého</t>
  </si>
  <si>
    <t>Chladící deska (tl.130 - 160 mm) : 1648,5*0,145</t>
  </si>
  <si>
    <t>Betonový soklík (š. 200 mm, v. 70 mm) : (13,66*4+40,5*2+12,2*2)*0,2*0,07</t>
  </si>
  <si>
    <t>273321611R00</t>
  </si>
  <si>
    <t xml:space="preserve">Železobeton základových desek C 30/37 </t>
  </si>
  <si>
    <t xml:space="preserve">Rampy : </t>
  </si>
  <si>
    <t>Rampa 1 : 15,45*0,25-0,48*3,1*0,15</t>
  </si>
  <si>
    <t>Rampa 2 : 4,61*4,175*0,25</t>
  </si>
  <si>
    <t>273351215R00</t>
  </si>
  <si>
    <t>Bednění stěn základových desek - zřízení</t>
  </si>
  <si>
    <t>m2</t>
  </si>
  <si>
    <t>Chladící deska (tl.130 - 160 mm) : (13,66*4+40,5*2+12,2*2)*0,145</t>
  </si>
  <si>
    <t>Betonový soklík (v. 70 mm) : (13,66*4+40,5*2+12,2*2)*0,07+(13,34*4+12,21*2+40,5*2)*0,07</t>
  </si>
  <si>
    <t>Z vnitřní strany technologického kanálu (v. 300 mm+200 mm přesah na kotvení) : 32,1*0,5</t>
  </si>
  <si>
    <t xml:space="preserve">Boční stěny ramp : </t>
  </si>
  <si>
    <t>Rampa 1 : (3,91+4,61)*0,14</t>
  </si>
  <si>
    <t>Rampa 2 : 2,75*2*0,14+1,89*0,1</t>
  </si>
  <si>
    <t>273351216R00</t>
  </si>
  <si>
    <t>Bednění stěn základových desek - odstranění</t>
  </si>
  <si>
    <t>Včetně očištění, vytřídění a uložení bednicího materiálu.</t>
  </si>
  <si>
    <t>Odkaz na mn. položky pořadí 3 : 63,72500</t>
  </si>
  <si>
    <t>273361821R00</t>
  </si>
  <si>
    <t>Výztuž základových desek z betonářské oceli B500B (10 505)</t>
  </si>
  <si>
    <t xml:space="preserve">Chladící deska vč. soklíku : </t>
  </si>
  <si>
    <t>Horní výztuž desky (viz D.3 SKŘ - výkres č. D.3.4.3) : 8,786</t>
  </si>
  <si>
    <t>273361921RT8</t>
  </si>
  <si>
    <t xml:space="preserve">Výztuž základových desek ze svařovaných sítí drát d 8,0 mm, oko 100 x 100 mm </t>
  </si>
  <si>
    <t xml:space="preserve">Chladící deska : </t>
  </si>
  <si>
    <t>Dolní výztuž desky (viz D.3 SKŘ - výkres č. D.3.4.2) : 13,3194</t>
  </si>
  <si>
    <t>Horní výztuž desky (viz D.3 SKŘ - výkres č. D.3.4.3) : 13,2246</t>
  </si>
  <si>
    <t>Rampa 1 (horní + dolní) : 15,45*0,00799*2</t>
  </si>
  <si>
    <t>Rampa 2 (horní + dolní) : 4,61*4,175*0,00799*2</t>
  </si>
  <si>
    <t>274313811R00</t>
  </si>
  <si>
    <t>Beton základových pasů prostý C 30/37</t>
  </si>
  <si>
    <t>Včetně dodávky a uložení betonu a kamene.</t>
  </si>
  <si>
    <t>Rampa 1 : 0,3*0,34*(1,7+2,1+2,75)+0,3*0,25*3+0,3*0,3*0,6+0,3*0,295*(1+1,34+2,64)</t>
  </si>
  <si>
    <t>Rampa 2 : 0,3*0,25*(1,89*2+3,575)+0,3*0,29*(1,7*2+3,575)+0,3*0,27*1,05*2</t>
  </si>
  <si>
    <t>28356150.AR</t>
  </si>
  <si>
    <t>Vlákna PP do betonu Fibred 12 mm</t>
  </si>
  <si>
    <t>kg</t>
  </si>
  <si>
    <t>SPCM</t>
  </si>
  <si>
    <t>Specifikace</t>
  </si>
  <si>
    <t>POL3_</t>
  </si>
  <si>
    <t xml:space="preserve">Chladící deska - 0,9 kg/m3 : </t>
  </si>
  <si>
    <t>Odkaz na mn. položky pořadí 1 : 241,27306*0,9</t>
  </si>
  <si>
    <t>56284790R</t>
  </si>
  <si>
    <t>distanční lišta Cetfix (DISTA) k pokládání výztuže 50-60 mm</t>
  </si>
  <si>
    <t xml:space="preserve">m     </t>
  </si>
  <si>
    <t>Kalkul</t>
  </si>
  <si>
    <t>Horní výztuž desky (viz D.3 SKŘ - výkres č. D.3.4.3) : 686+726</t>
  </si>
  <si>
    <t>56284791R</t>
  </si>
  <si>
    <t>distanční lištaCetfix (DISTA)  k pokládání výztuže 70-80 mm</t>
  </si>
  <si>
    <t>Horní výztuž desky (viz D.3 SKŘ - výkres č. D.3.4.3) : 726+192</t>
  </si>
  <si>
    <t>58938812R</t>
  </si>
  <si>
    <t>Beton podlahový ZAPA INLINE C 30/37 - XF4 - Dmax 22 mm - S4</t>
  </si>
  <si>
    <t>Odkaz na mn. položky pořadí 1 : 241,27306*1,01</t>
  </si>
  <si>
    <t>631312811R00</t>
  </si>
  <si>
    <t>Mazanina betonová tl. 50 - 80 mm C 30/37</t>
  </si>
  <si>
    <t>Včetně vytvoření dilatačních spár, bez zaplnění.</t>
  </si>
  <si>
    <t>Doplnění mazaniny v ploše původních dřevěných fošen u rampy 1 : 4,78*1,2*0,05</t>
  </si>
  <si>
    <t>631313811R00</t>
  </si>
  <si>
    <t>Mazanina betonová tl. 80 - 120 mm C 30/37</t>
  </si>
  <si>
    <t>Okolí chladící desky u technologického kanálu (tl. 90 mm) : 54,71*0,09</t>
  </si>
  <si>
    <t>631315811R00</t>
  </si>
  <si>
    <t>Mazanina betonová tl. 120 - 240 mm C 30/37</t>
  </si>
  <si>
    <t>Okolí chladící desky u technologického kanálu, vč. prostoru pod soklem chladící desky (tl. 210 mm) : 61,81*0,21</t>
  </si>
  <si>
    <t xml:space="preserve">Nadbetonávka ve spádu u ramp (max. v. 140 mm) : </t>
  </si>
  <si>
    <t>Rampa 1 : (35,2+10,4*2,75)*0,07</t>
  </si>
  <si>
    <t>Rampa 2 : 49,68*0,07</t>
  </si>
  <si>
    <t>631316115R00</t>
  </si>
  <si>
    <t>Postřik nových beton. podlah proti prvotn. vysych.</t>
  </si>
  <si>
    <t>Chladící deska : 1648,5</t>
  </si>
  <si>
    <t>631316211RT1</t>
  </si>
  <si>
    <t>Povrchový vsyp na betonové podlahy strojně hlazený posypová směs s křemíkem</t>
  </si>
  <si>
    <t>631319153R00</t>
  </si>
  <si>
    <t>Příplatek za přehlazení mazanin pod povlaky tl. 120 mm</t>
  </si>
  <si>
    <t>Okolí betonové plochy u technologického kanálu (tl. 90 mm) : 54,71*0,09</t>
  </si>
  <si>
    <t>631319155R00</t>
  </si>
  <si>
    <t>Příplatek za přehlazení mazanin pod povlaky tl. 240 mm</t>
  </si>
  <si>
    <t>631319175R00</t>
  </si>
  <si>
    <t>Příplatek za stržení povrchu mazaniny tl. 240 mm</t>
  </si>
  <si>
    <t>631351101R00</t>
  </si>
  <si>
    <t>Bednění stěn, rýh a otvorů v podlahách - zřízení</t>
  </si>
  <si>
    <t>Otvor pro rošt - rampa 1 : (3,1*2+0,48*2)*0,15</t>
  </si>
  <si>
    <t>631351102R00</t>
  </si>
  <si>
    <t>Bednění stěn, rýh a otvorů v podlahách -odstranění</t>
  </si>
  <si>
    <t>Odkaz na mn. položky pořadí 20 : 1,07400</t>
  </si>
  <si>
    <t>631361921RT8</t>
  </si>
  <si>
    <t>Výztuž mazanin svařovanou sítí KY 81, drát d 8,0 mm, oko 100 x 100 mm</t>
  </si>
  <si>
    <t>Okolí chladící desky u technologického kanálu, vč. prostoru pod soklem chladící desky, 2x : 61,81*0,00799*2</t>
  </si>
  <si>
    <t>931626212R00</t>
  </si>
  <si>
    <t>Úprava dilatační spáry těžkými asfaltovými pásy</t>
  </si>
  <si>
    <t>Včetně očistění ploch spár před úpravou a očistění okolí spáry po úpravě.</t>
  </si>
  <si>
    <t xml:space="preserve">Oddilatování ramp od okolních konstrukcí : </t>
  </si>
  <si>
    <t>Rampa 1 : (1,3+0,3+3+0,4)*0,5+(3,94+4,64)*(0,25+0,14)</t>
  </si>
  <si>
    <t>Rampa 2 : (1,89*2+4,175)*0,5+2,7*2*0,3+2,7*0,14</t>
  </si>
  <si>
    <t>931961115RR1</t>
  </si>
  <si>
    <t>Vložky do dilatačních spár, polystyren, tl 30 mm STYRODUR</t>
  </si>
  <si>
    <t>Kolem chladící desky - v. 60 až 90 mm : (13,66*4+12,2*2+40,5*2-3,375-4,175)*0,075</t>
  </si>
  <si>
    <t>U rampy 1 - v. 230 mm : 3,375*0,23</t>
  </si>
  <si>
    <t>U rampy 2 - v. 200 mm : 4,175*0,2</t>
  </si>
  <si>
    <t>953943122R00</t>
  </si>
  <si>
    <t>Osazení kovových předmětů do betonu, 5 kg / kus</t>
  </si>
  <si>
    <t xml:space="preserve">L profil 50x50x5 : </t>
  </si>
  <si>
    <t>Z2 (1 ks tyč dl. 1,3 m, 1 ks dl. 0,3 m) : 2</t>
  </si>
  <si>
    <t>Z3 (2 ks tyč dl. 0,48 m) : 2</t>
  </si>
  <si>
    <t>Z4 (2 ks tyč dl. 1,05 m) : 2</t>
  </si>
  <si>
    <t>953943123R00</t>
  </si>
  <si>
    <t>Osazení kovových předmětů do betonu, 15 kg / kus</t>
  </si>
  <si>
    <t>Z1 (1 ks tyč dl. 2,1 m) : 1</t>
  </si>
  <si>
    <t>Z2 (1 ks tyč dl. 1,7 m, 1 ks dl. 2,94 m, 1 ks dl. 3 m, 1 ks. dl. 1,64 m, 1 ks dl. 2,3 m, 1 ks dl. 3,27 m) : 6</t>
  </si>
  <si>
    <t>Z3 (2 ks tyč dl. 3,1 m) : 2</t>
  </si>
  <si>
    <t>Z4 (2 ks tyč dl. 1,7 m, 2 ks dl. 1,89 m) : 4</t>
  </si>
  <si>
    <t>953943124R00</t>
  </si>
  <si>
    <t>Osazení kovových předmětů do betonu, 30 kg / kus</t>
  </si>
  <si>
    <t>Z1 (5 ks tyčí dl. 6 m) : 5</t>
  </si>
  <si>
    <t>Z4 (2 ks tyč dl. 4,175 m) : 2</t>
  </si>
  <si>
    <t>13331512R</t>
  </si>
  <si>
    <t>Tyč ocelová L rovnoramenná S235JR, rozměr 50 x 50 x 5 mm</t>
  </si>
  <si>
    <t>Z1 : 0,12102</t>
  </si>
  <si>
    <t>Z2 : 0,06202</t>
  </si>
  <si>
    <t>Z3 : 0,02699</t>
  </si>
  <si>
    <t>Z4 : 0,06624</t>
  </si>
  <si>
    <t>Koeficient : 0,08</t>
  </si>
  <si>
    <t>999281105R00</t>
  </si>
  <si>
    <t>Přesun hmot pro opravy a údržbu do výšky 6 m</t>
  </si>
  <si>
    <t>Přesun hmot</t>
  </si>
  <si>
    <t>POL7_</t>
  </si>
  <si>
    <t>711471053R00</t>
  </si>
  <si>
    <t>Provedení izolace proti tlakové vodě, na ploše vodorovné, folií PE volně</t>
  </si>
  <si>
    <t>Pod chladící desku : 1648,5</t>
  </si>
  <si>
    <t>283250273R</t>
  </si>
  <si>
    <t>Fólie hydroizolační PE-HD, PENEFOL 950 tl. 0,6 mm</t>
  </si>
  <si>
    <t xml:space="preserve">Možno nahradit fólií o tl. 0,5 mm : </t>
  </si>
  <si>
    <t>Odkaz na mn. položky pořadí 30 : 1648,50000*1,16</t>
  </si>
  <si>
    <t>998711101R00</t>
  </si>
  <si>
    <t>Přesun hmot pro izolace proti vodě, v objektech výšky do 6 m</t>
  </si>
  <si>
    <t>998711192R00</t>
  </si>
  <si>
    <t>Příplatek za zvětšený přesun, izolace proti vodě do 100 m</t>
  </si>
  <si>
    <t>767951114R00</t>
  </si>
  <si>
    <t>Pozinkování ocelových výrobků, hmotnost celková od 100 do 300 kg</t>
  </si>
  <si>
    <t>Odkaz na mn. položky pořadí 28 : 0,29837*1000</t>
  </si>
  <si>
    <t>OK1.01</t>
  </si>
  <si>
    <t>Objektový dilatační profil podlahový do betonu, vč. krycího plechu dodání a osazení</t>
  </si>
  <si>
    <t>Kolem chladící desky : 13,66*4+12,2*2+40,5*2</t>
  </si>
  <si>
    <t>SM1.01</t>
  </si>
  <si>
    <t>Montáž mantinelů, prostoru hráčských a trestných lavic, dveří, vrat výjezdu rolby vč. ochranných skel a ochranných sítí v prostorech za brankami</t>
  </si>
  <si>
    <t>31179129R</t>
  </si>
  <si>
    <t>Tyč závitová M16, DIN 975 pozinkovaná</t>
  </si>
  <si>
    <t>Kotevní materiál mantinelů (viz výkres D.1.1.3-04) - potřebná délka se může lišit dle hloubky umístění kotev, bude upřesněno při realizaci : 75</t>
  </si>
  <si>
    <t>99SM</t>
  </si>
  <si>
    <t xml:space="preserve">t     </t>
  </si>
  <si>
    <t>D1-01</t>
  </si>
  <si>
    <t>Demontáže: přesná specifikace v popisu položky</t>
  </si>
  <si>
    <t xml:space="preserve">sada  </t>
  </si>
  <si>
    <t>- demontáž stavajícího zařízení rozvodného kanálu, odřezání stávajícího potrubí</t>
  </si>
  <si>
    <t>- demontáž rozdělovačů a sběračů</t>
  </si>
  <si>
    <t>- demontáž potrubí k rozdělovačům od hlavního potrubí v přívodním (průchozím) kanále</t>
  </si>
  <si>
    <t>D2-01</t>
  </si>
  <si>
    <t>Potrubí HDPE 160x14,6 mm (pro výrobu rozdělovačů a sběračů) vč. materiálu pro zhotovení odboček a zakončení</t>
  </si>
  <si>
    <t>D2-02</t>
  </si>
  <si>
    <t>Putrubí HDPE 110x10 mm (pro zhotovení přívodního potrubí k rozdělovačům)</t>
  </si>
  <si>
    <t>D2-03</t>
  </si>
  <si>
    <t>HDPE kolena 110 mm 90 stupňů</t>
  </si>
  <si>
    <t xml:space="preserve">ks    </t>
  </si>
  <si>
    <t>D2-04</t>
  </si>
  <si>
    <t>HDPE spojky 110 mm</t>
  </si>
  <si>
    <t>D2-05</t>
  </si>
  <si>
    <t>spojka na PE trubku s tocivou prirubou 110 mm</t>
  </si>
  <si>
    <t>D2-06</t>
  </si>
  <si>
    <t>potrubí HDPE 32x3mm (do plochy)</t>
  </si>
  <si>
    <t>D2-07</t>
  </si>
  <si>
    <t>kolena HDPE 32 mm</t>
  </si>
  <si>
    <t>D2-08</t>
  </si>
  <si>
    <t>spojky HDPE 32 mm</t>
  </si>
  <si>
    <t>D2-09</t>
  </si>
  <si>
    <t>odvzdušňovací potrubí HDPE 32 mm</t>
  </si>
  <si>
    <t>D2-10</t>
  </si>
  <si>
    <t>KK 1" mosaz</t>
  </si>
  <si>
    <t>D2-11</t>
  </si>
  <si>
    <t>Teplotní čidlo do plochy vč kabeláže</t>
  </si>
  <si>
    <t>D3-01</t>
  </si>
  <si>
    <t>Izolační pás tloušťky 32 mm s difuzním odporem proti vnikání vzdušné vlhkosti</t>
  </si>
  <si>
    <t xml:space="preserve">m2    </t>
  </si>
  <si>
    <t>D3-02</t>
  </si>
  <si>
    <t>lepidlo na izolaci</t>
  </si>
  <si>
    <t>D4-01</t>
  </si>
  <si>
    <t>Oc. Profil UE 65 vč nátěrů</t>
  </si>
  <si>
    <t>D4-02</t>
  </si>
  <si>
    <t>Plech tl. 3 mm</t>
  </si>
  <si>
    <t>D5-01</t>
  </si>
  <si>
    <t>Drobný montážní materiál, spojovací materiál, pásky na připevnění potrubí</t>
  </si>
  <si>
    <t>D6-01</t>
  </si>
  <si>
    <t>Montáže: přesná specifikace v popisu položky</t>
  </si>
  <si>
    <t>- výroba rozdělovačů a sběračů vč odboček pro trubky potrubního roštu, přívodního potrubí a potrubí pro odvzdušnění</t>
  </si>
  <si>
    <t>- montáže oc. podpor rozdělovačlů a sběračů</t>
  </si>
  <si>
    <t>- instalace nových rozdělovačů a sběračů</t>
  </si>
  <si>
    <t>- propojení rozdělovačů a sběračů s přívodním potrubím</t>
  </si>
  <si>
    <t>- montáž potrubního roštu do plochy</t>
  </si>
  <si>
    <t>- propojení rozdělovačů a sběračů s potrubním roštem</t>
  </si>
  <si>
    <t>- provedení odvzdušňovacího potrubí</t>
  </si>
  <si>
    <t>- montáže tepelných izolací</t>
  </si>
  <si>
    <t>D6-02</t>
  </si>
  <si>
    <t>Provozní zkoušky (tlaková zkouška), plnění okruhu a zaškolení obsluhy</t>
  </si>
  <si>
    <t>D6-03</t>
  </si>
  <si>
    <t>Doprava</t>
  </si>
  <si>
    <t>- odstavení zařízení, vypuštění náplně solanky z okruhu systému chlazení plochy</t>
  </si>
  <si>
    <t>26-0201_R1</t>
  </si>
  <si>
    <t>Přesun hmot pro mantinely  do vzdálenosti 100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</si>
</sst>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indexed="14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18" fillId="0" borderId="0" xfId="0" quotePrefix="1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165" fontId="20" fillId="0" borderId="0" xfId="0" quotePrefix="1" applyNumberFormat="1" applyFont="1" applyBorder="1" applyAlignment="1">
      <alignment horizontal="left" vertical="top" wrapText="1"/>
    </xf>
    <xf numFmtId="0" fontId="21" fillId="0" borderId="0" xfId="0" applyNumberFormat="1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6" t="s">
        <v>41</v>
      </c>
      <c r="B2" s="196"/>
      <c r="C2" s="196"/>
      <c r="D2" s="196"/>
      <c r="E2" s="196"/>
      <c r="F2" s="196"/>
      <c r="G2" s="19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4"/>
  <sheetViews>
    <sheetView showGridLines="0" topLeftCell="B1" zoomScaleNormal="100" zoomScaleSheetLayoutView="75" workbookViewId="0">
      <selection activeCell="O11" sqref="O1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197" t="s">
        <v>4</v>
      </c>
      <c r="C1" s="198"/>
      <c r="D1" s="198"/>
      <c r="E1" s="198"/>
      <c r="F1" s="198"/>
      <c r="G1" s="198"/>
      <c r="H1" s="198"/>
      <c r="I1" s="198"/>
      <c r="J1" s="199"/>
    </row>
    <row r="2" spans="1:15" ht="36" customHeight="1" x14ac:dyDescent="0.2">
      <c r="A2" s="2"/>
      <c r="B2" s="76" t="s">
        <v>24</v>
      </c>
      <c r="C2" s="77"/>
      <c r="D2" s="78" t="s">
        <v>435</v>
      </c>
      <c r="E2" s="206" t="s">
        <v>44</v>
      </c>
      <c r="F2" s="207"/>
      <c r="G2" s="207"/>
      <c r="H2" s="207"/>
      <c r="I2" s="207"/>
      <c r="J2" s="208"/>
      <c r="O2" s="1"/>
    </row>
    <row r="3" spans="1:15" ht="27" hidden="1" customHeight="1" x14ac:dyDescent="0.2">
      <c r="A3" s="2"/>
      <c r="B3" s="79"/>
      <c r="C3" s="77"/>
      <c r="D3" s="80"/>
      <c r="E3" s="209"/>
      <c r="F3" s="210"/>
      <c r="G3" s="210"/>
      <c r="H3" s="210"/>
      <c r="I3" s="210"/>
      <c r="J3" s="211"/>
    </row>
    <row r="4" spans="1:15" ht="23.25" customHeight="1" x14ac:dyDescent="0.2">
      <c r="A4" s="2"/>
      <c r="B4" s="81"/>
      <c r="C4" s="82"/>
      <c r="D4" s="83"/>
      <c r="E4" s="219"/>
      <c r="F4" s="219"/>
      <c r="G4" s="219"/>
      <c r="H4" s="219"/>
      <c r="I4" s="219"/>
      <c r="J4" s="220"/>
    </row>
    <row r="5" spans="1:15" ht="24" customHeight="1" x14ac:dyDescent="0.2">
      <c r="A5" s="2"/>
      <c r="B5" s="31" t="s">
        <v>23</v>
      </c>
      <c r="D5" s="223"/>
      <c r="E5" s="224"/>
      <c r="F5" s="224"/>
      <c r="G5" s="224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25"/>
      <c r="E6" s="226"/>
      <c r="F6" s="226"/>
      <c r="G6" s="226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7"/>
      <c r="F7" s="228"/>
      <c r="G7" s="228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13"/>
      <c r="E11" s="213"/>
      <c r="F11" s="213"/>
      <c r="G11" s="213"/>
      <c r="H11" s="18" t="s">
        <v>42</v>
      </c>
      <c r="I11" s="85"/>
      <c r="J11" s="8"/>
    </row>
    <row r="12" spans="1:15" ht="15.75" customHeight="1" x14ac:dyDescent="0.2">
      <c r="A12" s="2"/>
      <c r="B12" s="28"/>
      <c r="C12" s="55"/>
      <c r="D12" s="218"/>
      <c r="E12" s="218"/>
      <c r="F12" s="218"/>
      <c r="G12" s="218"/>
      <c r="H12" s="18" t="s">
        <v>36</v>
      </c>
      <c r="I12" s="85"/>
      <c r="J12" s="8"/>
    </row>
    <row r="13" spans="1:15" ht="15.75" customHeight="1" x14ac:dyDescent="0.2">
      <c r="A13" s="2"/>
      <c r="B13" s="29"/>
      <c r="C13" s="56"/>
      <c r="D13" s="84"/>
      <c r="E13" s="221"/>
      <c r="F13" s="222"/>
      <c r="G13" s="22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12"/>
      <c r="F15" s="212"/>
      <c r="G15" s="214"/>
      <c r="H15" s="214"/>
      <c r="I15" s="214" t="s">
        <v>31</v>
      </c>
      <c r="J15" s="215"/>
    </row>
    <row r="16" spans="1:15" ht="23.25" customHeight="1" x14ac:dyDescent="0.2">
      <c r="A16" s="138" t="s">
        <v>26</v>
      </c>
      <c r="B16" s="38" t="s">
        <v>26</v>
      </c>
      <c r="C16" s="62"/>
      <c r="D16" s="63"/>
      <c r="E16" s="203"/>
      <c r="F16" s="204"/>
      <c r="G16" s="203"/>
      <c r="H16" s="204"/>
      <c r="I16" s="203">
        <f>SUMIF(F52:F70,A16,I52:I70)+SUMIF(F52:F70,"PSU",I52:I70)</f>
        <v>0</v>
      </c>
      <c r="J16" s="205"/>
    </row>
    <row r="17" spans="1:10" ht="23.25" customHeight="1" x14ac:dyDescent="0.2">
      <c r="A17" s="138" t="s">
        <v>27</v>
      </c>
      <c r="B17" s="38" t="s">
        <v>27</v>
      </c>
      <c r="C17" s="62"/>
      <c r="D17" s="63"/>
      <c r="E17" s="203"/>
      <c r="F17" s="204"/>
      <c r="G17" s="203"/>
      <c r="H17" s="204"/>
      <c r="I17" s="203">
        <f>SUMIF(F52:F70,A17,I52:I70)</f>
        <v>0</v>
      </c>
      <c r="J17" s="205"/>
    </row>
    <row r="18" spans="1:10" ht="23.25" customHeight="1" x14ac:dyDescent="0.2">
      <c r="A18" s="138" t="s">
        <v>28</v>
      </c>
      <c r="B18" s="38" t="s">
        <v>28</v>
      </c>
      <c r="C18" s="62"/>
      <c r="D18" s="63"/>
      <c r="E18" s="203"/>
      <c r="F18" s="204"/>
      <c r="G18" s="203"/>
      <c r="H18" s="204"/>
      <c r="I18" s="203">
        <f>SUMIF(F52:F70,A18,I52:I70)</f>
        <v>0</v>
      </c>
      <c r="J18" s="205"/>
    </row>
    <row r="19" spans="1:10" ht="23.25" customHeight="1" x14ac:dyDescent="0.2">
      <c r="A19" s="138" t="s">
        <v>96</v>
      </c>
      <c r="B19" s="38" t="s">
        <v>29</v>
      </c>
      <c r="C19" s="62"/>
      <c r="D19" s="63"/>
      <c r="E19" s="203"/>
      <c r="F19" s="204"/>
      <c r="G19" s="203"/>
      <c r="H19" s="204"/>
      <c r="I19" s="203">
        <f>SUMIF(F52:F70,A19,I52:I70)</f>
        <v>0</v>
      </c>
      <c r="J19" s="205"/>
    </row>
    <row r="20" spans="1:10" ht="23.25" customHeight="1" x14ac:dyDescent="0.2">
      <c r="A20" s="138" t="s">
        <v>97</v>
      </c>
      <c r="B20" s="38" t="s">
        <v>30</v>
      </c>
      <c r="C20" s="62"/>
      <c r="D20" s="63"/>
      <c r="E20" s="203"/>
      <c r="F20" s="204"/>
      <c r="G20" s="203"/>
      <c r="H20" s="204"/>
      <c r="I20" s="203">
        <f>SUMIF(F52:F70,A20,I52:I70)</f>
        <v>0</v>
      </c>
      <c r="J20" s="205"/>
    </row>
    <row r="21" spans="1:10" ht="23.25" customHeight="1" x14ac:dyDescent="0.2">
      <c r="A21" s="2"/>
      <c r="B21" s="48" t="s">
        <v>31</v>
      </c>
      <c r="C21" s="64"/>
      <c r="D21" s="65"/>
      <c r="E21" s="216"/>
      <c r="F21" s="217"/>
      <c r="G21" s="216"/>
      <c r="H21" s="217"/>
      <c r="I21" s="216">
        <f>SUM(I16:J20)</f>
        <v>0</v>
      </c>
      <c r="J21" s="234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32">
        <f>ZakladDPHSniVypocet</f>
        <v>0</v>
      </c>
      <c r="H23" s="233"/>
      <c r="I23" s="233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30">
        <f>A23</f>
        <v>0</v>
      </c>
      <c r="H24" s="231"/>
      <c r="I24" s="231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32">
        <f>ZakladDPHZaklVypocet</f>
        <v>0</v>
      </c>
      <c r="H25" s="233"/>
      <c r="I25" s="233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00">
        <f>A25</f>
        <v>0</v>
      </c>
      <c r="H26" s="201"/>
      <c r="I26" s="20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02">
        <f>CenaCelkem-(ZakladDPHSni+DPHSni+ZakladDPHZakl+DPHZakl)</f>
        <v>0</v>
      </c>
      <c r="H27" s="202"/>
      <c r="I27" s="202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36">
        <f>ZakladDPHSniVypocet+ZakladDPHZaklVypocet</f>
        <v>0</v>
      </c>
      <c r="H28" s="236"/>
      <c r="I28" s="236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35">
        <f>A27</f>
        <v>0</v>
      </c>
      <c r="H29" s="235"/>
      <c r="I29" s="235"/>
      <c r="J29" s="118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37"/>
      <c r="E34" s="238"/>
      <c r="G34" s="239"/>
      <c r="H34" s="240"/>
      <c r="I34" s="240"/>
      <c r="J34" s="25"/>
    </row>
    <row r="35" spans="1:10" ht="12.75" customHeight="1" x14ac:dyDescent="0.2">
      <c r="A35" s="2"/>
      <c r="B35" s="2"/>
      <c r="D35" s="229" t="s">
        <v>2</v>
      </c>
      <c r="E35" s="229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45</v>
      </c>
      <c r="C39" s="241"/>
      <c r="D39" s="241"/>
      <c r="E39" s="241"/>
      <c r="F39" s="98">
        <f>'01 01 Pol'!AE13+'01 02 Pol'!AE75+'01 03 Pol'!AE141+'01 04 Pol'!AE47</f>
        <v>0</v>
      </c>
      <c r="G39" s="99">
        <f>'01 01 Pol'!AF13+'01 02 Pol'!AF75+'01 03 Pol'!AF141+'01 04 Pol'!AF47</f>
        <v>0</v>
      </c>
      <c r="H39" s="100">
        <f t="shared" ref="H39:H44" si="1">(F39*SazbaDPH1/100)+(G39*SazbaDPH2/100)</f>
        <v>0</v>
      </c>
      <c r="I39" s="100">
        <f t="shared" ref="I39:I44" si="2">F39+G39+H39</f>
        <v>0</v>
      </c>
      <c r="J39" s="101" t="str">
        <f t="shared" ref="J39:J44" si="3">IF(CenaCelkemVypocet=0,"",I39/CenaCelkemVypocet*100)</f>
        <v/>
      </c>
    </row>
    <row r="40" spans="1:10" ht="25.5" customHeight="1" x14ac:dyDescent="0.2">
      <c r="A40" s="87">
        <v>2</v>
      </c>
      <c r="B40" s="102" t="s">
        <v>46</v>
      </c>
      <c r="C40" s="242" t="s">
        <v>47</v>
      </c>
      <c r="D40" s="242"/>
      <c r="E40" s="242"/>
      <c r="F40" s="103">
        <f>'01 01 Pol'!AE13+'01 02 Pol'!AE75+'01 03 Pol'!AE141+'01 04 Pol'!AE47</f>
        <v>0</v>
      </c>
      <c r="G40" s="104">
        <f>'01 01 Pol'!AF13+'01 02 Pol'!AF75+'01 03 Pol'!AF141+'01 04 Pol'!AF47</f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">
      <c r="A41" s="87">
        <v>3</v>
      </c>
      <c r="B41" s="106" t="s">
        <v>46</v>
      </c>
      <c r="C41" s="241" t="s">
        <v>48</v>
      </c>
      <c r="D41" s="241"/>
      <c r="E41" s="241"/>
      <c r="F41" s="107">
        <f>'01 01 Pol'!AE13</f>
        <v>0</v>
      </c>
      <c r="G41" s="100">
        <f>'01 01 Pol'!AF13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">
      <c r="A42" s="87">
        <v>3</v>
      </c>
      <c r="B42" s="106" t="s">
        <v>49</v>
      </c>
      <c r="C42" s="241" t="s">
        <v>50</v>
      </c>
      <c r="D42" s="241"/>
      <c r="E42" s="241"/>
      <c r="F42" s="107">
        <f>'01 02 Pol'!AE75</f>
        <v>0</v>
      </c>
      <c r="G42" s="100">
        <f>'01 02 Pol'!AF75</f>
        <v>0</v>
      </c>
      <c r="H42" s="100">
        <f t="shared" si="1"/>
        <v>0</v>
      </c>
      <c r="I42" s="100">
        <f t="shared" si="2"/>
        <v>0</v>
      </c>
      <c r="J42" s="101" t="str">
        <f t="shared" si="3"/>
        <v/>
      </c>
    </row>
    <row r="43" spans="1:10" ht="25.5" customHeight="1" x14ac:dyDescent="0.2">
      <c r="A43" s="87">
        <v>3</v>
      </c>
      <c r="B43" s="106" t="s">
        <v>51</v>
      </c>
      <c r="C43" s="241" t="s">
        <v>52</v>
      </c>
      <c r="D43" s="241"/>
      <c r="E43" s="241"/>
      <c r="F43" s="107">
        <f>'01 03 Pol'!AE141</f>
        <v>0</v>
      </c>
      <c r="G43" s="100">
        <f>'01 03 Pol'!AF141</f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">
      <c r="A44" s="87">
        <v>3</v>
      </c>
      <c r="B44" s="106" t="s">
        <v>53</v>
      </c>
      <c r="C44" s="241" t="s">
        <v>54</v>
      </c>
      <c r="D44" s="241"/>
      <c r="E44" s="241"/>
      <c r="F44" s="107">
        <f>'01 04 Pol'!AE47</f>
        <v>0</v>
      </c>
      <c r="G44" s="100">
        <f>'01 04 Pol'!AF47</f>
        <v>0</v>
      </c>
      <c r="H44" s="100">
        <f t="shared" si="1"/>
        <v>0</v>
      </c>
      <c r="I44" s="100">
        <f t="shared" si="2"/>
        <v>0</v>
      </c>
      <c r="J44" s="101" t="str">
        <f t="shared" si="3"/>
        <v/>
      </c>
    </row>
    <row r="45" spans="1:10" ht="25.5" customHeight="1" x14ac:dyDescent="0.2">
      <c r="A45" s="87"/>
      <c r="B45" s="243" t="s">
        <v>55</v>
      </c>
      <c r="C45" s="244"/>
      <c r="D45" s="244"/>
      <c r="E45" s="245"/>
      <c r="F45" s="108">
        <f>SUMIF(A39:A44,"=1",F39:F44)</f>
        <v>0</v>
      </c>
      <c r="G45" s="109">
        <f>SUMIF(A39:A44,"=1",G39:G44)</f>
        <v>0</v>
      </c>
      <c r="H45" s="109">
        <f>SUMIF(A39:A44,"=1",H39:H44)</f>
        <v>0</v>
      </c>
      <c r="I45" s="109">
        <f>SUMIF(A39:A44,"=1",I39:I44)</f>
        <v>0</v>
      </c>
      <c r="J45" s="110">
        <f>SUMIF(A39:A44,"=1",J39:J44)</f>
        <v>0</v>
      </c>
    </row>
    <row r="49" spans="1:10" ht="15.75" x14ac:dyDescent="0.25">
      <c r="B49" s="119" t="s">
        <v>57</v>
      </c>
    </row>
    <row r="51" spans="1:10" ht="25.5" customHeight="1" x14ac:dyDescent="0.2">
      <c r="A51" s="121"/>
      <c r="B51" s="124" t="s">
        <v>18</v>
      </c>
      <c r="C51" s="124" t="s">
        <v>6</v>
      </c>
      <c r="D51" s="125"/>
      <c r="E51" s="125"/>
      <c r="F51" s="126" t="s">
        <v>58</v>
      </c>
      <c r="G51" s="126"/>
      <c r="H51" s="126"/>
      <c r="I51" s="126" t="s">
        <v>31</v>
      </c>
      <c r="J51" s="126" t="s">
        <v>0</v>
      </c>
    </row>
    <row r="52" spans="1:10" ht="36.75" customHeight="1" x14ac:dyDescent="0.2">
      <c r="A52" s="122"/>
      <c r="B52" s="127" t="s">
        <v>59</v>
      </c>
      <c r="C52" s="246" t="s">
        <v>60</v>
      </c>
      <c r="D52" s="247"/>
      <c r="E52" s="247"/>
      <c r="F52" s="134" t="s">
        <v>26</v>
      </c>
      <c r="G52" s="135"/>
      <c r="H52" s="135"/>
      <c r="I52" s="135">
        <f>'01 02 Pol'!G8</f>
        <v>0</v>
      </c>
      <c r="J52" s="131" t="str">
        <f>IF(I71=0,"",I52/I71*100)</f>
        <v/>
      </c>
    </row>
    <row r="53" spans="1:10" ht="36.75" customHeight="1" x14ac:dyDescent="0.2">
      <c r="A53" s="122"/>
      <c r="B53" s="127" t="s">
        <v>61</v>
      </c>
      <c r="C53" s="246" t="s">
        <v>62</v>
      </c>
      <c r="D53" s="247"/>
      <c r="E53" s="247"/>
      <c r="F53" s="134" t="s">
        <v>26</v>
      </c>
      <c r="G53" s="135"/>
      <c r="H53" s="135"/>
      <c r="I53" s="135">
        <f>'01 03 Pol'!G8</f>
        <v>0</v>
      </c>
      <c r="J53" s="131" t="str">
        <f>IF(I71=0,"",I53/I71*100)</f>
        <v/>
      </c>
    </row>
    <row r="54" spans="1:10" ht="36.75" customHeight="1" x14ac:dyDescent="0.2">
      <c r="A54" s="122"/>
      <c r="B54" s="127" t="s">
        <v>63</v>
      </c>
      <c r="C54" s="246" t="s">
        <v>64</v>
      </c>
      <c r="D54" s="247"/>
      <c r="E54" s="247"/>
      <c r="F54" s="134" t="s">
        <v>26</v>
      </c>
      <c r="G54" s="135"/>
      <c r="H54" s="135"/>
      <c r="I54" s="135">
        <f>'01 03 Pol'!G54</f>
        <v>0</v>
      </c>
      <c r="J54" s="131" t="str">
        <f>IF(I71=0,"",I54/I71*100)</f>
        <v/>
      </c>
    </row>
    <row r="55" spans="1:10" ht="36.75" customHeight="1" x14ac:dyDescent="0.2">
      <c r="A55" s="122"/>
      <c r="B55" s="127" t="s">
        <v>65</v>
      </c>
      <c r="C55" s="246" t="s">
        <v>66</v>
      </c>
      <c r="D55" s="247"/>
      <c r="E55" s="247"/>
      <c r="F55" s="134" t="s">
        <v>26</v>
      </c>
      <c r="G55" s="135"/>
      <c r="H55" s="135"/>
      <c r="I55" s="135">
        <f>'01 03 Pol'!G87</f>
        <v>0</v>
      </c>
      <c r="J55" s="131" t="str">
        <f>IF(I71=0,"",I55/I71*100)</f>
        <v/>
      </c>
    </row>
    <row r="56" spans="1:10" ht="36.75" customHeight="1" x14ac:dyDescent="0.2">
      <c r="A56" s="122"/>
      <c r="B56" s="127" t="s">
        <v>67</v>
      </c>
      <c r="C56" s="246" t="s">
        <v>68</v>
      </c>
      <c r="D56" s="247"/>
      <c r="E56" s="247"/>
      <c r="F56" s="134" t="s">
        <v>26</v>
      </c>
      <c r="G56" s="135"/>
      <c r="H56" s="135"/>
      <c r="I56" s="135">
        <f>'01 03 Pol'!G97</f>
        <v>0</v>
      </c>
      <c r="J56" s="131" t="str">
        <f>IF(I71=0,"",I56/I71*100)</f>
        <v/>
      </c>
    </row>
    <row r="57" spans="1:10" ht="36.75" customHeight="1" x14ac:dyDescent="0.2">
      <c r="A57" s="122"/>
      <c r="B57" s="127" t="s">
        <v>69</v>
      </c>
      <c r="C57" s="246" t="s">
        <v>70</v>
      </c>
      <c r="D57" s="247"/>
      <c r="E57" s="247"/>
      <c r="F57" s="134" t="s">
        <v>26</v>
      </c>
      <c r="G57" s="135"/>
      <c r="H57" s="135"/>
      <c r="I57" s="135">
        <f>'01 02 Pol'!G22</f>
        <v>0</v>
      </c>
      <c r="J57" s="131" t="str">
        <f>IF(I71=0,"",I57/I71*100)</f>
        <v/>
      </c>
    </row>
    <row r="58" spans="1:10" ht="36.75" customHeight="1" x14ac:dyDescent="0.2">
      <c r="A58" s="122"/>
      <c r="B58" s="127" t="s">
        <v>71</v>
      </c>
      <c r="C58" s="246" t="s">
        <v>72</v>
      </c>
      <c r="D58" s="247"/>
      <c r="E58" s="247"/>
      <c r="F58" s="134" t="s">
        <v>26</v>
      </c>
      <c r="G58" s="135"/>
      <c r="H58" s="135"/>
      <c r="I58" s="135">
        <f>'01 03 Pol'!G119</f>
        <v>0</v>
      </c>
      <c r="J58" s="131" t="str">
        <f>IF(I71=0,"",I58/I71*100)</f>
        <v/>
      </c>
    </row>
    <row r="59" spans="1:10" ht="36.75" customHeight="1" x14ac:dyDescent="0.2">
      <c r="A59" s="122"/>
      <c r="B59" s="127" t="s">
        <v>73</v>
      </c>
      <c r="C59" s="246" t="s">
        <v>74</v>
      </c>
      <c r="D59" s="247"/>
      <c r="E59" s="247"/>
      <c r="F59" s="134" t="s">
        <v>27</v>
      </c>
      <c r="G59" s="135"/>
      <c r="H59" s="135"/>
      <c r="I59" s="135">
        <f>'01 03 Pol'!G121</f>
        <v>0</v>
      </c>
      <c r="J59" s="131" t="str">
        <f>IF(I71=0,"",I59/I71*100)</f>
        <v/>
      </c>
    </row>
    <row r="60" spans="1:10" ht="36.75" customHeight="1" x14ac:dyDescent="0.2">
      <c r="A60" s="122"/>
      <c r="B60" s="127" t="s">
        <v>75</v>
      </c>
      <c r="C60" s="246" t="s">
        <v>76</v>
      </c>
      <c r="D60" s="247"/>
      <c r="E60" s="247"/>
      <c r="F60" s="134" t="s">
        <v>27</v>
      </c>
      <c r="G60" s="135"/>
      <c r="H60" s="135"/>
      <c r="I60" s="135">
        <f>'01 03 Pol'!G129</f>
        <v>0</v>
      </c>
      <c r="J60" s="131" t="str">
        <f>IF(I71=0,"",I60/I71*100)</f>
        <v/>
      </c>
    </row>
    <row r="61" spans="1:10" ht="36.75" customHeight="1" x14ac:dyDescent="0.2">
      <c r="A61" s="122"/>
      <c r="B61" s="127" t="s">
        <v>77</v>
      </c>
      <c r="C61" s="246" t="s">
        <v>78</v>
      </c>
      <c r="D61" s="247"/>
      <c r="E61" s="247"/>
      <c r="F61" s="134" t="s">
        <v>27</v>
      </c>
      <c r="G61" s="135"/>
      <c r="H61" s="135"/>
      <c r="I61" s="135">
        <f>'01 03 Pol'!G132</f>
        <v>0</v>
      </c>
      <c r="J61" s="131" t="str">
        <f>IF(I71=0,"",I61/I71*100)</f>
        <v/>
      </c>
    </row>
    <row r="62" spans="1:10" ht="36.75" customHeight="1" x14ac:dyDescent="0.2">
      <c r="A62" s="122"/>
      <c r="B62" s="127" t="s">
        <v>79</v>
      </c>
      <c r="C62" s="246" t="s">
        <v>80</v>
      </c>
      <c r="D62" s="247"/>
      <c r="E62" s="247"/>
      <c r="F62" s="134" t="s">
        <v>27</v>
      </c>
      <c r="G62" s="135"/>
      <c r="H62" s="135"/>
      <c r="I62" s="135">
        <f>'01 03 Pol'!G135</f>
        <v>0</v>
      </c>
      <c r="J62" s="131" t="str">
        <f>IF(I71=0,"",I62/I71*100)</f>
        <v/>
      </c>
    </row>
    <row r="63" spans="1:10" ht="36.75" customHeight="1" x14ac:dyDescent="0.2">
      <c r="A63" s="122"/>
      <c r="B63" s="127" t="s">
        <v>81</v>
      </c>
      <c r="C63" s="246" t="s">
        <v>82</v>
      </c>
      <c r="D63" s="247"/>
      <c r="E63" s="247"/>
      <c r="F63" s="134" t="s">
        <v>28</v>
      </c>
      <c r="G63" s="135"/>
      <c r="H63" s="135"/>
      <c r="I63" s="135">
        <f>'01 04 Pol'!G8</f>
        <v>0</v>
      </c>
      <c r="J63" s="131" t="str">
        <f>IF(I71=0,"",I63/I71*100)</f>
        <v/>
      </c>
    </row>
    <row r="64" spans="1:10" ht="36.75" customHeight="1" x14ac:dyDescent="0.2">
      <c r="A64" s="122"/>
      <c r="B64" s="127" t="s">
        <v>83</v>
      </c>
      <c r="C64" s="246" t="s">
        <v>84</v>
      </c>
      <c r="D64" s="247"/>
      <c r="E64" s="247"/>
      <c r="F64" s="134" t="s">
        <v>28</v>
      </c>
      <c r="G64" s="135"/>
      <c r="H64" s="135"/>
      <c r="I64" s="135">
        <f>'01 04 Pol'!G14</f>
        <v>0</v>
      </c>
      <c r="J64" s="131" t="str">
        <f>IF(I71=0,"",I64/I71*100)</f>
        <v/>
      </c>
    </row>
    <row r="65" spans="1:10" ht="36.75" customHeight="1" x14ac:dyDescent="0.2">
      <c r="A65" s="122"/>
      <c r="B65" s="127" t="s">
        <v>85</v>
      </c>
      <c r="C65" s="246" t="s">
        <v>86</v>
      </c>
      <c r="D65" s="247"/>
      <c r="E65" s="247"/>
      <c r="F65" s="134" t="s">
        <v>28</v>
      </c>
      <c r="G65" s="135"/>
      <c r="H65" s="135"/>
      <c r="I65" s="135">
        <f>'01 04 Pol'!G26</f>
        <v>0</v>
      </c>
      <c r="J65" s="131" t="str">
        <f>IF(I71=0,"",I65/I71*100)</f>
        <v/>
      </c>
    </row>
    <row r="66" spans="1:10" ht="36.75" customHeight="1" x14ac:dyDescent="0.2">
      <c r="A66" s="122"/>
      <c r="B66" s="127" t="s">
        <v>87</v>
      </c>
      <c r="C66" s="246" t="s">
        <v>88</v>
      </c>
      <c r="D66" s="247"/>
      <c r="E66" s="247"/>
      <c r="F66" s="134" t="s">
        <v>28</v>
      </c>
      <c r="G66" s="135"/>
      <c r="H66" s="135"/>
      <c r="I66" s="135">
        <f>'01 04 Pol'!G29</f>
        <v>0</v>
      </c>
      <c r="J66" s="131" t="str">
        <f>IF(I71=0,"",I66/I71*100)</f>
        <v/>
      </c>
    </row>
    <row r="67" spans="1:10" ht="36.75" customHeight="1" x14ac:dyDescent="0.2">
      <c r="A67" s="122"/>
      <c r="B67" s="127" t="s">
        <v>89</v>
      </c>
      <c r="C67" s="246" t="s">
        <v>90</v>
      </c>
      <c r="D67" s="247"/>
      <c r="E67" s="247"/>
      <c r="F67" s="134" t="s">
        <v>28</v>
      </c>
      <c r="G67" s="135"/>
      <c r="H67" s="135"/>
      <c r="I67" s="135">
        <f>'01 04 Pol'!G32</f>
        <v>0</v>
      </c>
      <c r="J67" s="131" t="str">
        <f>IF(I71=0,"",I67/I71*100)</f>
        <v/>
      </c>
    </row>
    <row r="68" spans="1:10" ht="36.75" customHeight="1" x14ac:dyDescent="0.2">
      <c r="A68" s="122"/>
      <c r="B68" s="127" t="s">
        <v>91</v>
      </c>
      <c r="C68" s="246" t="s">
        <v>92</v>
      </c>
      <c r="D68" s="247"/>
      <c r="E68" s="247"/>
      <c r="F68" s="134" t="s">
        <v>28</v>
      </c>
      <c r="G68" s="135"/>
      <c r="H68" s="135"/>
      <c r="I68" s="135">
        <f>'01 04 Pol'!G34</f>
        <v>0</v>
      </c>
      <c r="J68" s="131" t="str">
        <f>IF(I71=0,"",I68/I71*100)</f>
        <v/>
      </c>
    </row>
    <row r="69" spans="1:10" ht="36.75" customHeight="1" x14ac:dyDescent="0.2">
      <c r="A69" s="122"/>
      <c r="B69" s="127" t="s">
        <v>93</v>
      </c>
      <c r="C69" s="246" t="s">
        <v>94</v>
      </c>
      <c r="D69" s="247"/>
      <c r="E69" s="247"/>
      <c r="F69" s="134" t="s">
        <v>95</v>
      </c>
      <c r="G69" s="135"/>
      <c r="H69" s="135"/>
      <c r="I69" s="135">
        <f>'01 02 Pol'!G54</f>
        <v>0</v>
      </c>
      <c r="J69" s="131" t="str">
        <f>IF(I71=0,"",I69/I71*100)</f>
        <v/>
      </c>
    </row>
    <row r="70" spans="1:10" ht="36.75" customHeight="1" x14ac:dyDescent="0.2">
      <c r="A70" s="122"/>
      <c r="B70" s="127" t="s">
        <v>96</v>
      </c>
      <c r="C70" s="246" t="s">
        <v>29</v>
      </c>
      <c r="D70" s="247"/>
      <c r="E70" s="247"/>
      <c r="F70" s="134" t="s">
        <v>96</v>
      </c>
      <c r="G70" s="135"/>
      <c r="H70" s="135"/>
      <c r="I70" s="135">
        <f>'01 01 Pol'!G8</f>
        <v>0</v>
      </c>
      <c r="J70" s="131" t="str">
        <f>IF(I71=0,"",I70/I71*100)</f>
        <v/>
      </c>
    </row>
    <row r="71" spans="1:10" ht="25.5" customHeight="1" x14ac:dyDescent="0.2">
      <c r="A71" s="123"/>
      <c r="B71" s="128" t="s">
        <v>1</v>
      </c>
      <c r="C71" s="129"/>
      <c r="D71" s="130"/>
      <c r="E71" s="130"/>
      <c r="F71" s="136"/>
      <c r="G71" s="137"/>
      <c r="H71" s="137"/>
      <c r="I71" s="137">
        <f>SUM(I52:I70)</f>
        <v>0</v>
      </c>
      <c r="J71" s="132">
        <f>SUM(J52:J70)</f>
        <v>0</v>
      </c>
    </row>
    <row r="72" spans="1:10" x14ac:dyDescent="0.2">
      <c r="F72" s="86"/>
      <c r="G72" s="86"/>
      <c r="H72" s="86"/>
      <c r="I72" s="86"/>
      <c r="J72" s="133"/>
    </row>
    <row r="73" spans="1:10" x14ac:dyDescent="0.2">
      <c r="F73" s="86"/>
      <c r="G73" s="86"/>
      <c r="H73" s="86"/>
      <c r="I73" s="86"/>
      <c r="J73" s="133"/>
    </row>
    <row r="74" spans="1:10" x14ac:dyDescent="0.2">
      <c r="F74" s="86"/>
      <c r="G74" s="86"/>
      <c r="H74" s="86"/>
      <c r="I74" s="86"/>
      <c r="J74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C70:E70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44:E44"/>
    <mergeCell ref="B45:E45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8" t="s">
        <v>7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50" t="s">
        <v>8</v>
      </c>
      <c r="B2" s="49"/>
      <c r="C2" s="250"/>
      <c r="D2" s="250"/>
      <c r="E2" s="250"/>
      <c r="F2" s="250"/>
      <c r="G2" s="251"/>
    </row>
    <row r="3" spans="1:7" ht="24.95" customHeight="1" x14ac:dyDescent="0.2">
      <c r="A3" s="50" t="s">
        <v>9</v>
      </c>
      <c r="B3" s="49"/>
      <c r="C3" s="250"/>
      <c r="D3" s="250"/>
      <c r="E3" s="250"/>
      <c r="F3" s="250"/>
      <c r="G3" s="251"/>
    </row>
    <row r="4" spans="1:7" ht="24.95" customHeight="1" x14ac:dyDescent="0.2">
      <c r="A4" s="50" t="s">
        <v>10</v>
      </c>
      <c r="B4" s="49"/>
      <c r="C4" s="250"/>
      <c r="D4" s="250"/>
      <c r="E4" s="250"/>
      <c r="F4" s="250"/>
      <c r="G4" s="251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6" t="s">
        <v>7</v>
      </c>
      <c r="B1" s="266"/>
      <c r="C1" s="266"/>
      <c r="D1" s="266"/>
      <c r="E1" s="266"/>
      <c r="F1" s="266"/>
      <c r="G1" s="266"/>
      <c r="AG1" t="s">
        <v>98</v>
      </c>
    </row>
    <row r="2" spans="1:60" ht="24.95" customHeight="1" x14ac:dyDescent="0.2">
      <c r="A2" s="139" t="s">
        <v>8</v>
      </c>
      <c r="B2" s="49" t="s">
        <v>43</v>
      </c>
      <c r="C2" s="267" t="s">
        <v>44</v>
      </c>
      <c r="D2" s="268"/>
      <c r="E2" s="268"/>
      <c r="F2" s="268"/>
      <c r="G2" s="269"/>
      <c r="AG2" t="s">
        <v>99</v>
      </c>
    </row>
    <row r="3" spans="1:60" ht="24.95" customHeight="1" x14ac:dyDescent="0.2">
      <c r="A3" s="139" t="s">
        <v>9</v>
      </c>
      <c r="B3" s="49" t="s">
        <v>46</v>
      </c>
      <c r="C3" s="267" t="s">
        <v>47</v>
      </c>
      <c r="D3" s="268"/>
      <c r="E3" s="268"/>
      <c r="F3" s="268"/>
      <c r="G3" s="269"/>
      <c r="AC3" s="120" t="s">
        <v>99</v>
      </c>
      <c r="AG3" t="s">
        <v>100</v>
      </c>
    </row>
    <row r="4" spans="1:60" ht="24.95" customHeight="1" x14ac:dyDescent="0.2">
      <c r="A4" s="140" t="s">
        <v>10</v>
      </c>
      <c r="B4" s="141" t="s">
        <v>46</v>
      </c>
      <c r="C4" s="270" t="s">
        <v>48</v>
      </c>
      <c r="D4" s="271"/>
      <c r="E4" s="271"/>
      <c r="F4" s="271"/>
      <c r="G4" s="272"/>
      <c r="AG4" t="s">
        <v>101</v>
      </c>
    </row>
    <row r="5" spans="1:60" x14ac:dyDescent="0.2">
      <c r="D5" s="10"/>
    </row>
    <row r="6" spans="1:60" ht="38.25" x14ac:dyDescent="0.2">
      <c r="A6" s="143" t="s">
        <v>102</v>
      </c>
      <c r="B6" s="145" t="s">
        <v>103</v>
      </c>
      <c r="C6" s="145" t="s">
        <v>104</v>
      </c>
      <c r="D6" s="144" t="s">
        <v>105</v>
      </c>
      <c r="E6" s="143" t="s">
        <v>106</v>
      </c>
      <c r="F6" s="142" t="s">
        <v>107</v>
      </c>
      <c r="G6" s="143" t="s">
        <v>31</v>
      </c>
      <c r="H6" s="146" t="s">
        <v>32</v>
      </c>
      <c r="I6" s="146" t="s">
        <v>108</v>
      </c>
      <c r="J6" s="146" t="s">
        <v>33</v>
      </c>
      <c r="K6" s="146" t="s">
        <v>109</v>
      </c>
      <c r="L6" s="146" t="s">
        <v>110</v>
      </c>
      <c r="M6" s="146" t="s">
        <v>111</v>
      </c>
      <c r="N6" s="146" t="s">
        <v>112</v>
      </c>
      <c r="O6" s="146" t="s">
        <v>113</v>
      </c>
      <c r="P6" s="146" t="s">
        <v>114</v>
      </c>
      <c r="Q6" s="146" t="s">
        <v>115</v>
      </c>
      <c r="R6" s="146" t="s">
        <v>116</v>
      </c>
      <c r="S6" s="146" t="s">
        <v>117</v>
      </c>
      <c r="T6" s="146" t="s">
        <v>118</v>
      </c>
      <c r="U6" s="146" t="s">
        <v>119</v>
      </c>
      <c r="V6" s="146" t="s">
        <v>120</v>
      </c>
      <c r="W6" s="146" t="s">
        <v>121</v>
      </c>
      <c r="X6" s="146" t="s">
        <v>122</v>
      </c>
      <c r="Y6" s="146" t="s">
        <v>123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124</v>
      </c>
      <c r="B8" s="162" t="s">
        <v>96</v>
      </c>
      <c r="C8" s="180" t="s">
        <v>29</v>
      </c>
      <c r="D8" s="163"/>
      <c r="E8" s="164"/>
      <c r="F8" s="165"/>
      <c r="G8" s="166">
        <f>SUMIF(AG9:AG11,"&lt;&gt;NOR",G9:G11)</f>
        <v>0</v>
      </c>
      <c r="H8" s="160"/>
      <c r="I8" s="160">
        <f>SUM(I9:I11)</f>
        <v>0</v>
      </c>
      <c r="J8" s="160"/>
      <c r="K8" s="160">
        <f>SUM(K9:K11)</f>
        <v>0</v>
      </c>
      <c r="L8" s="160"/>
      <c r="M8" s="160">
        <f>SUM(M9:M11)</f>
        <v>0</v>
      </c>
      <c r="N8" s="159"/>
      <c r="O8" s="159">
        <f>SUM(O9:O11)</f>
        <v>0</v>
      </c>
      <c r="P8" s="159"/>
      <c r="Q8" s="159">
        <f>SUM(Q9:Q11)</f>
        <v>0</v>
      </c>
      <c r="R8" s="160"/>
      <c r="S8" s="160"/>
      <c r="T8" s="160"/>
      <c r="U8" s="160"/>
      <c r="V8" s="160">
        <f>SUM(V9:V11)</f>
        <v>0</v>
      </c>
      <c r="W8" s="160"/>
      <c r="X8" s="160"/>
      <c r="Y8" s="160"/>
      <c r="AG8" t="s">
        <v>125</v>
      </c>
    </row>
    <row r="9" spans="1:60" outlineLevel="1" x14ac:dyDescent="0.2">
      <c r="A9" s="174">
        <v>1</v>
      </c>
      <c r="B9" s="175" t="s">
        <v>126</v>
      </c>
      <c r="C9" s="181" t="s">
        <v>127</v>
      </c>
      <c r="D9" s="176" t="s">
        <v>128</v>
      </c>
      <c r="E9" s="177">
        <v>1</v>
      </c>
      <c r="F9" s="178"/>
      <c r="G9" s="179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21</v>
      </c>
      <c r="M9" s="157">
        <f>G9*(1+L9/100)</f>
        <v>0</v>
      </c>
      <c r="N9" s="156">
        <v>0</v>
      </c>
      <c r="O9" s="156">
        <f>ROUND(E9*N9,2)</f>
        <v>0</v>
      </c>
      <c r="P9" s="156">
        <v>0</v>
      </c>
      <c r="Q9" s="156">
        <f>ROUND(E9*P9,2)</f>
        <v>0</v>
      </c>
      <c r="R9" s="157"/>
      <c r="S9" s="157" t="s">
        <v>129</v>
      </c>
      <c r="T9" s="157" t="s">
        <v>130</v>
      </c>
      <c r="U9" s="157">
        <v>0</v>
      </c>
      <c r="V9" s="157">
        <f>ROUND(E9*U9,2)</f>
        <v>0</v>
      </c>
      <c r="W9" s="157"/>
      <c r="X9" s="157" t="s">
        <v>48</v>
      </c>
      <c r="Y9" s="157" t="s">
        <v>131</v>
      </c>
      <c r="Z9" s="147"/>
      <c r="AA9" s="147"/>
      <c r="AB9" s="147"/>
      <c r="AC9" s="147"/>
      <c r="AD9" s="147"/>
      <c r="AE9" s="147"/>
      <c r="AF9" s="147"/>
      <c r="AG9" s="147" t="s">
        <v>132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1" x14ac:dyDescent="0.2">
      <c r="A10" s="168">
        <v>2</v>
      </c>
      <c r="B10" s="169" t="s">
        <v>133</v>
      </c>
      <c r="C10" s="182" t="s">
        <v>134</v>
      </c>
      <c r="D10" s="170" t="s">
        <v>128</v>
      </c>
      <c r="E10" s="171">
        <v>1</v>
      </c>
      <c r="F10" s="172"/>
      <c r="G10" s="173">
        <f>ROUND(E10*F10,2)</f>
        <v>0</v>
      </c>
      <c r="H10" s="158"/>
      <c r="I10" s="157">
        <f>ROUND(E10*H10,2)</f>
        <v>0</v>
      </c>
      <c r="J10" s="158"/>
      <c r="K10" s="157">
        <f>ROUND(E10*J10,2)</f>
        <v>0</v>
      </c>
      <c r="L10" s="157">
        <v>21</v>
      </c>
      <c r="M10" s="157">
        <f>G10*(1+L10/100)</f>
        <v>0</v>
      </c>
      <c r="N10" s="156">
        <v>0</v>
      </c>
      <c r="O10" s="156">
        <f>ROUND(E10*N10,2)</f>
        <v>0</v>
      </c>
      <c r="P10" s="156">
        <v>0</v>
      </c>
      <c r="Q10" s="156">
        <f>ROUND(E10*P10,2)</f>
        <v>0</v>
      </c>
      <c r="R10" s="157"/>
      <c r="S10" s="157" t="s">
        <v>129</v>
      </c>
      <c r="T10" s="157" t="s">
        <v>130</v>
      </c>
      <c r="U10" s="157">
        <v>0</v>
      </c>
      <c r="V10" s="157">
        <f>ROUND(E10*U10,2)</f>
        <v>0</v>
      </c>
      <c r="W10" s="157"/>
      <c r="X10" s="157" t="s">
        <v>48</v>
      </c>
      <c r="Y10" s="157" t="s">
        <v>131</v>
      </c>
      <c r="Z10" s="147"/>
      <c r="AA10" s="147"/>
      <c r="AB10" s="147"/>
      <c r="AC10" s="147"/>
      <c r="AD10" s="147"/>
      <c r="AE10" s="147"/>
      <c r="AF10" s="147"/>
      <c r="AG10" s="147" t="s">
        <v>132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264" t="s">
        <v>135</v>
      </c>
      <c r="D11" s="265"/>
      <c r="E11" s="265"/>
      <c r="F11" s="265"/>
      <c r="G11" s="265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136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x14ac:dyDescent="0.2">
      <c r="A12" s="3"/>
      <c r="B12" s="4"/>
      <c r="C12" s="183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AE12">
        <v>12</v>
      </c>
      <c r="AF12">
        <v>21</v>
      </c>
      <c r="AG12" t="s">
        <v>110</v>
      </c>
    </row>
    <row r="13" spans="1:60" x14ac:dyDescent="0.2">
      <c r="A13" s="150"/>
      <c r="B13" s="151" t="s">
        <v>31</v>
      </c>
      <c r="C13" s="184"/>
      <c r="D13" s="152"/>
      <c r="E13" s="153"/>
      <c r="F13" s="153"/>
      <c r="G13" s="167">
        <f>G8</f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AE13">
        <f>SUMIF(L7:L11,AE12,G7:G11)</f>
        <v>0</v>
      </c>
      <c r="AF13">
        <f>SUMIF(L7:L11,AF12,G7:G11)</f>
        <v>0</v>
      </c>
      <c r="AG13" t="s">
        <v>137</v>
      </c>
    </row>
    <row r="14" spans="1:60" x14ac:dyDescent="0.2">
      <c r="A14" s="3"/>
      <c r="B14" s="4"/>
      <c r="C14" s="183"/>
      <c r="D14" s="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60" x14ac:dyDescent="0.2">
      <c r="A15" s="3"/>
      <c r="B15" s="4"/>
      <c r="C15" s="183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60" x14ac:dyDescent="0.2">
      <c r="A16" s="273" t="s">
        <v>138</v>
      </c>
      <c r="B16" s="273"/>
      <c r="C16" s="274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33" x14ac:dyDescent="0.2">
      <c r="A17" s="252"/>
      <c r="B17" s="253"/>
      <c r="C17" s="254"/>
      <c r="D17" s="253"/>
      <c r="E17" s="253"/>
      <c r="F17" s="253"/>
      <c r="G17" s="255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AG17" t="s">
        <v>139</v>
      </c>
    </row>
    <row r="18" spans="1:33" x14ac:dyDescent="0.2">
      <c r="A18" s="256"/>
      <c r="B18" s="257"/>
      <c r="C18" s="258"/>
      <c r="D18" s="257"/>
      <c r="E18" s="257"/>
      <c r="F18" s="257"/>
      <c r="G18" s="25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33" x14ac:dyDescent="0.2">
      <c r="A19" s="256"/>
      <c r="B19" s="257"/>
      <c r="C19" s="258"/>
      <c r="D19" s="257"/>
      <c r="E19" s="257"/>
      <c r="F19" s="257"/>
      <c r="G19" s="25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3" x14ac:dyDescent="0.2">
      <c r="A20" s="256"/>
      <c r="B20" s="257"/>
      <c r="C20" s="258"/>
      <c r="D20" s="257"/>
      <c r="E20" s="257"/>
      <c r="F20" s="257"/>
      <c r="G20" s="25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33" x14ac:dyDescent="0.2">
      <c r="A21" s="260"/>
      <c r="B21" s="261"/>
      <c r="C21" s="262"/>
      <c r="D21" s="261"/>
      <c r="E21" s="261"/>
      <c r="F21" s="261"/>
      <c r="G21" s="26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33" x14ac:dyDescent="0.2">
      <c r="A22" s="3"/>
      <c r="B22" s="4"/>
      <c r="C22" s="183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33" x14ac:dyDescent="0.2">
      <c r="C23" s="185"/>
      <c r="D23" s="10"/>
      <c r="AG23" t="s">
        <v>140</v>
      </c>
    </row>
    <row r="24" spans="1:33" x14ac:dyDescent="0.2">
      <c r="D24" s="10"/>
    </row>
    <row r="25" spans="1:33" x14ac:dyDescent="0.2">
      <c r="D25" s="10"/>
    </row>
    <row r="26" spans="1:33" x14ac:dyDescent="0.2">
      <c r="D26" s="10"/>
    </row>
    <row r="27" spans="1:33" x14ac:dyDescent="0.2">
      <c r="D27" s="10"/>
    </row>
    <row r="28" spans="1:33" x14ac:dyDescent="0.2">
      <c r="D28" s="10"/>
    </row>
    <row r="29" spans="1:33" x14ac:dyDescent="0.2">
      <c r="D29" s="10"/>
    </row>
    <row r="30" spans="1:33" x14ac:dyDescent="0.2">
      <c r="D30" s="10"/>
    </row>
    <row r="31" spans="1:33" x14ac:dyDescent="0.2">
      <c r="D31" s="10"/>
    </row>
    <row r="32" spans="1:33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7">
    <mergeCell ref="A17:G21"/>
    <mergeCell ref="C11:G11"/>
    <mergeCell ref="A1:G1"/>
    <mergeCell ref="C2:G2"/>
    <mergeCell ref="C3:G3"/>
    <mergeCell ref="C4:G4"/>
    <mergeCell ref="A16:C16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59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6" t="s">
        <v>7</v>
      </c>
      <c r="B1" s="266"/>
      <c r="C1" s="266"/>
      <c r="D1" s="266"/>
      <c r="E1" s="266"/>
      <c r="F1" s="266"/>
      <c r="G1" s="266"/>
      <c r="AG1" t="s">
        <v>98</v>
      </c>
    </row>
    <row r="2" spans="1:60" ht="24.95" customHeight="1" x14ac:dyDescent="0.2">
      <c r="A2" s="139" t="s">
        <v>8</v>
      </c>
      <c r="B2" s="49" t="s">
        <v>43</v>
      </c>
      <c r="C2" s="267" t="s">
        <v>44</v>
      </c>
      <c r="D2" s="268"/>
      <c r="E2" s="268"/>
      <c r="F2" s="268"/>
      <c r="G2" s="269"/>
      <c r="AG2" t="s">
        <v>99</v>
      </c>
    </row>
    <row r="3" spans="1:60" ht="24.95" customHeight="1" x14ac:dyDescent="0.2">
      <c r="A3" s="139" t="s">
        <v>9</v>
      </c>
      <c r="B3" s="49" t="s">
        <v>46</v>
      </c>
      <c r="C3" s="267" t="s">
        <v>47</v>
      </c>
      <c r="D3" s="268"/>
      <c r="E3" s="268"/>
      <c r="F3" s="268"/>
      <c r="G3" s="269"/>
      <c r="AC3" s="120" t="s">
        <v>99</v>
      </c>
      <c r="AG3" t="s">
        <v>100</v>
      </c>
    </row>
    <row r="4" spans="1:60" ht="24.95" customHeight="1" x14ac:dyDescent="0.2">
      <c r="A4" s="140" t="s">
        <v>10</v>
      </c>
      <c r="B4" s="141" t="s">
        <v>49</v>
      </c>
      <c r="C4" s="270" t="s">
        <v>50</v>
      </c>
      <c r="D4" s="271"/>
      <c r="E4" s="271"/>
      <c r="F4" s="271"/>
      <c r="G4" s="272"/>
      <c r="AG4" t="s">
        <v>101</v>
      </c>
    </row>
    <row r="5" spans="1:60" x14ac:dyDescent="0.2">
      <c r="D5" s="10"/>
    </row>
    <row r="6" spans="1:60" ht="38.25" x14ac:dyDescent="0.2">
      <c r="A6" s="143" t="s">
        <v>102</v>
      </c>
      <c r="B6" s="145" t="s">
        <v>103</v>
      </c>
      <c r="C6" s="145" t="s">
        <v>104</v>
      </c>
      <c r="D6" s="144" t="s">
        <v>105</v>
      </c>
      <c r="E6" s="143" t="s">
        <v>106</v>
      </c>
      <c r="F6" s="142" t="s">
        <v>107</v>
      </c>
      <c r="G6" s="143" t="s">
        <v>31</v>
      </c>
      <c r="H6" s="146" t="s">
        <v>32</v>
      </c>
      <c r="I6" s="146" t="s">
        <v>108</v>
      </c>
      <c r="J6" s="146" t="s">
        <v>33</v>
      </c>
      <c r="K6" s="146" t="s">
        <v>109</v>
      </c>
      <c r="L6" s="146" t="s">
        <v>110</v>
      </c>
      <c r="M6" s="146" t="s">
        <v>111</v>
      </c>
      <c r="N6" s="146" t="s">
        <v>112</v>
      </c>
      <c r="O6" s="146" t="s">
        <v>113</v>
      </c>
      <c r="P6" s="146" t="s">
        <v>114</v>
      </c>
      <c r="Q6" s="146" t="s">
        <v>115</v>
      </c>
      <c r="R6" s="146" t="s">
        <v>116</v>
      </c>
      <c r="S6" s="146" t="s">
        <v>117</v>
      </c>
      <c r="T6" s="146" t="s">
        <v>118</v>
      </c>
      <c r="U6" s="146" t="s">
        <v>119</v>
      </c>
      <c r="V6" s="146" t="s">
        <v>120</v>
      </c>
      <c r="W6" s="146" t="s">
        <v>121</v>
      </c>
      <c r="X6" s="146" t="s">
        <v>122</v>
      </c>
      <c r="Y6" s="146" t="s">
        <v>123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124</v>
      </c>
      <c r="B8" s="162" t="s">
        <v>59</v>
      </c>
      <c r="C8" s="180" t="s">
        <v>60</v>
      </c>
      <c r="D8" s="163"/>
      <c r="E8" s="164"/>
      <c r="F8" s="165"/>
      <c r="G8" s="166">
        <f>SUMIF(AG9:AG21,"&lt;&gt;NOR",G9:G21)</f>
        <v>0</v>
      </c>
      <c r="H8" s="160"/>
      <c r="I8" s="160">
        <f>SUM(I9:I21)</f>
        <v>0</v>
      </c>
      <c r="J8" s="160"/>
      <c r="K8" s="160">
        <f>SUM(K9:K21)</f>
        <v>0</v>
      </c>
      <c r="L8" s="160"/>
      <c r="M8" s="160">
        <f>SUM(M9:M21)</f>
        <v>0</v>
      </c>
      <c r="N8" s="159"/>
      <c r="O8" s="159">
        <f>SUM(O9:O21)</f>
        <v>0</v>
      </c>
      <c r="P8" s="159"/>
      <c r="Q8" s="159">
        <f>SUM(Q9:Q21)</f>
        <v>0</v>
      </c>
      <c r="R8" s="160"/>
      <c r="S8" s="160"/>
      <c r="T8" s="160"/>
      <c r="U8" s="160"/>
      <c r="V8" s="160">
        <f>SUM(V9:V21)</f>
        <v>21.02</v>
      </c>
      <c r="W8" s="160"/>
      <c r="X8" s="160"/>
      <c r="Y8" s="160"/>
      <c r="AG8" t="s">
        <v>125</v>
      </c>
    </row>
    <row r="9" spans="1:60" outlineLevel="1" x14ac:dyDescent="0.2">
      <c r="A9" s="168">
        <v>1</v>
      </c>
      <c r="B9" s="169" t="s">
        <v>141</v>
      </c>
      <c r="C9" s="182" t="s">
        <v>142</v>
      </c>
      <c r="D9" s="170" t="s">
        <v>143</v>
      </c>
      <c r="E9" s="171">
        <v>2.1169500000000001</v>
      </c>
      <c r="F9" s="172"/>
      <c r="G9" s="173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21</v>
      </c>
      <c r="M9" s="157">
        <f>G9*(1+L9/100)</f>
        <v>0</v>
      </c>
      <c r="N9" s="156">
        <v>0</v>
      </c>
      <c r="O9" s="156">
        <f>ROUND(E9*N9,2)</f>
        <v>0</v>
      </c>
      <c r="P9" s="156">
        <v>0</v>
      </c>
      <c r="Q9" s="156">
        <f>ROUND(E9*P9,2)</f>
        <v>0</v>
      </c>
      <c r="R9" s="157"/>
      <c r="S9" s="157" t="s">
        <v>129</v>
      </c>
      <c r="T9" s="157" t="s">
        <v>129</v>
      </c>
      <c r="U9" s="157">
        <v>6.298</v>
      </c>
      <c r="V9" s="157">
        <f>ROUND(E9*U9,2)</f>
        <v>13.33</v>
      </c>
      <c r="W9" s="157"/>
      <c r="X9" s="157" t="s">
        <v>144</v>
      </c>
      <c r="Y9" s="157" t="s">
        <v>131</v>
      </c>
      <c r="Z9" s="147"/>
      <c r="AA9" s="147"/>
      <c r="AB9" s="147"/>
      <c r="AC9" s="147"/>
      <c r="AD9" s="147"/>
      <c r="AE9" s="147"/>
      <c r="AF9" s="147"/>
      <c r="AG9" s="147" t="s">
        <v>145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ht="22.5" outlineLevel="2" x14ac:dyDescent="0.2">
      <c r="A10" s="154"/>
      <c r="B10" s="155"/>
      <c r="C10" s="190" t="s">
        <v>146</v>
      </c>
      <c r="D10" s="186"/>
      <c r="E10" s="187"/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147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ht="22.5" outlineLevel="3" x14ac:dyDescent="0.2">
      <c r="A11" s="154"/>
      <c r="B11" s="155"/>
      <c r="C11" s="190" t="s">
        <v>148</v>
      </c>
      <c r="D11" s="186"/>
      <c r="E11" s="187">
        <v>1.1347499999999999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147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190" t="s">
        <v>149</v>
      </c>
      <c r="D12" s="186"/>
      <c r="E12" s="187">
        <v>0.98219999999999996</v>
      </c>
      <c r="F12" s="157"/>
      <c r="G12" s="157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147</v>
      </c>
      <c r="AH12" s="147">
        <v>0</v>
      </c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2.5" outlineLevel="1" x14ac:dyDescent="0.2">
      <c r="A13" s="168">
        <v>2</v>
      </c>
      <c r="B13" s="169" t="s">
        <v>150</v>
      </c>
      <c r="C13" s="182" t="s">
        <v>151</v>
      </c>
      <c r="D13" s="170" t="s">
        <v>143</v>
      </c>
      <c r="E13" s="171">
        <v>2.1169500000000001</v>
      </c>
      <c r="F13" s="172"/>
      <c r="G13" s="173">
        <f>ROUND(E13*F13,2)</f>
        <v>0</v>
      </c>
      <c r="H13" s="158"/>
      <c r="I13" s="157">
        <f>ROUND(E13*H13,2)</f>
        <v>0</v>
      </c>
      <c r="J13" s="158"/>
      <c r="K13" s="157">
        <f>ROUND(E13*J13,2)</f>
        <v>0</v>
      </c>
      <c r="L13" s="157">
        <v>21</v>
      </c>
      <c r="M13" s="157">
        <f>G13*(1+L13/100)</f>
        <v>0</v>
      </c>
      <c r="N13" s="156">
        <v>0</v>
      </c>
      <c r="O13" s="156">
        <f>ROUND(E13*N13,2)</f>
        <v>0</v>
      </c>
      <c r="P13" s="156">
        <v>0</v>
      </c>
      <c r="Q13" s="156">
        <f>ROUND(E13*P13,2)</f>
        <v>0</v>
      </c>
      <c r="R13" s="157"/>
      <c r="S13" s="157" t="s">
        <v>129</v>
      </c>
      <c r="T13" s="157" t="s">
        <v>129</v>
      </c>
      <c r="U13" s="157">
        <v>1.0999999999999999E-2</v>
      </c>
      <c r="V13" s="157">
        <f>ROUND(E13*U13,2)</f>
        <v>0.02</v>
      </c>
      <c r="W13" s="157"/>
      <c r="X13" s="157" t="s">
        <v>144</v>
      </c>
      <c r="Y13" s="157" t="s">
        <v>131</v>
      </c>
      <c r="Z13" s="147"/>
      <c r="AA13" s="147"/>
      <c r="AB13" s="147"/>
      <c r="AC13" s="147"/>
      <c r="AD13" s="147"/>
      <c r="AE13" s="147"/>
      <c r="AF13" s="147"/>
      <c r="AG13" s="147" t="s">
        <v>145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190" t="s">
        <v>152</v>
      </c>
      <c r="D14" s="186"/>
      <c r="E14" s="187"/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147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190" t="s">
        <v>153</v>
      </c>
      <c r="D15" s="186"/>
      <c r="E15" s="187">
        <v>2.1169500000000001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147</v>
      </c>
      <c r="AH15" s="147">
        <v>5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68">
        <v>3</v>
      </c>
      <c r="B16" s="169" t="s">
        <v>154</v>
      </c>
      <c r="C16" s="182" t="s">
        <v>155</v>
      </c>
      <c r="D16" s="170" t="s">
        <v>143</v>
      </c>
      <c r="E16" s="171">
        <v>2.1169500000000001</v>
      </c>
      <c r="F16" s="172"/>
      <c r="G16" s="173">
        <f>ROUND(E16*F16,2)</f>
        <v>0</v>
      </c>
      <c r="H16" s="158"/>
      <c r="I16" s="157">
        <f>ROUND(E16*H16,2)</f>
        <v>0</v>
      </c>
      <c r="J16" s="158"/>
      <c r="K16" s="157">
        <f>ROUND(E16*J16,2)</f>
        <v>0</v>
      </c>
      <c r="L16" s="157">
        <v>21</v>
      </c>
      <c r="M16" s="157">
        <f>G16*(1+L16/100)</f>
        <v>0</v>
      </c>
      <c r="N16" s="156">
        <v>0</v>
      </c>
      <c r="O16" s="156">
        <f>ROUND(E16*N16,2)</f>
        <v>0</v>
      </c>
      <c r="P16" s="156">
        <v>0</v>
      </c>
      <c r="Q16" s="156">
        <f>ROUND(E16*P16,2)</f>
        <v>0</v>
      </c>
      <c r="R16" s="157"/>
      <c r="S16" s="157" t="s">
        <v>129</v>
      </c>
      <c r="T16" s="157" t="s">
        <v>129</v>
      </c>
      <c r="U16" s="157">
        <v>0.66800000000000004</v>
      </c>
      <c r="V16" s="157">
        <f>ROUND(E16*U16,2)</f>
        <v>1.41</v>
      </c>
      <c r="W16" s="157"/>
      <c r="X16" s="157" t="s">
        <v>144</v>
      </c>
      <c r="Y16" s="157" t="s">
        <v>131</v>
      </c>
      <c r="Z16" s="147"/>
      <c r="AA16" s="147"/>
      <c r="AB16" s="147"/>
      <c r="AC16" s="147"/>
      <c r="AD16" s="147"/>
      <c r="AE16" s="147"/>
      <c r="AF16" s="147"/>
      <c r="AG16" s="147" t="s">
        <v>145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2" x14ac:dyDescent="0.2">
      <c r="A17" s="154"/>
      <c r="B17" s="155"/>
      <c r="C17" s="190" t="s">
        <v>153</v>
      </c>
      <c r="D17" s="186"/>
      <c r="E17" s="187">
        <v>2.1169500000000001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147</v>
      </c>
      <c r="AH17" s="147">
        <v>5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22.5" outlineLevel="1" x14ac:dyDescent="0.2">
      <c r="A18" s="168">
        <v>4</v>
      </c>
      <c r="B18" s="169" t="s">
        <v>156</v>
      </c>
      <c r="C18" s="182" t="s">
        <v>157</v>
      </c>
      <c r="D18" s="170" t="s">
        <v>143</v>
      </c>
      <c r="E18" s="171">
        <v>10.58475</v>
      </c>
      <c r="F18" s="172"/>
      <c r="G18" s="173">
        <f>ROUND(E18*F18,2)</f>
        <v>0</v>
      </c>
      <c r="H18" s="158"/>
      <c r="I18" s="157">
        <f>ROUND(E18*H18,2)</f>
        <v>0</v>
      </c>
      <c r="J18" s="158"/>
      <c r="K18" s="157">
        <f>ROUND(E18*J18,2)</f>
        <v>0</v>
      </c>
      <c r="L18" s="157">
        <v>21</v>
      </c>
      <c r="M18" s="157">
        <f>G18*(1+L18/100)</f>
        <v>0</v>
      </c>
      <c r="N18" s="156">
        <v>0</v>
      </c>
      <c r="O18" s="156">
        <f>ROUND(E18*N18,2)</f>
        <v>0</v>
      </c>
      <c r="P18" s="156">
        <v>0</v>
      </c>
      <c r="Q18" s="156">
        <f>ROUND(E18*P18,2)</f>
        <v>0</v>
      </c>
      <c r="R18" s="157"/>
      <c r="S18" s="157" t="s">
        <v>129</v>
      </c>
      <c r="T18" s="157" t="s">
        <v>129</v>
      </c>
      <c r="U18" s="157">
        <v>0.59099999999999997</v>
      </c>
      <c r="V18" s="157">
        <f>ROUND(E18*U18,2)</f>
        <v>6.26</v>
      </c>
      <c r="W18" s="157"/>
      <c r="X18" s="157" t="s">
        <v>144</v>
      </c>
      <c r="Y18" s="157" t="s">
        <v>131</v>
      </c>
      <c r="Z18" s="147"/>
      <c r="AA18" s="147"/>
      <c r="AB18" s="147"/>
      <c r="AC18" s="147"/>
      <c r="AD18" s="147"/>
      <c r="AE18" s="147"/>
      <c r="AF18" s="147"/>
      <c r="AG18" s="147" t="s">
        <v>145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190" t="s">
        <v>158</v>
      </c>
      <c r="D19" s="186"/>
      <c r="E19" s="187">
        <v>10.58475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147</v>
      </c>
      <c r="AH19" s="147">
        <v>5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ht="22.5" outlineLevel="1" x14ac:dyDescent="0.2">
      <c r="A20" s="168">
        <v>5</v>
      </c>
      <c r="B20" s="169" t="s">
        <v>159</v>
      </c>
      <c r="C20" s="182" t="s">
        <v>160</v>
      </c>
      <c r="D20" s="170" t="s">
        <v>143</v>
      </c>
      <c r="E20" s="171">
        <v>2.1169500000000001</v>
      </c>
      <c r="F20" s="172"/>
      <c r="G20" s="173">
        <f>ROUND(E20*F20,2)</f>
        <v>0</v>
      </c>
      <c r="H20" s="158"/>
      <c r="I20" s="157">
        <f>ROUND(E20*H20,2)</f>
        <v>0</v>
      </c>
      <c r="J20" s="158"/>
      <c r="K20" s="157">
        <f>ROUND(E20*J20,2)</f>
        <v>0</v>
      </c>
      <c r="L20" s="157">
        <v>21</v>
      </c>
      <c r="M20" s="157">
        <f>G20*(1+L20/100)</f>
        <v>0</v>
      </c>
      <c r="N20" s="156">
        <v>0</v>
      </c>
      <c r="O20" s="156">
        <f>ROUND(E20*N20,2)</f>
        <v>0</v>
      </c>
      <c r="P20" s="156">
        <v>0</v>
      </c>
      <c r="Q20" s="156">
        <f>ROUND(E20*P20,2)</f>
        <v>0</v>
      </c>
      <c r="R20" s="157"/>
      <c r="S20" s="157" t="s">
        <v>129</v>
      </c>
      <c r="T20" s="157" t="s">
        <v>129</v>
      </c>
      <c r="U20" s="157">
        <v>0</v>
      </c>
      <c r="V20" s="157">
        <f>ROUND(E20*U20,2)</f>
        <v>0</v>
      </c>
      <c r="W20" s="157"/>
      <c r="X20" s="157" t="s">
        <v>144</v>
      </c>
      <c r="Y20" s="157" t="s">
        <v>131</v>
      </c>
      <c r="Z20" s="147"/>
      <c r="AA20" s="147"/>
      <c r="AB20" s="147"/>
      <c r="AC20" s="147"/>
      <c r="AD20" s="147"/>
      <c r="AE20" s="147"/>
      <c r="AF20" s="147"/>
      <c r="AG20" s="147" t="s">
        <v>145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2" x14ac:dyDescent="0.2">
      <c r="A21" s="154"/>
      <c r="B21" s="155"/>
      <c r="C21" s="190" t="s">
        <v>153</v>
      </c>
      <c r="D21" s="186"/>
      <c r="E21" s="187">
        <v>2.1169500000000001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147</v>
      </c>
      <c r="AH21" s="147">
        <v>5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x14ac:dyDescent="0.2">
      <c r="A22" s="161" t="s">
        <v>124</v>
      </c>
      <c r="B22" s="162" t="s">
        <v>69</v>
      </c>
      <c r="C22" s="180" t="s">
        <v>70</v>
      </c>
      <c r="D22" s="163"/>
      <c r="E22" s="164"/>
      <c r="F22" s="165"/>
      <c r="G22" s="166">
        <f>SUMIF(AG23:AG53,"&lt;&gt;NOR",G23:G53)</f>
        <v>0</v>
      </c>
      <c r="H22" s="160"/>
      <c r="I22" s="160">
        <f>SUM(I23:I53)</f>
        <v>0</v>
      </c>
      <c r="J22" s="160"/>
      <c r="K22" s="160">
        <f>SUM(K23:K53)</f>
        <v>0</v>
      </c>
      <c r="L22" s="160"/>
      <c r="M22" s="160">
        <f>SUM(M23:M53)</f>
        <v>0</v>
      </c>
      <c r="N22" s="159"/>
      <c r="O22" s="159">
        <f>SUM(O23:O53)</f>
        <v>0</v>
      </c>
      <c r="P22" s="159"/>
      <c r="Q22" s="159">
        <f>SUM(Q23:Q53)</f>
        <v>72.180000000000007</v>
      </c>
      <c r="R22" s="160"/>
      <c r="S22" s="160"/>
      <c r="T22" s="160"/>
      <c r="U22" s="160"/>
      <c r="V22" s="160">
        <f>SUM(V23:V53)</f>
        <v>535.24999999999989</v>
      </c>
      <c r="W22" s="160"/>
      <c r="X22" s="160"/>
      <c r="Y22" s="160"/>
      <c r="AG22" t="s">
        <v>125</v>
      </c>
    </row>
    <row r="23" spans="1:60" ht="22.5" outlineLevel="1" x14ac:dyDescent="0.2">
      <c r="A23" s="168">
        <v>6</v>
      </c>
      <c r="B23" s="169" t="s">
        <v>161</v>
      </c>
      <c r="C23" s="182" t="s">
        <v>162</v>
      </c>
      <c r="D23" s="170" t="s">
        <v>143</v>
      </c>
      <c r="E23" s="171">
        <v>1.85948</v>
      </c>
      <c r="F23" s="172"/>
      <c r="G23" s="173">
        <f>ROUND(E23*F23,2)</f>
        <v>0</v>
      </c>
      <c r="H23" s="158"/>
      <c r="I23" s="157">
        <f>ROUND(E23*H23,2)</f>
        <v>0</v>
      </c>
      <c r="J23" s="158"/>
      <c r="K23" s="157">
        <f>ROUND(E23*J23,2)</f>
        <v>0</v>
      </c>
      <c r="L23" s="157">
        <v>21</v>
      </c>
      <c r="M23" s="157">
        <f>G23*(1+L23/100)</f>
        <v>0</v>
      </c>
      <c r="N23" s="156">
        <v>0</v>
      </c>
      <c r="O23" s="156">
        <f>ROUND(E23*N23,2)</f>
        <v>0</v>
      </c>
      <c r="P23" s="156">
        <v>2.2000000000000002</v>
      </c>
      <c r="Q23" s="156">
        <f>ROUND(E23*P23,2)</f>
        <v>4.09</v>
      </c>
      <c r="R23" s="157"/>
      <c r="S23" s="157" t="s">
        <v>129</v>
      </c>
      <c r="T23" s="157" t="s">
        <v>129</v>
      </c>
      <c r="U23" s="157">
        <v>7.1950000000000003</v>
      </c>
      <c r="V23" s="157">
        <f>ROUND(E23*U23,2)</f>
        <v>13.38</v>
      </c>
      <c r="W23" s="157"/>
      <c r="X23" s="157" t="s">
        <v>144</v>
      </c>
      <c r="Y23" s="157" t="s">
        <v>131</v>
      </c>
      <c r="Z23" s="147"/>
      <c r="AA23" s="147"/>
      <c r="AB23" s="147"/>
      <c r="AC23" s="147"/>
      <c r="AD23" s="147"/>
      <c r="AE23" s="147"/>
      <c r="AF23" s="147"/>
      <c r="AG23" s="147" t="s">
        <v>145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ht="33.75" outlineLevel="2" x14ac:dyDescent="0.2">
      <c r="A24" s="154"/>
      <c r="B24" s="155"/>
      <c r="C24" s="190" t="s">
        <v>163</v>
      </c>
      <c r="D24" s="186"/>
      <c r="E24" s="187">
        <v>1.85948</v>
      </c>
      <c r="F24" s="157"/>
      <c r="G24" s="157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147</v>
      </c>
      <c r="AH24" s="147">
        <v>0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ht="22.5" outlineLevel="1" x14ac:dyDescent="0.2">
      <c r="A25" s="168">
        <v>7</v>
      </c>
      <c r="B25" s="169" t="s">
        <v>164</v>
      </c>
      <c r="C25" s="182" t="s">
        <v>165</v>
      </c>
      <c r="D25" s="170" t="s">
        <v>143</v>
      </c>
      <c r="E25" s="171">
        <v>30.88017</v>
      </c>
      <c r="F25" s="172"/>
      <c r="G25" s="173">
        <f>ROUND(E25*F25,2)</f>
        <v>0</v>
      </c>
      <c r="H25" s="158"/>
      <c r="I25" s="157">
        <f>ROUND(E25*H25,2)</f>
        <v>0</v>
      </c>
      <c r="J25" s="158"/>
      <c r="K25" s="157">
        <f>ROUND(E25*J25,2)</f>
        <v>0</v>
      </c>
      <c r="L25" s="157">
        <v>21</v>
      </c>
      <c r="M25" s="157">
        <f>G25*(1+L25/100)</f>
        <v>0</v>
      </c>
      <c r="N25" s="156">
        <v>0</v>
      </c>
      <c r="O25" s="156">
        <f>ROUND(E25*N25,2)</f>
        <v>0</v>
      </c>
      <c r="P25" s="156">
        <v>2.2000000000000002</v>
      </c>
      <c r="Q25" s="156">
        <f>ROUND(E25*P25,2)</f>
        <v>67.94</v>
      </c>
      <c r="R25" s="157"/>
      <c r="S25" s="157" t="s">
        <v>129</v>
      </c>
      <c r="T25" s="157" t="s">
        <v>129</v>
      </c>
      <c r="U25" s="157">
        <v>5.867</v>
      </c>
      <c r="V25" s="157">
        <f>ROUND(E25*U25,2)</f>
        <v>181.17</v>
      </c>
      <c r="W25" s="157"/>
      <c r="X25" s="157" t="s">
        <v>144</v>
      </c>
      <c r="Y25" s="157" t="s">
        <v>131</v>
      </c>
      <c r="Z25" s="147"/>
      <c r="AA25" s="147"/>
      <c r="AB25" s="147"/>
      <c r="AC25" s="147"/>
      <c r="AD25" s="147"/>
      <c r="AE25" s="147"/>
      <c r="AF25" s="147"/>
      <c r="AG25" s="147" t="s">
        <v>145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t="22.5" outlineLevel="2" x14ac:dyDescent="0.2">
      <c r="A26" s="154"/>
      <c r="B26" s="155"/>
      <c r="C26" s="190" t="s">
        <v>166</v>
      </c>
      <c r="D26" s="186"/>
      <c r="E26" s="187">
        <v>18.542999999999999</v>
      </c>
      <c r="F26" s="157"/>
      <c r="G26" s="157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147</v>
      </c>
      <c r="AH26" s="147">
        <v>0</v>
      </c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191" t="s">
        <v>167</v>
      </c>
      <c r="D27" s="188"/>
      <c r="E27" s="189">
        <v>18.542999999999999</v>
      </c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147</v>
      </c>
      <c r="AH27" s="147">
        <v>1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190" t="s">
        <v>168</v>
      </c>
      <c r="D28" s="186"/>
      <c r="E28" s="187"/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147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ht="22.5" outlineLevel="3" x14ac:dyDescent="0.2">
      <c r="A29" s="154"/>
      <c r="B29" s="155"/>
      <c r="C29" s="190" t="s">
        <v>148</v>
      </c>
      <c r="D29" s="186"/>
      <c r="E29" s="187">
        <v>1.1347499999999999</v>
      </c>
      <c r="F29" s="157"/>
      <c r="G29" s="157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147</v>
      </c>
      <c r="AH29" s="147">
        <v>0</v>
      </c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190" t="s">
        <v>169</v>
      </c>
      <c r="D30" s="186"/>
      <c r="E30" s="187">
        <v>1.4733000000000001</v>
      </c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147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190" t="s">
        <v>170</v>
      </c>
      <c r="D31" s="186"/>
      <c r="E31" s="187"/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147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ht="22.5" outlineLevel="3" x14ac:dyDescent="0.2">
      <c r="A32" s="154"/>
      <c r="B32" s="155"/>
      <c r="C32" s="190" t="s">
        <v>171</v>
      </c>
      <c r="D32" s="186"/>
      <c r="E32" s="187">
        <v>1.6573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147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ht="33.75" outlineLevel="3" x14ac:dyDescent="0.2">
      <c r="A33" s="154"/>
      <c r="B33" s="155"/>
      <c r="C33" s="190" t="s">
        <v>172</v>
      </c>
      <c r="D33" s="186"/>
      <c r="E33" s="187">
        <v>2.7143799999999998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147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191" t="s">
        <v>167</v>
      </c>
      <c r="D34" s="188"/>
      <c r="E34" s="189">
        <v>6.97973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147</v>
      </c>
      <c r="AH34" s="147">
        <v>1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ht="22.5" outlineLevel="3" x14ac:dyDescent="0.2">
      <c r="A35" s="154"/>
      <c r="B35" s="155"/>
      <c r="C35" s="190" t="s">
        <v>173</v>
      </c>
      <c r="D35" s="186"/>
      <c r="E35" s="187">
        <v>5.3574400000000004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147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3" x14ac:dyDescent="0.2">
      <c r="A36" s="154"/>
      <c r="B36" s="155"/>
      <c r="C36" s="191" t="s">
        <v>167</v>
      </c>
      <c r="D36" s="188"/>
      <c r="E36" s="189">
        <v>5.3574400000000004</v>
      </c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147</v>
      </c>
      <c r="AH36" s="147">
        <v>1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ht="22.5" outlineLevel="1" x14ac:dyDescent="0.2">
      <c r="A37" s="168">
        <v>8</v>
      </c>
      <c r="B37" s="169" t="s">
        <v>174</v>
      </c>
      <c r="C37" s="182" t="s">
        <v>175</v>
      </c>
      <c r="D37" s="170" t="s">
        <v>143</v>
      </c>
      <c r="E37" s="171">
        <v>1.85948</v>
      </c>
      <c r="F37" s="172"/>
      <c r="G37" s="173">
        <f>ROUND(E37*F37,2)</f>
        <v>0</v>
      </c>
      <c r="H37" s="158"/>
      <c r="I37" s="157">
        <f>ROUND(E37*H37,2)</f>
        <v>0</v>
      </c>
      <c r="J37" s="158"/>
      <c r="K37" s="157">
        <f>ROUND(E37*J37,2)</f>
        <v>0</v>
      </c>
      <c r="L37" s="157">
        <v>21</v>
      </c>
      <c r="M37" s="157">
        <f>G37*(1+L37/100)</f>
        <v>0</v>
      </c>
      <c r="N37" s="156">
        <v>0</v>
      </c>
      <c r="O37" s="156">
        <f>ROUND(E37*N37,2)</f>
        <v>0</v>
      </c>
      <c r="P37" s="156">
        <v>0</v>
      </c>
      <c r="Q37" s="156">
        <f>ROUND(E37*P37,2)</f>
        <v>0</v>
      </c>
      <c r="R37" s="157"/>
      <c r="S37" s="157" t="s">
        <v>129</v>
      </c>
      <c r="T37" s="157" t="s">
        <v>129</v>
      </c>
      <c r="U37" s="157">
        <v>4.8280000000000003</v>
      </c>
      <c r="V37" s="157">
        <f>ROUND(E37*U37,2)</f>
        <v>8.98</v>
      </c>
      <c r="W37" s="157"/>
      <c r="X37" s="157" t="s">
        <v>144</v>
      </c>
      <c r="Y37" s="157" t="s">
        <v>131</v>
      </c>
      <c r="Z37" s="147"/>
      <c r="AA37" s="147"/>
      <c r="AB37" s="147"/>
      <c r="AC37" s="147"/>
      <c r="AD37" s="147"/>
      <c r="AE37" s="147"/>
      <c r="AF37" s="147"/>
      <c r="AG37" s="147" t="s">
        <v>145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2" x14ac:dyDescent="0.2">
      <c r="A38" s="154"/>
      <c r="B38" s="155"/>
      <c r="C38" s="190" t="s">
        <v>176</v>
      </c>
      <c r="D38" s="186"/>
      <c r="E38" s="187">
        <v>1.85948</v>
      </c>
      <c r="F38" s="157"/>
      <c r="G38" s="157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147</v>
      </c>
      <c r="AH38" s="147">
        <v>5</v>
      </c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ht="22.5" outlineLevel="1" x14ac:dyDescent="0.2">
      <c r="A39" s="168">
        <v>9</v>
      </c>
      <c r="B39" s="169" t="s">
        <v>177</v>
      </c>
      <c r="C39" s="182" t="s">
        <v>178</v>
      </c>
      <c r="D39" s="170" t="s">
        <v>143</v>
      </c>
      <c r="E39" s="171">
        <v>2.0889000000000002</v>
      </c>
      <c r="F39" s="172"/>
      <c r="G39" s="173">
        <f>ROUND(E39*F39,2)</f>
        <v>0</v>
      </c>
      <c r="H39" s="158"/>
      <c r="I39" s="157">
        <f>ROUND(E39*H39,2)</f>
        <v>0</v>
      </c>
      <c r="J39" s="158"/>
      <c r="K39" s="157">
        <f>ROUND(E39*J39,2)</f>
        <v>0</v>
      </c>
      <c r="L39" s="157">
        <v>21</v>
      </c>
      <c r="M39" s="157">
        <f>G39*(1+L39/100)</f>
        <v>0</v>
      </c>
      <c r="N39" s="156">
        <v>0</v>
      </c>
      <c r="O39" s="156">
        <f>ROUND(E39*N39,2)</f>
        <v>0</v>
      </c>
      <c r="P39" s="156">
        <v>0</v>
      </c>
      <c r="Q39" s="156">
        <f>ROUND(E39*P39,2)</f>
        <v>0</v>
      </c>
      <c r="R39" s="157"/>
      <c r="S39" s="157" t="s">
        <v>129</v>
      </c>
      <c r="T39" s="157" t="s">
        <v>129</v>
      </c>
      <c r="U39" s="157">
        <v>4.0289999999999999</v>
      </c>
      <c r="V39" s="157">
        <f>ROUND(E39*U39,2)</f>
        <v>8.42</v>
      </c>
      <c r="W39" s="157"/>
      <c r="X39" s="157" t="s">
        <v>144</v>
      </c>
      <c r="Y39" s="157" t="s">
        <v>131</v>
      </c>
      <c r="Z39" s="147"/>
      <c r="AA39" s="147"/>
      <c r="AB39" s="147"/>
      <c r="AC39" s="147"/>
      <c r="AD39" s="147"/>
      <c r="AE39" s="147"/>
      <c r="AF39" s="147"/>
      <c r="AG39" s="147" t="s">
        <v>145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ht="22.5" outlineLevel="2" x14ac:dyDescent="0.2">
      <c r="A40" s="154"/>
      <c r="B40" s="155"/>
      <c r="C40" s="190" t="s">
        <v>179</v>
      </c>
      <c r="D40" s="186"/>
      <c r="E40" s="187">
        <v>2.0889000000000002</v>
      </c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147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1" x14ac:dyDescent="0.2">
      <c r="A41" s="168">
        <v>10</v>
      </c>
      <c r="B41" s="169" t="s">
        <v>180</v>
      </c>
      <c r="C41" s="182" t="s">
        <v>181</v>
      </c>
      <c r="D41" s="170" t="s">
        <v>182</v>
      </c>
      <c r="E41" s="171">
        <v>25.46</v>
      </c>
      <c r="F41" s="172"/>
      <c r="G41" s="173">
        <f>ROUND(E41*F41,2)</f>
        <v>0</v>
      </c>
      <c r="H41" s="158"/>
      <c r="I41" s="157">
        <f>ROUND(E41*H41,2)</f>
        <v>0</v>
      </c>
      <c r="J41" s="158"/>
      <c r="K41" s="157">
        <f>ROUND(E41*J41,2)</f>
        <v>0</v>
      </c>
      <c r="L41" s="157">
        <v>21</v>
      </c>
      <c r="M41" s="157">
        <f>G41*(1+L41/100)</f>
        <v>0</v>
      </c>
      <c r="N41" s="156">
        <v>0</v>
      </c>
      <c r="O41" s="156">
        <f>ROUND(E41*N41,2)</f>
        <v>0</v>
      </c>
      <c r="P41" s="156">
        <v>4.6000000000000001E-4</v>
      </c>
      <c r="Q41" s="156">
        <f>ROUND(E41*P41,2)</f>
        <v>0.01</v>
      </c>
      <c r="R41" s="157"/>
      <c r="S41" s="157" t="s">
        <v>129</v>
      </c>
      <c r="T41" s="157" t="s">
        <v>129</v>
      </c>
      <c r="U41" s="157">
        <v>2.25</v>
      </c>
      <c r="V41" s="157">
        <f>ROUND(E41*U41,2)</f>
        <v>57.29</v>
      </c>
      <c r="W41" s="157"/>
      <c r="X41" s="157" t="s">
        <v>144</v>
      </c>
      <c r="Y41" s="157" t="s">
        <v>131</v>
      </c>
      <c r="Z41" s="147"/>
      <c r="AA41" s="147"/>
      <c r="AB41" s="147"/>
      <c r="AC41" s="147"/>
      <c r="AD41" s="147"/>
      <c r="AE41" s="147"/>
      <c r="AF41" s="147"/>
      <c r="AG41" s="147" t="s">
        <v>145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190" t="s">
        <v>183</v>
      </c>
      <c r="D42" s="186"/>
      <c r="E42" s="187"/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147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ht="22.5" outlineLevel="3" x14ac:dyDescent="0.2">
      <c r="A43" s="154"/>
      <c r="B43" s="155"/>
      <c r="C43" s="190" t="s">
        <v>184</v>
      </c>
      <c r="D43" s="186"/>
      <c r="E43" s="187">
        <v>25.46</v>
      </c>
      <c r="F43" s="157"/>
      <c r="G43" s="157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147</v>
      </c>
      <c r="AH43" s="147">
        <v>0</v>
      </c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1" x14ac:dyDescent="0.2">
      <c r="A44" s="168">
        <v>11</v>
      </c>
      <c r="B44" s="169" t="s">
        <v>185</v>
      </c>
      <c r="C44" s="182" t="s">
        <v>186</v>
      </c>
      <c r="D44" s="170" t="s">
        <v>182</v>
      </c>
      <c r="E44" s="171">
        <v>26.704999999999998</v>
      </c>
      <c r="F44" s="172"/>
      <c r="G44" s="173">
        <f>ROUND(E44*F44,2)</f>
        <v>0</v>
      </c>
      <c r="H44" s="158"/>
      <c r="I44" s="157">
        <f>ROUND(E44*H44,2)</f>
        <v>0</v>
      </c>
      <c r="J44" s="158"/>
      <c r="K44" s="157">
        <f>ROUND(E44*J44,2)</f>
        <v>0</v>
      </c>
      <c r="L44" s="157">
        <v>21</v>
      </c>
      <c r="M44" s="157">
        <f>G44*(1+L44/100)</f>
        <v>0</v>
      </c>
      <c r="N44" s="156">
        <v>0</v>
      </c>
      <c r="O44" s="156">
        <f>ROUND(E44*N44,2)</f>
        <v>0</v>
      </c>
      <c r="P44" s="156">
        <v>4.6000000000000001E-4</v>
      </c>
      <c r="Q44" s="156">
        <f>ROUND(E44*P44,2)</f>
        <v>0.01</v>
      </c>
      <c r="R44" s="157"/>
      <c r="S44" s="157" t="s">
        <v>129</v>
      </c>
      <c r="T44" s="157" t="s">
        <v>129</v>
      </c>
      <c r="U44" s="157">
        <v>2.7</v>
      </c>
      <c r="V44" s="157">
        <f>ROUND(E44*U44,2)</f>
        <v>72.099999999999994</v>
      </c>
      <c r="W44" s="157"/>
      <c r="X44" s="157" t="s">
        <v>144</v>
      </c>
      <c r="Y44" s="157" t="s">
        <v>131</v>
      </c>
      <c r="Z44" s="147"/>
      <c r="AA44" s="147"/>
      <c r="AB44" s="147"/>
      <c r="AC44" s="147"/>
      <c r="AD44" s="147"/>
      <c r="AE44" s="147"/>
      <c r="AF44" s="147"/>
      <c r="AG44" s="147" t="s">
        <v>145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2" x14ac:dyDescent="0.2">
      <c r="A45" s="154"/>
      <c r="B45" s="155"/>
      <c r="C45" s="190" t="s">
        <v>183</v>
      </c>
      <c r="D45" s="186"/>
      <c r="E45" s="187"/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147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3" x14ac:dyDescent="0.2">
      <c r="A46" s="154"/>
      <c r="B46" s="155"/>
      <c r="C46" s="190" t="s">
        <v>187</v>
      </c>
      <c r="D46" s="186"/>
      <c r="E46" s="187">
        <v>26.704999999999998</v>
      </c>
      <c r="F46" s="157"/>
      <c r="G46" s="157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147</v>
      </c>
      <c r="AH46" s="147">
        <v>0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1" x14ac:dyDescent="0.2">
      <c r="A47" s="168">
        <v>12</v>
      </c>
      <c r="B47" s="169" t="s">
        <v>188</v>
      </c>
      <c r="C47" s="182" t="s">
        <v>189</v>
      </c>
      <c r="D47" s="170" t="s">
        <v>182</v>
      </c>
      <c r="E47" s="171">
        <v>123.965</v>
      </c>
      <c r="F47" s="172"/>
      <c r="G47" s="173">
        <f>ROUND(E47*F47,2)</f>
        <v>0</v>
      </c>
      <c r="H47" s="158"/>
      <c r="I47" s="157">
        <f>ROUND(E47*H47,2)</f>
        <v>0</v>
      </c>
      <c r="J47" s="158"/>
      <c r="K47" s="157">
        <f>ROUND(E47*J47,2)</f>
        <v>0</v>
      </c>
      <c r="L47" s="157">
        <v>21</v>
      </c>
      <c r="M47" s="157">
        <f>G47*(1+L47/100)</f>
        <v>0</v>
      </c>
      <c r="N47" s="156">
        <v>0</v>
      </c>
      <c r="O47" s="156">
        <f>ROUND(E47*N47,2)</f>
        <v>0</v>
      </c>
      <c r="P47" s="156">
        <v>4.6000000000000001E-4</v>
      </c>
      <c r="Q47" s="156">
        <f>ROUND(E47*P47,2)</f>
        <v>0.06</v>
      </c>
      <c r="R47" s="157"/>
      <c r="S47" s="157" t="s">
        <v>129</v>
      </c>
      <c r="T47" s="157" t="s">
        <v>129</v>
      </c>
      <c r="U47" s="157">
        <v>1</v>
      </c>
      <c r="V47" s="157">
        <f>ROUND(E47*U47,2)</f>
        <v>123.97</v>
      </c>
      <c r="W47" s="157"/>
      <c r="X47" s="157" t="s">
        <v>144</v>
      </c>
      <c r="Y47" s="157" t="s">
        <v>131</v>
      </c>
      <c r="Z47" s="147"/>
      <c r="AA47" s="147"/>
      <c r="AB47" s="147"/>
      <c r="AC47" s="147"/>
      <c r="AD47" s="147"/>
      <c r="AE47" s="147"/>
      <c r="AF47" s="147"/>
      <c r="AG47" s="147" t="s">
        <v>145</v>
      </c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ht="33.75" outlineLevel="2" x14ac:dyDescent="0.2">
      <c r="A48" s="154"/>
      <c r="B48" s="155"/>
      <c r="C48" s="190" t="s">
        <v>190</v>
      </c>
      <c r="D48" s="186"/>
      <c r="E48" s="187">
        <v>123.965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147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1" x14ac:dyDescent="0.2">
      <c r="A49" s="168">
        <v>13</v>
      </c>
      <c r="B49" s="169" t="s">
        <v>191</v>
      </c>
      <c r="C49" s="182" t="s">
        <v>192</v>
      </c>
      <c r="D49" s="170" t="s">
        <v>182</v>
      </c>
      <c r="E49" s="171">
        <v>34.814999999999998</v>
      </c>
      <c r="F49" s="172"/>
      <c r="G49" s="173">
        <f>ROUND(E49*F49,2)</f>
        <v>0</v>
      </c>
      <c r="H49" s="158"/>
      <c r="I49" s="157">
        <f>ROUND(E49*H49,2)</f>
        <v>0</v>
      </c>
      <c r="J49" s="158"/>
      <c r="K49" s="157">
        <f>ROUND(E49*J49,2)</f>
        <v>0</v>
      </c>
      <c r="L49" s="157">
        <v>21</v>
      </c>
      <c r="M49" s="157">
        <f>G49*(1+L49/100)</f>
        <v>0</v>
      </c>
      <c r="N49" s="156">
        <v>0</v>
      </c>
      <c r="O49" s="156">
        <f>ROUND(E49*N49,2)</f>
        <v>0</v>
      </c>
      <c r="P49" s="156">
        <v>4.6000000000000001E-4</v>
      </c>
      <c r="Q49" s="156">
        <f>ROUND(E49*P49,2)</f>
        <v>0.02</v>
      </c>
      <c r="R49" s="157"/>
      <c r="S49" s="157" t="s">
        <v>129</v>
      </c>
      <c r="T49" s="157" t="s">
        <v>129</v>
      </c>
      <c r="U49" s="157">
        <v>2</v>
      </c>
      <c r="V49" s="157">
        <f>ROUND(E49*U49,2)</f>
        <v>69.63</v>
      </c>
      <c r="W49" s="157"/>
      <c r="X49" s="157" t="s">
        <v>144</v>
      </c>
      <c r="Y49" s="157" t="s">
        <v>131</v>
      </c>
      <c r="Z49" s="147"/>
      <c r="AA49" s="147"/>
      <c r="AB49" s="147"/>
      <c r="AC49" s="147"/>
      <c r="AD49" s="147"/>
      <c r="AE49" s="147"/>
      <c r="AF49" s="147"/>
      <c r="AG49" s="147" t="s">
        <v>145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ht="22.5" outlineLevel="2" x14ac:dyDescent="0.2">
      <c r="A50" s="154"/>
      <c r="B50" s="155"/>
      <c r="C50" s="190" t="s">
        <v>193</v>
      </c>
      <c r="D50" s="186"/>
      <c r="E50" s="187">
        <v>34.814999999999998</v>
      </c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147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1" x14ac:dyDescent="0.2">
      <c r="A51" s="168">
        <v>14</v>
      </c>
      <c r="B51" s="169" t="s">
        <v>194</v>
      </c>
      <c r="C51" s="182" t="s">
        <v>195</v>
      </c>
      <c r="D51" s="170" t="s">
        <v>196</v>
      </c>
      <c r="E51" s="171">
        <v>1</v>
      </c>
      <c r="F51" s="172"/>
      <c r="G51" s="173">
        <f>ROUND(E51*F51,2)</f>
        <v>0</v>
      </c>
      <c r="H51" s="158"/>
      <c r="I51" s="157">
        <f>ROUND(E51*H51,2)</f>
        <v>0</v>
      </c>
      <c r="J51" s="158"/>
      <c r="K51" s="157">
        <f>ROUND(E51*J51,2)</f>
        <v>0</v>
      </c>
      <c r="L51" s="157">
        <v>21</v>
      </c>
      <c r="M51" s="157">
        <f>G51*(1+L51/100)</f>
        <v>0</v>
      </c>
      <c r="N51" s="156">
        <v>0</v>
      </c>
      <c r="O51" s="156">
        <f>ROUND(E51*N51,2)</f>
        <v>0</v>
      </c>
      <c r="P51" s="156">
        <v>5.3999999999999999E-2</v>
      </c>
      <c r="Q51" s="156">
        <f>ROUND(E51*P51,2)</f>
        <v>0.05</v>
      </c>
      <c r="R51" s="157"/>
      <c r="S51" s="157" t="s">
        <v>129</v>
      </c>
      <c r="T51" s="157" t="s">
        <v>129</v>
      </c>
      <c r="U51" s="157">
        <v>0.31</v>
      </c>
      <c r="V51" s="157">
        <f>ROUND(E51*U51,2)</f>
        <v>0.31</v>
      </c>
      <c r="W51" s="157"/>
      <c r="X51" s="157" t="s">
        <v>144</v>
      </c>
      <c r="Y51" s="157" t="s">
        <v>131</v>
      </c>
      <c r="Z51" s="147"/>
      <c r="AA51" s="147"/>
      <c r="AB51" s="147"/>
      <c r="AC51" s="147"/>
      <c r="AD51" s="147"/>
      <c r="AE51" s="147"/>
      <c r="AF51" s="147"/>
      <c r="AG51" s="147" t="s">
        <v>145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2" x14ac:dyDescent="0.2">
      <c r="A52" s="154"/>
      <c r="B52" s="155"/>
      <c r="C52" s="190" t="s">
        <v>197</v>
      </c>
      <c r="D52" s="186"/>
      <c r="E52" s="187">
        <v>1</v>
      </c>
      <c r="F52" s="157"/>
      <c r="G52" s="157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147</v>
      </c>
      <c r="AH52" s="147">
        <v>0</v>
      </c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ht="33.75" outlineLevel="1" x14ac:dyDescent="0.2">
      <c r="A53" s="174">
        <v>15</v>
      </c>
      <c r="B53" s="175" t="s">
        <v>198</v>
      </c>
      <c r="C53" s="181" t="s">
        <v>199</v>
      </c>
      <c r="D53" s="176" t="s">
        <v>200</v>
      </c>
      <c r="E53" s="177">
        <v>1</v>
      </c>
      <c r="F53" s="178"/>
      <c r="G53" s="179">
        <f>ROUND(E53*F53,2)</f>
        <v>0</v>
      </c>
      <c r="H53" s="158"/>
      <c r="I53" s="157">
        <f>ROUND(E53*H53,2)</f>
        <v>0</v>
      </c>
      <c r="J53" s="158"/>
      <c r="K53" s="157">
        <f>ROUND(E53*J53,2)</f>
        <v>0</v>
      </c>
      <c r="L53" s="157">
        <v>21</v>
      </c>
      <c r="M53" s="157">
        <f>G53*(1+L53/100)</f>
        <v>0</v>
      </c>
      <c r="N53" s="156">
        <v>0</v>
      </c>
      <c r="O53" s="156">
        <f>ROUND(E53*N53,2)</f>
        <v>0</v>
      </c>
      <c r="P53" s="156">
        <v>0</v>
      </c>
      <c r="Q53" s="156">
        <f>ROUND(E53*P53,2)</f>
        <v>0</v>
      </c>
      <c r="R53" s="157"/>
      <c r="S53" s="157" t="s">
        <v>201</v>
      </c>
      <c r="T53" s="157" t="s">
        <v>130</v>
      </c>
      <c r="U53" s="157">
        <v>0</v>
      </c>
      <c r="V53" s="157">
        <f>ROUND(E53*U53,2)</f>
        <v>0</v>
      </c>
      <c r="W53" s="157"/>
      <c r="X53" s="157" t="s">
        <v>144</v>
      </c>
      <c r="Y53" s="157" t="s">
        <v>131</v>
      </c>
      <c r="Z53" s="147"/>
      <c r="AA53" s="147"/>
      <c r="AB53" s="147"/>
      <c r="AC53" s="147"/>
      <c r="AD53" s="147"/>
      <c r="AE53" s="147"/>
      <c r="AF53" s="147"/>
      <c r="AG53" s="147" t="s">
        <v>145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x14ac:dyDescent="0.2">
      <c r="A54" s="161" t="s">
        <v>124</v>
      </c>
      <c r="B54" s="162" t="s">
        <v>93</v>
      </c>
      <c r="C54" s="180" t="s">
        <v>94</v>
      </c>
      <c r="D54" s="163"/>
      <c r="E54" s="164"/>
      <c r="F54" s="165"/>
      <c r="G54" s="166">
        <f>SUMIF(AG55:AG73,"&lt;&gt;NOR",G55:G73)</f>
        <v>0</v>
      </c>
      <c r="H54" s="160"/>
      <c r="I54" s="160">
        <f>SUM(I55:I73)</f>
        <v>0</v>
      </c>
      <c r="J54" s="160"/>
      <c r="K54" s="160">
        <f>SUM(K55:K73)</f>
        <v>0</v>
      </c>
      <c r="L54" s="160"/>
      <c r="M54" s="160">
        <f>SUM(M55:M73)</f>
        <v>0</v>
      </c>
      <c r="N54" s="159"/>
      <c r="O54" s="159">
        <f>SUM(O55:O73)</f>
        <v>0</v>
      </c>
      <c r="P54" s="159"/>
      <c r="Q54" s="159">
        <f>SUM(Q55:Q73)</f>
        <v>0</v>
      </c>
      <c r="R54" s="160"/>
      <c r="S54" s="160"/>
      <c r="T54" s="160"/>
      <c r="U54" s="160"/>
      <c r="V54" s="160">
        <f>SUM(V55:V73)</f>
        <v>179.14999999999998</v>
      </c>
      <c r="W54" s="160"/>
      <c r="X54" s="160"/>
      <c r="Y54" s="160"/>
      <c r="AG54" t="s">
        <v>125</v>
      </c>
    </row>
    <row r="55" spans="1:60" outlineLevel="1" x14ac:dyDescent="0.2">
      <c r="A55" s="168">
        <v>16</v>
      </c>
      <c r="B55" s="169" t="s">
        <v>202</v>
      </c>
      <c r="C55" s="182" t="s">
        <v>203</v>
      </c>
      <c r="D55" s="170" t="s">
        <v>204</v>
      </c>
      <c r="E55" s="171">
        <v>72.178250000000006</v>
      </c>
      <c r="F55" s="172"/>
      <c r="G55" s="173">
        <f>ROUND(E55*F55,2)</f>
        <v>0</v>
      </c>
      <c r="H55" s="158"/>
      <c r="I55" s="157">
        <f>ROUND(E55*H55,2)</f>
        <v>0</v>
      </c>
      <c r="J55" s="158"/>
      <c r="K55" s="157">
        <f>ROUND(E55*J55,2)</f>
        <v>0</v>
      </c>
      <c r="L55" s="157">
        <v>21</v>
      </c>
      <c r="M55" s="157">
        <f>G55*(1+L55/100)</f>
        <v>0</v>
      </c>
      <c r="N55" s="156">
        <v>0</v>
      </c>
      <c r="O55" s="156">
        <f>ROUND(E55*N55,2)</f>
        <v>0</v>
      </c>
      <c r="P55" s="156">
        <v>0</v>
      </c>
      <c r="Q55" s="156">
        <f>ROUND(E55*P55,2)</f>
        <v>0</v>
      </c>
      <c r="R55" s="157"/>
      <c r="S55" s="157" t="s">
        <v>129</v>
      </c>
      <c r="T55" s="157" t="s">
        <v>129</v>
      </c>
      <c r="U55" s="157">
        <v>0.49</v>
      </c>
      <c r="V55" s="157">
        <f>ROUND(E55*U55,2)</f>
        <v>35.369999999999997</v>
      </c>
      <c r="W55" s="157"/>
      <c r="X55" s="157" t="s">
        <v>144</v>
      </c>
      <c r="Y55" s="157" t="s">
        <v>131</v>
      </c>
      <c r="Z55" s="147"/>
      <c r="AA55" s="147"/>
      <c r="AB55" s="147"/>
      <c r="AC55" s="147"/>
      <c r="AD55" s="147"/>
      <c r="AE55" s="147"/>
      <c r="AF55" s="147"/>
      <c r="AG55" s="147" t="s">
        <v>145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2" x14ac:dyDescent="0.2">
      <c r="A56" s="154"/>
      <c r="B56" s="155"/>
      <c r="C56" s="264" t="s">
        <v>205</v>
      </c>
      <c r="D56" s="265"/>
      <c r="E56" s="265"/>
      <c r="F56" s="265"/>
      <c r="G56" s="265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136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2" x14ac:dyDescent="0.2">
      <c r="A57" s="154"/>
      <c r="B57" s="155"/>
      <c r="C57" s="190" t="s">
        <v>206</v>
      </c>
      <c r="D57" s="186"/>
      <c r="E57" s="187">
        <v>72.178250000000006</v>
      </c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147</v>
      </c>
      <c r="AH57" s="147">
        <v>5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68">
        <v>17</v>
      </c>
      <c r="B58" s="169" t="s">
        <v>207</v>
      </c>
      <c r="C58" s="182" t="s">
        <v>208</v>
      </c>
      <c r="D58" s="170" t="s">
        <v>204</v>
      </c>
      <c r="E58" s="171">
        <v>649.60423000000003</v>
      </c>
      <c r="F58" s="172"/>
      <c r="G58" s="173">
        <f>ROUND(E58*F58,2)</f>
        <v>0</v>
      </c>
      <c r="H58" s="158"/>
      <c r="I58" s="157">
        <f>ROUND(E58*H58,2)</f>
        <v>0</v>
      </c>
      <c r="J58" s="158"/>
      <c r="K58" s="157">
        <f>ROUND(E58*J58,2)</f>
        <v>0</v>
      </c>
      <c r="L58" s="157">
        <v>21</v>
      </c>
      <c r="M58" s="157">
        <f>G58*(1+L58/100)</f>
        <v>0</v>
      </c>
      <c r="N58" s="156">
        <v>0</v>
      </c>
      <c r="O58" s="156">
        <f>ROUND(E58*N58,2)</f>
        <v>0</v>
      </c>
      <c r="P58" s="156">
        <v>0</v>
      </c>
      <c r="Q58" s="156">
        <f>ROUND(E58*P58,2)</f>
        <v>0</v>
      </c>
      <c r="R58" s="157"/>
      <c r="S58" s="157" t="s">
        <v>129</v>
      </c>
      <c r="T58" s="157" t="s">
        <v>129</v>
      </c>
      <c r="U58" s="157">
        <v>0</v>
      </c>
      <c r="V58" s="157">
        <f>ROUND(E58*U58,2)</f>
        <v>0</v>
      </c>
      <c r="W58" s="157"/>
      <c r="X58" s="157" t="s">
        <v>144</v>
      </c>
      <c r="Y58" s="157" t="s">
        <v>131</v>
      </c>
      <c r="Z58" s="147"/>
      <c r="AA58" s="147"/>
      <c r="AB58" s="147"/>
      <c r="AC58" s="147"/>
      <c r="AD58" s="147"/>
      <c r="AE58" s="147"/>
      <c r="AF58" s="147"/>
      <c r="AG58" s="147" t="s">
        <v>145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190" t="s">
        <v>209</v>
      </c>
      <c r="D59" s="186"/>
      <c r="E59" s="187"/>
      <c r="F59" s="157"/>
      <c r="G59" s="157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147</v>
      </c>
      <c r="AH59" s="147">
        <v>0</v>
      </c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3" x14ac:dyDescent="0.2">
      <c r="A60" s="154"/>
      <c r="B60" s="155"/>
      <c r="C60" s="190" t="s">
        <v>210</v>
      </c>
      <c r="D60" s="186"/>
      <c r="E60" s="187">
        <v>649.60423000000003</v>
      </c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7"/>
      <c r="AA60" s="147"/>
      <c r="AB60" s="147"/>
      <c r="AC60" s="147"/>
      <c r="AD60" s="147"/>
      <c r="AE60" s="147"/>
      <c r="AF60" s="147"/>
      <c r="AG60" s="147" t="s">
        <v>147</v>
      </c>
      <c r="AH60" s="147">
        <v>5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68">
        <v>18</v>
      </c>
      <c r="B61" s="169" t="s">
        <v>211</v>
      </c>
      <c r="C61" s="182" t="s">
        <v>212</v>
      </c>
      <c r="D61" s="170" t="s">
        <v>204</v>
      </c>
      <c r="E61" s="171">
        <v>72.178250000000006</v>
      </c>
      <c r="F61" s="172"/>
      <c r="G61" s="173">
        <f>ROUND(E61*F61,2)</f>
        <v>0</v>
      </c>
      <c r="H61" s="158"/>
      <c r="I61" s="157">
        <f>ROUND(E61*H61,2)</f>
        <v>0</v>
      </c>
      <c r="J61" s="158"/>
      <c r="K61" s="157">
        <f>ROUND(E61*J61,2)</f>
        <v>0</v>
      </c>
      <c r="L61" s="157">
        <v>21</v>
      </c>
      <c r="M61" s="157">
        <f>G61*(1+L61/100)</f>
        <v>0</v>
      </c>
      <c r="N61" s="156">
        <v>0</v>
      </c>
      <c r="O61" s="156">
        <f>ROUND(E61*N61,2)</f>
        <v>0</v>
      </c>
      <c r="P61" s="156">
        <v>0</v>
      </c>
      <c r="Q61" s="156">
        <f>ROUND(E61*P61,2)</f>
        <v>0</v>
      </c>
      <c r="R61" s="157"/>
      <c r="S61" s="157" t="s">
        <v>129</v>
      </c>
      <c r="T61" s="157" t="s">
        <v>129</v>
      </c>
      <c r="U61" s="157">
        <v>0.94199999999999995</v>
      </c>
      <c r="V61" s="157">
        <f>ROUND(E61*U61,2)</f>
        <v>67.989999999999995</v>
      </c>
      <c r="W61" s="157"/>
      <c r="X61" s="157" t="s">
        <v>144</v>
      </c>
      <c r="Y61" s="157" t="s">
        <v>131</v>
      </c>
      <c r="Z61" s="147"/>
      <c r="AA61" s="147"/>
      <c r="AB61" s="147"/>
      <c r="AC61" s="147"/>
      <c r="AD61" s="147"/>
      <c r="AE61" s="147"/>
      <c r="AF61" s="147"/>
      <c r="AG61" s="147" t="s">
        <v>145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2" x14ac:dyDescent="0.2">
      <c r="A62" s="154"/>
      <c r="B62" s="155"/>
      <c r="C62" s="190" t="s">
        <v>213</v>
      </c>
      <c r="D62" s="186"/>
      <c r="E62" s="187">
        <v>4.0908499999999997</v>
      </c>
      <c r="F62" s="157"/>
      <c r="G62" s="157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147</v>
      </c>
      <c r="AH62" s="147">
        <v>7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3" x14ac:dyDescent="0.2">
      <c r="A63" s="154"/>
      <c r="B63" s="155"/>
      <c r="C63" s="190" t="s">
        <v>214</v>
      </c>
      <c r="D63" s="186"/>
      <c r="E63" s="187">
        <v>67.936369999999997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147</v>
      </c>
      <c r="AH63" s="147">
        <v>7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190" t="s">
        <v>215</v>
      </c>
      <c r="D64" s="186"/>
      <c r="E64" s="187">
        <v>1.171E-2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147</v>
      </c>
      <c r="AH64" s="147">
        <v>7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3" x14ac:dyDescent="0.2">
      <c r="A65" s="154"/>
      <c r="B65" s="155"/>
      <c r="C65" s="190" t="s">
        <v>216</v>
      </c>
      <c r="D65" s="186"/>
      <c r="E65" s="187">
        <v>1.2279999999999999E-2</v>
      </c>
      <c r="F65" s="157"/>
      <c r="G65" s="15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147</v>
      </c>
      <c r="AH65" s="147">
        <v>7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3" x14ac:dyDescent="0.2">
      <c r="A66" s="154"/>
      <c r="B66" s="155"/>
      <c r="C66" s="190" t="s">
        <v>217</v>
      </c>
      <c r="D66" s="186"/>
      <c r="E66" s="187">
        <v>5.7020000000000001E-2</v>
      </c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147</v>
      </c>
      <c r="AH66" s="147">
        <v>7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3" x14ac:dyDescent="0.2">
      <c r="A67" s="154"/>
      <c r="B67" s="155"/>
      <c r="C67" s="190" t="s">
        <v>218</v>
      </c>
      <c r="D67" s="186"/>
      <c r="E67" s="187">
        <v>1.601E-2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147</v>
      </c>
      <c r="AH67" s="147">
        <v>7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190" t="s">
        <v>219</v>
      </c>
      <c r="D68" s="186"/>
      <c r="E68" s="187">
        <v>5.3999999999999999E-2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147</v>
      </c>
      <c r="AH68" s="147">
        <v>7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68">
        <v>19</v>
      </c>
      <c r="B69" s="169" t="s">
        <v>220</v>
      </c>
      <c r="C69" s="182" t="s">
        <v>221</v>
      </c>
      <c r="D69" s="170" t="s">
        <v>204</v>
      </c>
      <c r="E69" s="171">
        <v>721.78247999999996</v>
      </c>
      <c r="F69" s="172"/>
      <c r="G69" s="173">
        <f>ROUND(E69*F69,2)</f>
        <v>0</v>
      </c>
      <c r="H69" s="158"/>
      <c r="I69" s="157">
        <f>ROUND(E69*H69,2)</f>
        <v>0</v>
      </c>
      <c r="J69" s="158"/>
      <c r="K69" s="157">
        <f>ROUND(E69*J69,2)</f>
        <v>0</v>
      </c>
      <c r="L69" s="157">
        <v>21</v>
      </c>
      <c r="M69" s="157">
        <f>G69*(1+L69/100)</f>
        <v>0</v>
      </c>
      <c r="N69" s="156">
        <v>0</v>
      </c>
      <c r="O69" s="156">
        <f>ROUND(E69*N69,2)</f>
        <v>0</v>
      </c>
      <c r="P69" s="156">
        <v>0</v>
      </c>
      <c r="Q69" s="156">
        <f>ROUND(E69*P69,2)</f>
        <v>0</v>
      </c>
      <c r="R69" s="157"/>
      <c r="S69" s="157" t="s">
        <v>129</v>
      </c>
      <c r="T69" s="157" t="s">
        <v>129</v>
      </c>
      <c r="U69" s="157">
        <v>0.105</v>
      </c>
      <c r="V69" s="157">
        <f>ROUND(E69*U69,2)</f>
        <v>75.790000000000006</v>
      </c>
      <c r="W69" s="157"/>
      <c r="X69" s="157" t="s">
        <v>144</v>
      </c>
      <c r="Y69" s="157" t="s">
        <v>131</v>
      </c>
      <c r="Z69" s="147"/>
      <c r="AA69" s="147"/>
      <c r="AB69" s="147"/>
      <c r="AC69" s="147"/>
      <c r="AD69" s="147"/>
      <c r="AE69" s="147"/>
      <c r="AF69" s="147"/>
      <c r="AG69" s="147" t="s">
        <v>145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190" t="s">
        <v>222</v>
      </c>
      <c r="D70" s="186"/>
      <c r="E70" s="187">
        <v>721.78247999999996</v>
      </c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147</v>
      </c>
      <c r="AH70" s="147">
        <v>5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ht="22.5" outlineLevel="1" x14ac:dyDescent="0.2">
      <c r="A71" s="168">
        <v>20</v>
      </c>
      <c r="B71" s="169" t="s">
        <v>223</v>
      </c>
      <c r="C71" s="182" t="s">
        <v>224</v>
      </c>
      <c r="D71" s="170" t="s">
        <v>204</v>
      </c>
      <c r="E71" s="171">
        <v>72.178250000000006</v>
      </c>
      <c r="F71" s="172"/>
      <c r="G71" s="173">
        <f>ROUND(E71*F71,2)</f>
        <v>0</v>
      </c>
      <c r="H71" s="158"/>
      <c r="I71" s="157">
        <f>ROUND(E71*H71,2)</f>
        <v>0</v>
      </c>
      <c r="J71" s="158"/>
      <c r="K71" s="157">
        <f>ROUND(E71*J71,2)</f>
        <v>0</v>
      </c>
      <c r="L71" s="157">
        <v>21</v>
      </c>
      <c r="M71" s="157">
        <f>G71*(1+L71/100)</f>
        <v>0</v>
      </c>
      <c r="N71" s="156">
        <v>0</v>
      </c>
      <c r="O71" s="156">
        <f>ROUND(E71*N71,2)</f>
        <v>0</v>
      </c>
      <c r="P71" s="156">
        <v>0</v>
      </c>
      <c r="Q71" s="156">
        <f>ROUND(E71*P71,2)</f>
        <v>0</v>
      </c>
      <c r="R71" s="157"/>
      <c r="S71" s="157" t="s">
        <v>129</v>
      </c>
      <c r="T71" s="157" t="s">
        <v>129</v>
      </c>
      <c r="U71" s="157">
        <v>0</v>
      </c>
      <c r="V71" s="157">
        <f>ROUND(E71*U71,2)</f>
        <v>0</v>
      </c>
      <c r="W71" s="157"/>
      <c r="X71" s="157" t="s">
        <v>144</v>
      </c>
      <c r="Y71" s="157" t="s">
        <v>131</v>
      </c>
      <c r="Z71" s="147"/>
      <c r="AA71" s="147"/>
      <c r="AB71" s="147"/>
      <c r="AC71" s="147"/>
      <c r="AD71" s="147"/>
      <c r="AE71" s="147"/>
      <c r="AF71" s="147"/>
      <c r="AG71" s="147" t="s">
        <v>145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2" x14ac:dyDescent="0.2">
      <c r="A72" s="154"/>
      <c r="B72" s="155"/>
      <c r="C72" s="264" t="s">
        <v>225</v>
      </c>
      <c r="D72" s="265"/>
      <c r="E72" s="265"/>
      <c r="F72" s="265"/>
      <c r="G72" s="265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7"/>
      <c r="AA72" s="147"/>
      <c r="AB72" s="147"/>
      <c r="AC72" s="147"/>
      <c r="AD72" s="147"/>
      <c r="AE72" s="147"/>
      <c r="AF72" s="147"/>
      <c r="AG72" s="147" t="s">
        <v>136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outlineLevel="2" x14ac:dyDescent="0.2">
      <c r="A73" s="154"/>
      <c r="B73" s="155"/>
      <c r="C73" s="190" t="s">
        <v>226</v>
      </c>
      <c r="D73" s="186"/>
      <c r="E73" s="187">
        <v>72.178250000000006</v>
      </c>
      <c r="F73" s="157"/>
      <c r="G73" s="157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147</v>
      </c>
      <c r="AH73" s="147">
        <v>5</v>
      </c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x14ac:dyDescent="0.2">
      <c r="A74" s="3"/>
      <c r="B74" s="4"/>
      <c r="C74" s="183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AE74">
        <v>12</v>
      </c>
      <c r="AF74">
        <v>21</v>
      </c>
      <c r="AG74" t="s">
        <v>110</v>
      </c>
    </row>
    <row r="75" spans="1:60" x14ac:dyDescent="0.2">
      <c r="A75" s="150"/>
      <c r="B75" s="151" t="s">
        <v>31</v>
      </c>
      <c r="C75" s="184"/>
      <c r="D75" s="152"/>
      <c r="E75" s="153"/>
      <c r="F75" s="153"/>
      <c r="G75" s="167">
        <f>G8+G22+G54</f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E75">
        <f>SUMIF(L7:L73,AE74,G7:G73)</f>
        <v>0</v>
      </c>
      <c r="AF75">
        <f>SUMIF(L7:L73,AF74,G7:G73)</f>
        <v>0</v>
      </c>
      <c r="AG75" t="s">
        <v>137</v>
      </c>
    </row>
    <row r="76" spans="1:60" x14ac:dyDescent="0.2">
      <c r="A76" s="3"/>
      <c r="B76" s="4"/>
      <c r="C76" s="183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60" x14ac:dyDescent="0.2">
      <c r="A77" s="3"/>
      <c r="B77" s="4"/>
      <c r="C77" s="183"/>
      <c r="D77" s="6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60" x14ac:dyDescent="0.2">
      <c r="A78" s="273" t="s">
        <v>138</v>
      </c>
      <c r="B78" s="273"/>
      <c r="C78" s="274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60" x14ac:dyDescent="0.2">
      <c r="A79" s="252"/>
      <c r="B79" s="253"/>
      <c r="C79" s="254"/>
      <c r="D79" s="253"/>
      <c r="E79" s="253"/>
      <c r="F79" s="253"/>
      <c r="G79" s="255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AG79" t="s">
        <v>139</v>
      </c>
    </row>
    <row r="80" spans="1:60" x14ac:dyDescent="0.2">
      <c r="A80" s="256"/>
      <c r="B80" s="257"/>
      <c r="C80" s="258"/>
      <c r="D80" s="257"/>
      <c r="E80" s="257"/>
      <c r="F80" s="257"/>
      <c r="G80" s="259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33" x14ac:dyDescent="0.2">
      <c r="A81" s="256"/>
      <c r="B81" s="257"/>
      <c r="C81" s="258"/>
      <c r="D81" s="257"/>
      <c r="E81" s="257"/>
      <c r="F81" s="257"/>
      <c r="G81" s="259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33" x14ac:dyDescent="0.2">
      <c r="A82" s="256"/>
      <c r="B82" s="257"/>
      <c r="C82" s="258"/>
      <c r="D82" s="257"/>
      <c r="E82" s="257"/>
      <c r="F82" s="257"/>
      <c r="G82" s="259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33" x14ac:dyDescent="0.2">
      <c r="A83" s="260"/>
      <c r="B83" s="261"/>
      <c r="C83" s="262"/>
      <c r="D83" s="261"/>
      <c r="E83" s="261"/>
      <c r="F83" s="261"/>
      <c r="G83" s="26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33" x14ac:dyDescent="0.2">
      <c r="A84" s="3"/>
      <c r="B84" s="4"/>
      <c r="C84" s="183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33" x14ac:dyDescent="0.2">
      <c r="C85" s="185"/>
      <c r="D85" s="10"/>
      <c r="AG85" t="s">
        <v>140</v>
      </c>
    </row>
    <row r="86" spans="1:33" x14ac:dyDescent="0.2">
      <c r="D86" s="10"/>
    </row>
    <row r="87" spans="1:33" x14ac:dyDescent="0.2">
      <c r="D87" s="10"/>
    </row>
    <row r="88" spans="1:33" x14ac:dyDescent="0.2">
      <c r="D88" s="10"/>
    </row>
    <row r="89" spans="1:33" x14ac:dyDescent="0.2">
      <c r="D89" s="10"/>
    </row>
    <row r="90" spans="1:33" x14ac:dyDescent="0.2">
      <c r="D90" s="10"/>
    </row>
    <row r="91" spans="1:33" x14ac:dyDescent="0.2">
      <c r="D91" s="10"/>
    </row>
    <row r="92" spans="1:33" x14ac:dyDescent="0.2">
      <c r="D92" s="10"/>
    </row>
    <row r="93" spans="1:33" x14ac:dyDescent="0.2">
      <c r="D93" s="10"/>
    </row>
    <row r="94" spans="1:33" x14ac:dyDescent="0.2">
      <c r="D94" s="10"/>
    </row>
    <row r="95" spans="1:33" x14ac:dyDescent="0.2">
      <c r="D95" s="10"/>
    </row>
    <row r="96" spans="1:33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8">
    <mergeCell ref="A79:G83"/>
    <mergeCell ref="C56:G56"/>
    <mergeCell ref="C72:G72"/>
    <mergeCell ref="A1:G1"/>
    <mergeCell ref="C2:G2"/>
    <mergeCell ref="C3:G3"/>
    <mergeCell ref="C4:G4"/>
    <mergeCell ref="A78:C78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134" activePane="bottomLeft" state="frozen"/>
      <selection pane="bottomLeft" activeCell="AB139" sqref="AB139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6" t="s">
        <v>7</v>
      </c>
      <c r="B1" s="266"/>
      <c r="C1" s="266"/>
      <c r="D1" s="266"/>
      <c r="E1" s="266"/>
      <c r="F1" s="266"/>
      <c r="G1" s="266"/>
      <c r="AG1" t="s">
        <v>98</v>
      </c>
    </row>
    <row r="2" spans="1:60" ht="24.95" customHeight="1" x14ac:dyDescent="0.2">
      <c r="A2" s="139" t="s">
        <v>8</v>
      </c>
      <c r="B2" s="49" t="s">
        <v>43</v>
      </c>
      <c r="C2" s="267" t="s">
        <v>44</v>
      </c>
      <c r="D2" s="268"/>
      <c r="E2" s="268"/>
      <c r="F2" s="268"/>
      <c r="G2" s="269"/>
      <c r="AG2" t="s">
        <v>99</v>
      </c>
    </row>
    <row r="3" spans="1:60" ht="24.95" customHeight="1" x14ac:dyDescent="0.2">
      <c r="A3" s="139" t="s">
        <v>9</v>
      </c>
      <c r="B3" s="49" t="s">
        <v>46</v>
      </c>
      <c r="C3" s="267" t="s">
        <v>47</v>
      </c>
      <c r="D3" s="268"/>
      <c r="E3" s="268"/>
      <c r="F3" s="268"/>
      <c r="G3" s="269"/>
      <c r="AC3" s="120" t="s">
        <v>99</v>
      </c>
      <c r="AG3" t="s">
        <v>100</v>
      </c>
    </row>
    <row r="4" spans="1:60" ht="24.95" customHeight="1" x14ac:dyDescent="0.2">
      <c r="A4" s="140" t="s">
        <v>10</v>
      </c>
      <c r="B4" s="141" t="s">
        <v>51</v>
      </c>
      <c r="C4" s="270" t="s">
        <v>52</v>
      </c>
      <c r="D4" s="271"/>
      <c r="E4" s="271"/>
      <c r="F4" s="271"/>
      <c r="G4" s="272"/>
      <c r="AG4" t="s">
        <v>101</v>
      </c>
    </row>
    <row r="5" spans="1:60" x14ac:dyDescent="0.2">
      <c r="D5" s="10"/>
    </row>
    <row r="6" spans="1:60" ht="38.25" x14ac:dyDescent="0.2">
      <c r="A6" s="143" t="s">
        <v>102</v>
      </c>
      <c r="B6" s="145" t="s">
        <v>103</v>
      </c>
      <c r="C6" s="145" t="s">
        <v>104</v>
      </c>
      <c r="D6" s="144" t="s">
        <v>105</v>
      </c>
      <c r="E6" s="143" t="s">
        <v>106</v>
      </c>
      <c r="F6" s="142" t="s">
        <v>107</v>
      </c>
      <c r="G6" s="143" t="s">
        <v>31</v>
      </c>
      <c r="H6" s="146" t="s">
        <v>32</v>
      </c>
      <c r="I6" s="146" t="s">
        <v>108</v>
      </c>
      <c r="J6" s="146" t="s">
        <v>33</v>
      </c>
      <c r="K6" s="146" t="s">
        <v>109</v>
      </c>
      <c r="L6" s="146" t="s">
        <v>110</v>
      </c>
      <c r="M6" s="146" t="s">
        <v>111</v>
      </c>
      <c r="N6" s="146" t="s">
        <v>112</v>
      </c>
      <c r="O6" s="146" t="s">
        <v>113</v>
      </c>
      <c r="P6" s="146" t="s">
        <v>114</v>
      </c>
      <c r="Q6" s="146" t="s">
        <v>115</v>
      </c>
      <c r="R6" s="146" t="s">
        <v>116</v>
      </c>
      <c r="S6" s="146" t="s">
        <v>117</v>
      </c>
      <c r="T6" s="146" t="s">
        <v>118</v>
      </c>
      <c r="U6" s="146" t="s">
        <v>119</v>
      </c>
      <c r="V6" s="146" t="s">
        <v>120</v>
      </c>
      <c r="W6" s="146" t="s">
        <v>121</v>
      </c>
      <c r="X6" s="146" t="s">
        <v>122</v>
      </c>
      <c r="Y6" s="146" t="s">
        <v>123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124</v>
      </c>
      <c r="B8" s="162" t="s">
        <v>61</v>
      </c>
      <c r="C8" s="180" t="s">
        <v>62</v>
      </c>
      <c r="D8" s="163"/>
      <c r="E8" s="164"/>
      <c r="F8" s="165"/>
      <c r="G8" s="166">
        <f>SUMIF(AG9:AG53,"&lt;&gt;NOR",G9:G53)</f>
        <v>0</v>
      </c>
      <c r="H8" s="160"/>
      <c r="I8" s="160">
        <f>SUM(I9:I53)</f>
        <v>0</v>
      </c>
      <c r="J8" s="160"/>
      <c r="K8" s="160">
        <f>SUM(K9:K53)</f>
        <v>0</v>
      </c>
      <c r="L8" s="160"/>
      <c r="M8" s="160">
        <f>SUM(M9:M53)</f>
        <v>0</v>
      </c>
      <c r="N8" s="159"/>
      <c r="O8" s="159">
        <f>SUM(O9:O53)</f>
        <v>629.06000000000006</v>
      </c>
      <c r="P8" s="159"/>
      <c r="Q8" s="159">
        <f>SUM(Q9:Q53)</f>
        <v>0</v>
      </c>
      <c r="R8" s="160"/>
      <c r="S8" s="160"/>
      <c r="T8" s="160"/>
      <c r="U8" s="160"/>
      <c r="V8" s="160">
        <f>SUM(V9:V53)</f>
        <v>863</v>
      </c>
      <c r="W8" s="160"/>
      <c r="X8" s="160"/>
      <c r="Y8" s="160"/>
      <c r="AG8" t="s">
        <v>125</v>
      </c>
    </row>
    <row r="9" spans="1:60" outlineLevel="1" x14ac:dyDescent="0.2">
      <c r="A9" s="168">
        <v>1</v>
      </c>
      <c r="B9" s="169" t="s">
        <v>227</v>
      </c>
      <c r="C9" s="182" t="s">
        <v>228</v>
      </c>
      <c r="D9" s="170" t="s">
        <v>143</v>
      </c>
      <c r="E9" s="171">
        <v>241.27305999999999</v>
      </c>
      <c r="F9" s="172"/>
      <c r="G9" s="173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21</v>
      </c>
      <c r="M9" s="157">
        <f>G9*(1+L9/100)</f>
        <v>0</v>
      </c>
      <c r="N9" s="156">
        <v>0</v>
      </c>
      <c r="O9" s="156">
        <f>ROUND(E9*N9,2)</f>
        <v>0</v>
      </c>
      <c r="P9" s="156">
        <v>0</v>
      </c>
      <c r="Q9" s="156">
        <f>ROUND(E9*P9,2)</f>
        <v>0</v>
      </c>
      <c r="R9" s="157"/>
      <c r="S9" s="157" t="s">
        <v>129</v>
      </c>
      <c r="T9" s="157" t="s">
        <v>129</v>
      </c>
      <c r="U9" s="157">
        <v>0.48</v>
      </c>
      <c r="V9" s="157">
        <f>ROUND(E9*U9,2)</f>
        <v>115.81</v>
      </c>
      <c r="W9" s="157"/>
      <c r="X9" s="157" t="s">
        <v>144</v>
      </c>
      <c r="Y9" s="157" t="s">
        <v>131</v>
      </c>
      <c r="Z9" s="147"/>
      <c r="AA9" s="147"/>
      <c r="AB9" s="147"/>
      <c r="AC9" s="147"/>
      <c r="AD9" s="147"/>
      <c r="AE9" s="147"/>
      <c r="AF9" s="147"/>
      <c r="AG9" s="147" t="s">
        <v>145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190" t="s">
        <v>229</v>
      </c>
      <c r="D10" s="186"/>
      <c r="E10" s="187">
        <v>239.0325</v>
      </c>
      <c r="F10" s="157"/>
      <c r="G10" s="157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147</v>
      </c>
      <c r="AH10" s="147">
        <v>0</v>
      </c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ht="22.5" outlineLevel="3" x14ac:dyDescent="0.2">
      <c r="A11" s="154"/>
      <c r="B11" s="155"/>
      <c r="C11" s="190" t="s">
        <v>230</v>
      </c>
      <c r="D11" s="186"/>
      <c r="E11" s="187">
        <v>2.2405599999999999</v>
      </c>
      <c r="F11" s="157"/>
      <c r="G11" s="157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147</v>
      </c>
      <c r="AH11" s="147">
        <v>0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1" x14ac:dyDescent="0.2">
      <c r="A12" s="168">
        <v>2</v>
      </c>
      <c r="B12" s="169" t="s">
        <v>231</v>
      </c>
      <c r="C12" s="182" t="s">
        <v>232</v>
      </c>
      <c r="D12" s="170" t="s">
        <v>143</v>
      </c>
      <c r="E12" s="171">
        <v>8.4509899999999991</v>
      </c>
      <c r="F12" s="172"/>
      <c r="G12" s="173">
        <f>ROUND(E12*F12,2)</f>
        <v>0</v>
      </c>
      <c r="H12" s="158"/>
      <c r="I12" s="157">
        <f>ROUND(E12*H12,2)</f>
        <v>0</v>
      </c>
      <c r="J12" s="158"/>
      <c r="K12" s="157">
        <f>ROUND(E12*J12,2)</f>
        <v>0</v>
      </c>
      <c r="L12" s="157">
        <v>21</v>
      </c>
      <c r="M12" s="157">
        <f>G12*(1+L12/100)</f>
        <v>0</v>
      </c>
      <c r="N12" s="156">
        <v>2.5249999999999999</v>
      </c>
      <c r="O12" s="156">
        <f>ROUND(E12*N12,2)</f>
        <v>21.34</v>
      </c>
      <c r="P12" s="156">
        <v>0</v>
      </c>
      <c r="Q12" s="156">
        <f>ROUND(E12*P12,2)</f>
        <v>0</v>
      </c>
      <c r="R12" s="157"/>
      <c r="S12" s="157" t="s">
        <v>129</v>
      </c>
      <c r="T12" s="157" t="s">
        <v>129</v>
      </c>
      <c r="U12" s="157">
        <v>0.48</v>
      </c>
      <c r="V12" s="157">
        <f>ROUND(E12*U12,2)</f>
        <v>4.0599999999999996</v>
      </c>
      <c r="W12" s="157"/>
      <c r="X12" s="157" t="s">
        <v>144</v>
      </c>
      <c r="Y12" s="157" t="s">
        <v>131</v>
      </c>
      <c r="Z12" s="147"/>
      <c r="AA12" s="147"/>
      <c r="AB12" s="147"/>
      <c r="AC12" s="147"/>
      <c r="AD12" s="147"/>
      <c r="AE12" s="147"/>
      <c r="AF12" s="147"/>
      <c r="AG12" s="147" t="s">
        <v>145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2" x14ac:dyDescent="0.2">
      <c r="A13" s="154"/>
      <c r="B13" s="155"/>
      <c r="C13" s="190" t="s">
        <v>233</v>
      </c>
      <c r="D13" s="186"/>
      <c r="E13" s="187"/>
      <c r="F13" s="157"/>
      <c r="G13" s="157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147</v>
      </c>
      <c r="AH13" s="147">
        <v>0</v>
      </c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190" t="s">
        <v>234</v>
      </c>
      <c r="D14" s="186"/>
      <c r="E14" s="187">
        <v>3.6393</v>
      </c>
      <c r="F14" s="157"/>
      <c r="G14" s="157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147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190" t="s">
        <v>235</v>
      </c>
      <c r="D15" s="186"/>
      <c r="E15" s="187">
        <v>4.8116899999999996</v>
      </c>
      <c r="F15" s="157"/>
      <c r="G15" s="157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147</v>
      </c>
      <c r="AH15" s="147">
        <v>0</v>
      </c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1" x14ac:dyDescent="0.2">
      <c r="A16" s="168">
        <v>3</v>
      </c>
      <c r="B16" s="169" t="s">
        <v>236</v>
      </c>
      <c r="C16" s="182" t="s">
        <v>237</v>
      </c>
      <c r="D16" s="170" t="s">
        <v>238</v>
      </c>
      <c r="E16" s="171">
        <v>63.725000000000001</v>
      </c>
      <c r="F16" s="172"/>
      <c r="G16" s="173">
        <f>ROUND(E16*F16,2)</f>
        <v>0</v>
      </c>
      <c r="H16" s="158"/>
      <c r="I16" s="157">
        <f>ROUND(E16*H16,2)</f>
        <v>0</v>
      </c>
      <c r="J16" s="158"/>
      <c r="K16" s="157">
        <f>ROUND(E16*J16,2)</f>
        <v>0</v>
      </c>
      <c r="L16" s="157">
        <v>21</v>
      </c>
      <c r="M16" s="157">
        <f>G16*(1+L16/100)</f>
        <v>0</v>
      </c>
      <c r="N16" s="156">
        <v>3.9190000000000003E-2</v>
      </c>
      <c r="O16" s="156">
        <f>ROUND(E16*N16,2)</f>
        <v>2.5</v>
      </c>
      <c r="P16" s="156">
        <v>0</v>
      </c>
      <c r="Q16" s="156">
        <f>ROUND(E16*P16,2)</f>
        <v>0</v>
      </c>
      <c r="R16" s="157"/>
      <c r="S16" s="157" t="s">
        <v>129</v>
      </c>
      <c r="T16" s="157" t="s">
        <v>129</v>
      </c>
      <c r="U16" s="157">
        <v>1.6</v>
      </c>
      <c r="V16" s="157">
        <f>ROUND(E16*U16,2)</f>
        <v>101.96</v>
      </c>
      <c r="W16" s="157"/>
      <c r="X16" s="157" t="s">
        <v>144</v>
      </c>
      <c r="Y16" s="157" t="s">
        <v>131</v>
      </c>
      <c r="Z16" s="147"/>
      <c r="AA16" s="147"/>
      <c r="AB16" s="147"/>
      <c r="AC16" s="147"/>
      <c r="AD16" s="147"/>
      <c r="AE16" s="147"/>
      <c r="AF16" s="147"/>
      <c r="AG16" s="147" t="s">
        <v>145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ht="22.5" outlineLevel="2" x14ac:dyDescent="0.2">
      <c r="A17" s="154"/>
      <c r="B17" s="155"/>
      <c r="C17" s="190" t="s">
        <v>239</v>
      </c>
      <c r="D17" s="186"/>
      <c r="E17" s="187">
        <v>23.2058</v>
      </c>
      <c r="F17" s="157"/>
      <c r="G17" s="157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147</v>
      </c>
      <c r="AH17" s="147">
        <v>0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ht="33.75" outlineLevel="3" x14ac:dyDescent="0.2">
      <c r="A18" s="154"/>
      <c r="B18" s="155"/>
      <c r="C18" s="190" t="s">
        <v>240</v>
      </c>
      <c r="D18" s="186"/>
      <c r="E18" s="187">
        <v>22.317399999999999</v>
      </c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147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ht="22.5" outlineLevel="3" x14ac:dyDescent="0.2">
      <c r="A19" s="154"/>
      <c r="B19" s="155"/>
      <c r="C19" s="190" t="s">
        <v>241</v>
      </c>
      <c r="D19" s="186"/>
      <c r="E19" s="187">
        <v>16.05</v>
      </c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147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190" t="s">
        <v>242</v>
      </c>
      <c r="D20" s="186"/>
      <c r="E20" s="187"/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147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190" t="s">
        <v>243</v>
      </c>
      <c r="D21" s="186"/>
      <c r="E21" s="187">
        <v>1.1928000000000001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147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3" x14ac:dyDescent="0.2">
      <c r="A22" s="154"/>
      <c r="B22" s="155"/>
      <c r="C22" s="190" t="s">
        <v>244</v>
      </c>
      <c r="D22" s="186"/>
      <c r="E22" s="187">
        <v>0.95899999999999996</v>
      </c>
      <c r="F22" s="157"/>
      <c r="G22" s="157"/>
      <c r="H22" s="157"/>
      <c r="I22" s="157"/>
      <c r="J22" s="157"/>
      <c r="K22" s="157"/>
      <c r="L22" s="157"/>
      <c r="M22" s="157"/>
      <c r="N22" s="156"/>
      <c r="O22" s="156"/>
      <c r="P22" s="156"/>
      <c r="Q22" s="156"/>
      <c r="R22" s="157"/>
      <c r="S22" s="157"/>
      <c r="T22" s="157"/>
      <c r="U22" s="157"/>
      <c r="V22" s="157"/>
      <c r="W22" s="157"/>
      <c r="X22" s="157"/>
      <c r="Y22" s="157"/>
      <c r="Z22" s="147"/>
      <c r="AA22" s="147"/>
      <c r="AB22" s="147"/>
      <c r="AC22" s="147"/>
      <c r="AD22" s="147"/>
      <c r="AE22" s="147"/>
      <c r="AF22" s="147"/>
      <c r="AG22" s="147" t="s">
        <v>147</v>
      </c>
      <c r="AH22" s="147">
        <v>0</v>
      </c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68">
        <v>4</v>
      </c>
      <c r="B23" s="169" t="s">
        <v>245</v>
      </c>
      <c r="C23" s="182" t="s">
        <v>246</v>
      </c>
      <c r="D23" s="170" t="s">
        <v>238</v>
      </c>
      <c r="E23" s="171">
        <v>63.725000000000001</v>
      </c>
      <c r="F23" s="172"/>
      <c r="G23" s="173">
        <f>ROUND(E23*F23,2)</f>
        <v>0</v>
      </c>
      <c r="H23" s="158"/>
      <c r="I23" s="157">
        <f>ROUND(E23*H23,2)</f>
        <v>0</v>
      </c>
      <c r="J23" s="158"/>
      <c r="K23" s="157">
        <f>ROUND(E23*J23,2)</f>
        <v>0</v>
      </c>
      <c r="L23" s="157">
        <v>21</v>
      </c>
      <c r="M23" s="157">
        <f>G23*(1+L23/100)</f>
        <v>0</v>
      </c>
      <c r="N23" s="156">
        <v>0</v>
      </c>
      <c r="O23" s="156">
        <f>ROUND(E23*N23,2)</f>
        <v>0</v>
      </c>
      <c r="P23" s="156">
        <v>0</v>
      </c>
      <c r="Q23" s="156">
        <f>ROUND(E23*P23,2)</f>
        <v>0</v>
      </c>
      <c r="R23" s="157"/>
      <c r="S23" s="157" t="s">
        <v>129</v>
      </c>
      <c r="T23" s="157" t="s">
        <v>129</v>
      </c>
      <c r="U23" s="157">
        <v>0.32</v>
      </c>
      <c r="V23" s="157">
        <f>ROUND(E23*U23,2)</f>
        <v>20.39</v>
      </c>
      <c r="W23" s="157"/>
      <c r="X23" s="157" t="s">
        <v>144</v>
      </c>
      <c r="Y23" s="157" t="s">
        <v>131</v>
      </c>
      <c r="Z23" s="147"/>
      <c r="AA23" s="147"/>
      <c r="AB23" s="147"/>
      <c r="AC23" s="147"/>
      <c r="AD23" s="147"/>
      <c r="AE23" s="147"/>
      <c r="AF23" s="147"/>
      <c r="AG23" s="147" t="s">
        <v>145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2" x14ac:dyDescent="0.2">
      <c r="A24" s="154"/>
      <c r="B24" s="155"/>
      <c r="C24" s="264" t="s">
        <v>247</v>
      </c>
      <c r="D24" s="265"/>
      <c r="E24" s="265"/>
      <c r="F24" s="265"/>
      <c r="G24" s="265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136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2" x14ac:dyDescent="0.2">
      <c r="A25" s="154"/>
      <c r="B25" s="155"/>
      <c r="C25" s="190" t="s">
        <v>248</v>
      </c>
      <c r="D25" s="186"/>
      <c r="E25" s="187">
        <v>63.725000000000001</v>
      </c>
      <c r="F25" s="157"/>
      <c r="G25" s="157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147</v>
      </c>
      <c r="AH25" s="147">
        <v>5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t="22.5" outlineLevel="1" x14ac:dyDescent="0.2">
      <c r="A26" s="168">
        <v>5</v>
      </c>
      <c r="B26" s="169" t="s">
        <v>249</v>
      </c>
      <c r="C26" s="182" t="s">
        <v>250</v>
      </c>
      <c r="D26" s="170" t="s">
        <v>204</v>
      </c>
      <c r="E26" s="171">
        <v>8.7859999999999996</v>
      </c>
      <c r="F26" s="172"/>
      <c r="G26" s="173">
        <f>ROUND(E26*F26,2)</f>
        <v>0</v>
      </c>
      <c r="H26" s="158"/>
      <c r="I26" s="157">
        <f>ROUND(E26*H26,2)</f>
        <v>0</v>
      </c>
      <c r="J26" s="158"/>
      <c r="K26" s="157">
        <f>ROUND(E26*J26,2)</f>
        <v>0</v>
      </c>
      <c r="L26" s="157">
        <v>21</v>
      </c>
      <c r="M26" s="157">
        <f>G26*(1+L26/100)</f>
        <v>0</v>
      </c>
      <c r="N26" s="156">
        <v>1.0275300000000001</v>
      </c>
      <c r="O26" s="156">
        <f>ROUND(E26*N26,2)</f>
        <v>9.0299999999999994</v>
      </c>
      <c r="P26" s="156">
        <v>0</v>
      </c>
      <c r="Q26" s="156">
        <f>ROUND(E26*P26,2)</f>
        <v>0</v>
      </c>
      <c r="R26" s="157"/>
      <c r="S26" s="157" t="s">
        <v>129</v>
      </c>
      <c r="T26" s="157" t="s">
        <v>129</v>
      </c>
      <c r="U26" s="157">
        <v>23.530999999999999</v>
      </c>
      <c r="V26" s="157">
        <f>ROUND(E26*U26,2)</f>
        <v>206.74</v>
      </c>
      <c r="W26" s="157"/>
      <c r="X26" s="157" t="s">
        <v>144</v>
      </c>
      <c r="Y26" s="157" t="s">
        <v>131</v>
      </c>
      <c r="Z26" s="147"/>
      <c r="AA26" s="147"/>
      <c r="AB26" s="147"/>
      <c r="AC26" s="147"/>
      <c r="AD26" s="147"/>
      <c r="AE26" s="147"/>
      <c r="AF26" s="147"/>
      <c r="AG26" s="147" t="s">
        <v>145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">
      <c r="A27" s="154"/>
      <c r="B27" s="155"/>
      <c r="C27" s="190" t="s">
        <v>251</v>
      </c>
      <c r="D27" s="186"/>
      <c r="E27" s="187"/>
      <c r="F27" s="157"/>
      <c r="G27" s="157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147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ht="22.5" outlineLevel="3" x14ac:dyDescent="0.2">
      <c r="A28" s="154"/>
      <c r="B28" s="155"/>
      <c r="C28" s="190" t="s">
        <v>252</v>
      </c>
      <c r="D28" s="186"/>
      <c r="E28" s="187">
        <v>8.7859999999999996</v>
      </c>
      <c r="F28" s="157"/>
      <c r="G28" s="157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147</v>
      </c>
      <c r="AH28" s="147">
        <v>0</v>
      </c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ht="22.5" outlineLevel="1" x14ac:dyDescent="0.2">
      <c r="A29" s="168">
        <v>6</v>
      </c>
      <c r="B29" s="169" t="s">
        <v>253</v>
      </c>
      <c r="C29" s="182" t="s">
        <v>254</v>
      </c>
      <c r="D29" s="170" t="s">
        <v>204</v>
      </c>
      <c r="E29" s="171">
        <v>27.09845</v>
      </c>
      <c r="F29" s="172"/>
      <c r="G29" s="173">
        <f>ROUND(E29*F29,2)</f>
        <v>0</v>
      </c>
      <c r="H29" s="158"/>
      <c r="I29" s="157">
        <f>ROUND(E29*H29,2)</f>
        <v>0</v>
      </c>
      <c r="J29" s="158"/>
      <c r="K29" s="157">
        <f>ROUND(E29*J29,2)</f>
        <v>0</v>
      </c>
      <c r="L29" s="157">
        <v>21</v>
      </c>
      <c r="M29" s="157">
        <f>G29*(1+L29/100)</f>
        <v>0</v>
      </c>
      <c r="N29" s="156">
        <v>1.0564100000000001</v>
      </c>
      <c r="O29" s="156">
        <f>ROUND(E29*N29,2)</f>
        <v>28.63</v>
      </c>
      <c r="P29" s="156">
        <v>0</v>
      </c>
      <c r="Q29" s="156">
        <f>ROUND(E29*P29,2)</f>
        <v>0</v>
      </c>
      <c r="R29" s="157"/>
      <c r="S29" s="157" t="s">
        <v>129</v>
      </c>
      <c r="T29" s="157" t="s">
        <v>129</v>
      </c>
      <c r="U29" s="157">
        <v>15.231</v>
      </c>
      <c r="V29" s="157">
        <f>ROUND(E29*U29,2)</f>
        <v>412.74</v>
      </c>
      <c r="W29" s="157"/>
      <c r="X29" s="157" t="s">
        <v>144</v>
      </c>
      <c r="Y29" s="157" t="s">
        <v>131</v>
      </c>
      <c r="Z29" s="147"/>
      <c r="AA29" s="147"/>
      <c r="AB29" s="147"/>
      <c r="AC29" s="147"/>
      <c r="AD29" s="147"/>
      <c r="AE29" s="147"/>
      <c r="AF29" s="147"/>
      <c r="AG29" s="147" t="s">
        <v>145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190" t="s">
        <v>255</v>
      </c>
      <c r="D30" s="186"/>
      <c r="E30" s="187"/>
      <c r="F30" s="157"/>
      <c r="G30" s="157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147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ht="22.5" outlineLevel="3" x14ac:dyDescent="0.2">
      <c r="A31" s="154"/>
      <c r="B31" s="155"/>
      <c r="C31" s="190" t="s">
        <v>256</v>
      </c>
      <c r="D31" s="186"/>
      <c r="E31" s="187">
        <v>13.3194</v>
      </c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147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ht="22.5" outlineLevel="3" x14ac:dyDescent="0.2">
      <c r="A32" s="154"/>
      <c r="B32" s="155"/>
      <c r="C32" s="190" t="s">
        <v>257</v>
      </c>
      <c r="D32" s="186"/>
      <c r="E32" s="187">
        <v>13.224600000000001</v>
      </c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147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191" t="s">
        <v>167</v>
      </c>
      <c r="D33" s="188"/>
      <c r="E33" s="189">
        <v>26.544</v>
      </c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147</v>
      </c>
      <c r="AH33" s="147">
        <v>1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190" t="s">
        <v>233</v>
      </c>
      <c r="D34" s="186"/>
      <c r="E34" s="187"/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147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190" t="s">
        <v>258</v>
      </c>
      <c r="D35" s="186"/>
      <c r="E35" s="187">
        <v>0.24689</v>
      </c>
      <c r="F35" s="157"/>
      <c r="G35" s="157"/>
      <c r="H35" s="157"/>
      <c r="I35" s="157"/>
      <c r="J35" s="157"/>
      <c r="K35" s="157"/>
      <c r="L35" s="157"/>
      <c r="M35" s="157"/>
      <c r="N35" s="156"/>
      <c r="O35" s="156"/>
      <c r="P35" s="156"/>
      <c r="Q35" s="156"/>
      <c r="R35" s="157"/>
      <c r="S35" s="157"/>
      <c r="T35" s="157"/>
      <c r="U35" s="157"/>
      <c r="V35" s="157"/>
      <c r="W35" s="157"/>
      <c r="X35" s="157"/>
      <c r="Y35" s="157"/>
      <c r="Z35" s="147"/>
      <c r="AA35" s="147"/>
      <c r="AB35" s="147"/>
      <c r="AC35" s="147"/>
      <c r="AD35" s="147"/>
      <c r="AE35" s="147"/>
      <c r="AF35" s="147"/>
      <c r="AG35" s="147" t="s">
        <v>147</v>
      </c>
      <c r="AH35" s="147">
        <v>0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3" x14ac:dyDescent="0.2">
      <c r="A36" s="154"/>
      <c r="B36" s="155"/>
      <c r="C36" s="190" t="s">
        <v>259</v>
      </c>
      <c r="D36" s="186"/>
      <c r="E36" s="187">
        <v>0.30756</v>
      </c>
      <c r="F36" s="157"/>
      <c r="G36" s="157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147</v>
      </c>
      <c r="AH36" s="147">
        <v>0</v>
      </c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191" t="s">
        <v>167</v>
      </c>
      <c r="D37" s="188"/>
      <c r="E37" s="189">
        <v>0.55445</v>
      </c>
      <c r="F37" s="157"/>
      <c r="G37" s="157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147</v>
      </c>
      <c r="AH37" s="147">
        <v>1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68">
        <v>7</v>
      </c>
      <c r="B38" s="169" t="s">
        <v>260</v>
      </c>
      <c r="C38" s="182" t="s">
        <v>261</v>
      </c>
      <c r="D38" s="170" t="s">
        <v>143</v>
      </c>
      <c r="E38" s="171">
        <v>2.71638</v>
      </c>
      <c r="F38" s="172"/>
      <c r="G38" s="173">
        <f>ROUND(E38*F38,2)</f>
        <v>0</v>
      </c>
      <c r="H38" s="158"/>
      <c r="I38" s="157">
        <f>ROUND(E38*H38,2)</f>
        <v>0</v>
      </c>
      <c r="J38" s="158"/>
      <c r="K38" s="157">
        <f>ROUND(E38*J38,2)</f>
        <v>0</v>
      </c>
      <c r="L38" s="157">
        <v>21</v>
      </c>
      <c r="M38" s="157">
        <f>G38*(1+L38/100)</f>
        <v>0</v>
      </c>
      <c r="N38" s="156">
        <v>2.5249999999999999</v>
      </c>
      <c r="O38" s="156">
        <f>ROUND(E38*N38,2)</f>
        <v>6.86</v>
      </c>
      <c r="P38" s="156">
        <v>0</v>
      </c>
      <c r="Q38" s="156">
        <f>ROUND(E38*P38,2)</f>
        <v>0</v>
      </c>
      <c r="R38" s="157"/>
      <c r="S38" s="157" t="s">
        <v>129</v>
      </c>
      <c r="T38" s="157" t="s">
        <v>129</v>
      </c>
      <c r="U38" s="157">
        <v>0.47699999999999998</v>
      </c>
      <c r="V38" s="157">
        <f>ROUND(E38*U38,2)</f>
        <v>1.3</v>
      </c>
      <c r="W38" s="157"/>
      <c r="X38" s="157" t="s">
        <v>144</v>
      </c>
      <c r="Y38" s="157" t="s">
        <v>131</v>
      </c>
      <c r="Z38" s="147"/>
      <c r="AA38" s="147"/>
      <c r="AB38" s="147"/>
      <c r="AC38" s="147"/>
      <c r="AD38" s="147"/>
      <c r="AE38" s="147"/>
      <c r="AF38" s="147"/>
      <c r="AG38" s="147" t="s">
        <v>145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 x14ac:dyDescent="0.2">
      <c r="A39" s="154"/>
      <c r="B39" s="155"/>
      <c r="C39" s="264" t="s">
        <v>262</v>
      </c>
      <c r="D39" s="265"/>
      <c r="E39" s="265"/>
      <c r="F39" s="265"/>
      <c r="G39" s="265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136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2" x14ac:dyDescent="0.2">
      <c r="A40" s="154"/>
      <c r="B40" s="155"/>
      <c r="C40" s="190" t="s">
        <v>233</v>
      </c>
      <c r="D40" s="186"/>
      <c r="E40" s="187"/>
      <c r="F40" s="157"/>
      <c r="G40" s="157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147</v>
      </c>
      <c r="AH40" s="147">
        <v>0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ht="33.75" outlineLevel="3" x14ac:dyDescent="0.2">
      <c r="A41" s="154"/>
      <c r="B41" s="155"/>
      <c r="C41" s="190" t="s">
        <v>263</v>
      </c>
      <c r="D41" s="186"/>
      <c r="E41" s="187">
        <v>1.3878299999999999</v>
      </c>
      <c r="F41" s="157"/>
      <c r="G41" s="157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147</v>
      </c>
      <c r="AH41" s="147">
        <v>0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ht="33.75" outlineLevel="3" x14ac:dyDescent="0.2">
      <c r="A42" s="154"/>
      <c r="B42" s="155"/>
      <c r="C42" s="190" t="s">
        <v>264</v>
      </c>
      <c r="D42" s="186"/>
      <c r="E42" s="187">
        <v>1.3285499999999999</v>
      </c>
      <c r="F42" s="157"/>
      <c r="G42" s="157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147</v>
      </c>
      <c r="AH42" s="147">
        <v>0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68">
        <v>8</v>
      </c>
      <c r="B43" s="169" t="s">
        <v>265</v>
      </c>
      <c r="C43" s="182" t="s">
        <v>266</v>
      </c>
      <c r="D43" s="170" t="s">
        <v>267</v>
      </c>
      <c r="E43" s="171">
        <v>217.14574999999999</v>
      </c>
      <c r="F43" s="172"/>
      <c r="G43" s="173">
        <f>ROUND(E43*F43,2)</f>
        <v>0</v>
      </c>
      <c r="H43" s="158"/>
      <c r="I43" s="157">
        <f>ROUND(E43*H43,2)</f>
        <v>0</v>
      </c>
      <c r="J43" s="158"/>
      <c r="K43" s="157">
        <f>ROUND(E43*J43,2)</f>
        <v>0</v>
      </c>
      <c r="L43" s="157">
        <v>21</v>
      </c>
      <c r="M43" s="157">
        <f>G43*(1+L43/100)</f>
        <v>0</v>
      </c>
      <c r="N43" s="156">
        <v>1E-3</v>
      </c>
      <c r="O43" s="156">
        <f>ROUND(E43*N43,2)</f>
        <v>0.22</v>
      </c>
      <c r="P43" s="156">
        <v>0</v>
      </c>
      <c r="Q43" s="156">
        <f>ROUND(E43*P43,2)</f>
        <v>0</v>
      </c>
      <c r="R43" s="157" t="s">
        <v>268</v>
      </c>
      <c r="S43" s="157" t="s">
        <v>129</v>
      </c>
      <c r="T43" s="157" t="s">
        <v>129</v>
      </c>
      <c r="U43" s="157">
        <v>0</v>
      </c>
      <c r="V43" s="157">
        <f>ROUND(E43*U43,2)</f>
        <v>0</v>
      </c>
      <c r="W43" s="157"/>
      <c r="X43" s="157" t="s">
        <v>269</v>
      </c>
      <c r="Y43" s="157" t="s">
        <v>131</v>
      </c>
      <c r="Z43" s="147"/>
      <c r="AA43" s="147"/>
      <c r="AB43" s="147"/>
      <c r="AC43" s="147"/>
      <c r="AD43" s="147"/>
      <c r="AE43" s="147"/>
      <c r="AF43" s="147"/>
      <c r="AG43" s="147" t="s">
        <v>270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2" x14ac:dyDescent="0.2">
      <c r="A44" s="154"/>
      <c r="B44" s="155"/>
      <c r="C44" s="190" t="s">
        <v>271</v>
      </c>
      <c r="D44" s="186"/>
      <c r="E44" s="187"/>
      <c r="F44" s="157"/>
      <c r="G44" s="157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147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190" t="s">
        <v>272</v>
      </c>
      <c r="D45" s="186"/>
      <c r="E45" s="187">
        <v>217.14574999999999</v>
      </c>
      <c r="F45" s="157"/>
      <c r="G45" s="157"/>
      <c r="H45" s="157"/>
      <c r="I45" s="157"/>
      <c r="J45" s="157"/>
      <c r="K45" s="157"/>
      <c r="L45" s="157"/>
      <c r="M45" s="157"/>
      <c r="N45" s="156"/>
      <c r="O45" s="156"/>
      <c r="P45" s="156"/>
      <c r="Q45" s="156"/>
      <c r="R45" s="157"/>
      <c r="S45" s="157"/>
      <c r="T45" s="157"/>
      <c r="U45" s="157"/>
      <c r="V45" s="157"/>
      <c r="W45" s="157"/>
      <c r="X45" s="157"/>
      <c r="Y45" s="157"/>
      <c r="Z45" s="147"/>
      <c r="AA45" s="147"/>
      <c r="AB45" s="147"/>
      <c r="AC45" s="147"/>
      <c r="AD45" s="147"/>
      <c r="AE45" s="147"/>
      <c r="AF45" s="147"/>
      <c r="AG45" s="147" t="s">
        <v>147</v>
      </c>
      <c r="AH45" s="147">
        <v>5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ht="22.5" outlineLevel="1" x14ac:dyDescent="0.2">
      <c r="A46" s="168">
        <v>9</v>
      </c>
      <c r="B46" s="169" t="s">
        <v>273</v>
      </c>
      <c r="C46" s="182" t="s">
        <v>274</v>
      </c>
      <c r="D46" s="170" t="s">
        <v>275</v>
      </c>
      <c r="E46" s="171">
        <v>1412</v>
      </c>
      <c r="F46" s="172"/>
      <c r="G46" s="173">
        <f>ROUND(E46*F46,2)</f>
        <v>0</v>
      </c>
      <c r="H46" s="158"/>
      <c r="I46" s="157">
        <f>ROUND(E46*H46,2)</f>
        <v>0</v>
      </c>
      <c r="J46" s="158"/>
      <c r="K46" s="157">
        <f>ROUND(E46*J46,2)</f>
        <v>0</v>
      </c>
      <c r="L46" s="157">
        <v>21</v>
      </c>
      <c r="M46" s="157">
        <f>G46*(1+L46/100)</f>
        <v>0</v>
      </c>
      <c r="N46" s="156">
        <v>0</v>
      </c>
      <c r="O46" s="156">
        <f>ROUND(E46*N46,2)</f>
        <v>0</v>
      </c>
      <c r="P46" s="156">
        <v>0</v>
      </c>
      <c r="Q46" s="156">
        <f>ROUND(E46*P46,2)</f>
        <v>0</v>
      </c>
      <c r="R46" s="157"/>
      <c r="S46" s="157" t="s">
        <v>201</v>
      </c>
      <c r="T46" s="157" t="s">
        <v>276</v>
      </c>
      <c r="U46" s="157">
        <v>0</v>
      </c>
      <c r="V46" s="157">
        <f>ROUND(E46*U46,2)</f>
        <v>0</v>
      </c>
      <c r="W46" s="157"/>
      <c r="X46" s="157" t="s">
        <v>269</v>
      </c>
      <c r="Y46" s="157" t="s">
        <v>131</v>
      </c>
      <c r="Z46" s="147"/>
      <c r="AA46" s="147"/>
      <c r="AB46" s="147"/>
      <c r="AC46" s="147"/>
      <c r="AD46" s="147"/>
      <c r="AE46" s="147"/>
      <c r="AF46" s="147"/>
      <c r="AG46" s="147" t="s">
        <v>270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2" x14ac:dyDescent="0.2">
      <c r="A47" s="154"/>
      <c r="B47" s="155"/>
      <c r="C47" s="190" t="s">
        <v>251</v>
      </c>
      <c r="D47" s="186"/>
      <c r="E47" s="187"/>
      <c r="F47" s="157"/>
      <c r="G47" s="157"/>
      <c r="H47" s="157"/>
      <c r="I47" s="157"/>
      <c r="J47" s="157"/>
      <c r="K47" s="157"/>
      <c r="L47" s="157"/>
      <c r="M47" s="157"/>
      <c r="N47" s="156"/>
      <c r="O47" s="156"/>
      <c r="P47" s="156"/>
      <c r="Q47" s="156"/>
      <c r="R47" s="157"/>
      <c r="S47" s="157"/>
      <c r="T47" s="157"/>
      <c r="U47" s="157"/>
      <c r="V47" s="157"/>
      <c r="W47" s="157"/>
      <c r="X47" s="157"/>
      <c r="Y47" s="157"/>
      <c r="Z47" s="147"/>
      <c r="AA47" s="147"/>
      <c r="AB47" s="147"/>
      <c r="AC47" s="147"/>
      <c r="AD47" s="147"/>
      <c r="AE47" s="147"/>
      <c r="AF47" s="147"/>
      <c r="AG47" s="147" t="s">
        <v>147</v>
      </c>
      <c r="AH47" s="147">
        <v>0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ht="22.5" outlineLevel="3" x14ac:dyDescent="0.2">
      <c r="A48" s="154"/>
      <c r="B48" s="155"/>
      <c r="C48" s="190" t="s">
        <v>277</v>
      </c>
      <c r="D48" s="186"/>
      <c r="E48" s="187">
        <v>1412</v>
      </c>
      <c r="F48" s="157"/>
      <c r="G48" s="157"/>
      <c r="H48" s="157"/>
      <c r="I48" s="157"/>
      <c r="J48" s="157"/>
      <c r="K48" s="157"/>
      <c r="L48" s="157"/>
      <c r="M48" s="157"/>
      <c r="N48" s="156"/>
      <c r="O48" s="156"/>
      <c r="P48" s="156"/>
      <c r="Q48" s="156"/>
      <c r="R48" s="157"/>
      <c r="S48" s="157"/>
      <c r="T48" s="157"/>
      <c r="U48" s="157"/>
      <c r="V48" s="157"/>
      <c r="W48" s="157"/>
      <c r="X48" s="157"/>
      <c r="Y48" s="157"/>
      <c r="Z48" s="147"/>
      <c r="AA48" s="147"/>
      <c r="AB48" s="147"/>
      <c r="AC48" s="147"/>
      <c r="AD48" s="147"/>
      <c r="AE48" s="147"/>
      <c r="AF48" s="147"/>
      <c r="AG48" s="147" t="s">
        <v>147</v>
      </c>
      <c r="AH48" s="147">
        <v>0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ht="22.5" outlineLevel="1" x14ac:dyDescent="0.2">
      <c r="A49" s="168">
        <v>10</v>
      </c>
      <c r="B49" s="169" t="s">
        <v>278</v>
      </c>
      <c r="C49" s="182" t="s">
        <v>279</v>
      </c>
      <c r="D49" s="170" t="s">
        <v>275</v>
      </c>
      <c r="E49" s="171">
        <v>918</v>
      </c>
      <c r="F49" s="172"/>
      <c r="G49" s="173">
        <f>ROUND(E49*F49,2)</f>
        <v>0</v>
      </c>
      <c r="H49" s="158"/>
      <c r="I49" s="157">
        <f>ROUND(E49*H49,2)</f>
        <v>0</v>
      </c>
      <c r="J49" s="158"/>
      <c r="K49" s="157">
        <f>ROUND(E49*J49,2)</f>
        <v>0</v>
      </c>
      <c r="L49" s="157">
        <v>21</v>
      </c>
      <c r="M49" s="157">
        <f>G49*(1+L49/100)</f>
        <v>0</v>
      </c>
      <c r="N49" s="156">
        <v>0</v>
      </c>
      <c r="O49" s="156">
        <f>ROUND(E49*N49,2)</f>
        <v>0</v>
      </c>
      <c r="P49" s="156">
        <v>0</v>
      </c>
      <c r="Q49" s="156">
        <f>ROUND(E49*P49,2)</f>
        <v>0</v>
      </c>
      <c r="R49" s="157"/>
      <c r="S49" s="157" t="s">
        <v>201</v>
      </c>
      <c r="T49" s="157" t="s">
        <v>276</v>
      </c>
      <c r="U49" s="157">
        <v>0</v>
      </c>
      <c r="V49" s="157">
        <f>ROUND(E49*U49,2)</f>
        <v>0</v>
      </c>
      <c r="W49" s="157"/>
      <c r="X49" s="157" t="s">
        <v>269</v>
      </c>
      <c r="Y49" s="157" t="s">
        <v>131</v>
      </c>
      <c r="Z49" s="147"/>
      <c r="AA49" s="147"/>
      <c r="AB49" s="147"/>
      <c r="AC49" s="147"/>
      <c r="AD49" s="147"/>
      <c r="AE49" s="147"/>
      <c r="AF49" s="147"/>
      <c r="AG49" s="147" t="s">
        <v>270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2" x14ac:dyDescent="0.2">
      <c r="A50" s="154"/>
      <c r="B50" s="155"/>
      <c r="C50" s="190" t="s">
        <v>251</v>
      </c>
      <c r="D50" s="186"/>
      <c r="E50" s="187"/>
      <c r="F50" s="157"/>
      <c r="G50" s="157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147</v>
      </c>
      <c r="AH50" s="147">
        <v>0</v>
      </c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ht="22.5" outlineLevel="3" x14ac:dyDescent="0.2">
      <c r="A51" s="154"/>
      <c r="B51" s="155"/>
      <c r="C51" s="190" t="s">
        <v>280</v>
      </c>
      <c r="D51" s="186"/>
      <c r="E51" s="187">
        <v>918</v>
      </c>
      <c r="F51" s="157"/>
      <c r="G51" s="157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147</v>
      </c>
      <c r="AH51" s="147">
        <v>0</v>
      </c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ht="22.5" outlineLevel="1" x14ac:dyDescent="0.2">
      <c r="A52" s="168">
        <v>11</v>
      </c>
      <c r="B52" s="169" t="s">
        <v>281</v>
      </c>
      <c r="C52" s="182" t="s">
        <v>282</v>
      </c>
      <c r="D52" s="170" t="s">
        <v>143</v>
      </c>
      <c r="E52" s="171">
        <v>243.68579</v>
      </c>
      <c r="F52" s="172"/>
      <c r="G52" s="173">
        <f>ROUND(E52*F52,2)</f>
        <v>0</v>
      </c>
      <c r="H52" s="158"/>
      <c r="I52" s="157">
        <f>ROUND(E52*H52,2)</f>
        <v>0</v>
      </c>
      <c r="J52" s="158"/>
      <c r="K52" s="157">
        <f>ROUND(E52*J52,2)</f>
        <v>0</v>
      </c>
      <c r="L52" s="157">
        <v>21</v>
      </c>
      <c r="M52" s="157">
        <f>G52*(1+L52/100)</f>
        <v>0</v>
      </c>
      <c r="N52" s="156">
        <v>2.2999999999999998</v>
      </c>
      <c r="O52" s="156">
        <f>ROUND(E52*N52,2)</f>
        <v>560.48</v>
      </c>
      <c r="P52" s="156">
        <v>0</v>
      </c>
      <c r="Q52" s="156">
        <f>ROUND(E52*P52,2)</f>
        <v>0</v>
      </c>
      <c r="R52" s="157" t="s">
        <v>268</v>
      </c>
      <c r="S52" s="157" t="s">
        <v>129</v>
      </c>
      <c r="T52" s="157" t="s">
        <v>129</v>
      </c>
      <c r="U52" s="157">
        <v>0</v>
      </c>
      <c r="V52" s="157">
        <f>ROUND(E52*U52,2)</f>
        <v>0</v>
      </c>
      <c r="W52" s="157"/>
      <c r="X52" s="157" t="s">
        <v>269</v>
      </c>
      <c r="Y52" s="157" t="s">
        <v>131</v>
      </c>
      <c r="Z52" s="147"/>
      <c r="AA52" s="147"/>
      <c r="AB52" s="147"/>
      <c r="AC52" s="147"/>
      <c r="AD52" s="147"/>
      <c r="AE52" s="147"/>
      <c r="AF52" s="147"/>
      <c r="AG52" s="147" t="s">
        <v>270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2" x14ac:dyDescent="0.2">
      <c r="A53" s="154"/>
      <c r="B53" s="155"/>
      <c r="C53" s="190" t="s">
        <v>283</v>
      </c>
      <c r="D53" s="186"/>
      <c r="E53" s="187">
        <v>243.68579</v>
      </c>
      <c r="F53" s="157"/>
      <c r="G53" s="157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147</v>
      </c>
      <c r="AH53" s="147">
        <v>5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x14ac:dyDescent="0.2">
      <c r="A54" s="161" t="s">
        <v>124</v>
      </c>
      <c r="B54" s="162" t="s">
        <v>63</v>
      </c>
      <c r="C54" s="180" t="s">
        <v>64</v>
      </c>
      <c r="D54" s="163"/>
      <c r="E54" s="164"/>
      <c r="F54" s="165"/>
      <c r="G54" s="166">
        <f>SUMIF(AG55:AG86,"&lt;&gt;NOR",G55:G86)</f>
        <v>0</v>
      </c>
      <c r="H54" s="160"/>
      <c r="I54" s="160">
        <f>SUM(I55:I86)</f>
        <v>0</v>
      </c>
      <c r="J54" s="160"/>
      <c r="K54" s="160">
        <f>SUM(K55:K86)</f>
        <v>0</v>
      </c>
      <c r="L54" s="160"/>
      <c r="M54" s="160">
        <f>SUM(M55:M86)</f>
        <v>0</v>
      </c>
      <c r="N54" s="159"/>
      <c r="O54" s="159">
        <f>SUM(O55:O86)</f>
        <v>75.66</v>
      </c>
      <c r="P54" s="159"/>
      <c r="Q54" s="159">
        <f>SUM(Q55:Q86)</f>
        <v>0</v>
      </c>
      <c r="R54" s="160"/>
      <c r="S54" s="160"/>
      <c r="T54" s="160"/>
      <c r="U54" s="160"/>
      <c r="V54" s="160">
        <f>SUM(V55:V86)</f>
        <v>418.90000000000003</v>
      </c>
      <c r="W54" s="160"/>
      <c r="X54" s="160"/>
      <c r="Y54" s="160"/>
      <c r="AG54" t="s">
        <v>125</v>
      </c>
    </row>
    <row r="55" spans="1:60" outlineLevel="1" x14ac:dyDescent="0.2">
      <c r="A55" s="168">
        <v>12</v>
      </c>
      <c r="B55" s="169" t="s">
        <v>284</v>
      </c>
      <c r="C55" s="182" t="s">
        <v>285</v>
      </c>
      <c r="D55" s="170" t="s">
        <v>143</v>
      </c>
      <c r="E55" s="171">
        <v>0.2868</v>
      </c>
      <c r="F55" s="172"/>
      <c r="G55" s="173">
        <f>ROUND(E55*F55,2)</f>
        <v>0</v>
      </c>
      <c r="H55" s="158"/>
      <c r="I55" s="157">
        <f>ROUND(E55*H55,2)</f>
        <v>0</v>
      </c>
      <c r="J55" s="158"/>
      <c r="K55" s="157">
        <f>ROUND(E55*J55,2)</f>
        <v>0</v>
      </c>
      <c r="L55" s="157">
        <v>21</v>
      </c>
      <c r="M55" s="157">
        <f>G55*(1+L55/100)</f>
        <v>0</v>
      </c>
      <c r="N55" s="156">
        <v>2.5249999999999999</v>
      </c>
      <c r="O55" s="156">
        <f>ROUND(E55*N55,2)</f>
        <v>0.72</v>
      </c>
      <c r="P55" s="156">
        <v>0</v>
      </c>
      <c r="Q55" s="156">
        <f>ROUND(E55*P55,2)</f>
        <v>0</v>
      </c>
      <c r="R55" s="157"/>
      <c r="S55" s="157" t="s">
        <v>129</v>
      </c>
      <c r="T55" s="157" t="s">
        <v>129</v>
      </c>
      <c r="U55" s="157">
        <v>3.2130000000000001</v>
      </c>
      <c r="V55" s="157">
        <f>ROUND(E55*U55,2)</f>
        <v>0.92</v>
      </c>
      <c r="W55" s="157"/>
      <c r="X55" s="157" t="s">
        <v>144</v>
      </c>
      <c r="Y55" s="157" t="s">
        <v>131</v>
      </c>
      <c r="Z55" s="147"/>
      <c r="AA55" s="147"/>
      <c r="AB55" s="147"/>
      <c r="AC55" s="147"/>
      <c r="AD55" s="147"/>
      <c r="AE55" s="147"/>
      <c r="AF55" s="147"/>
      <c r="AG55" s="147" t="s">
        <v>145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2" x14ac:dyDescent="0.2">
      <c r="A56" s="154"/>
      <c r="B56" s="155"/>
      <c r="C56" s="264" t="s">
        <v>286</v>
      </c>
      <c r="D56" s="265"/>
      <c r="E56" s="265"/>
      <c r="F56" s="265"/>
      <c r="G56" s="265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136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ht="22.5" outlineLevel="2" x14ac:dyDescent="0.2">
      <c r="A57" s="154"/>
      <c r="B57" s="155"/>
      <c r="C57" s="190" t="s">
        <v>287</v>
      </c>
      <c r="D57" s="186"/>
      <c r="E57" s="187">
        <v>0.2868</v>
      </c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147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1" x14ac:dyDescent="0.2">
      <c r="A58" s="168">
        <v>13</v>
      </c>
      <c r="B58" s="169" t="s">
        <v>288</v>
      </c>
      <c r="C58" s="182" t="s">
        <v>289</v>
      </c>
      <c r="D58" s="170" t="s">
        <v>143</v>
      </c>
      <c r="E58" s="171">
        <v>4.9238999999999997</v>
      </c>
      <c r="F58" s="172"/>
      <c r="G58" s="173">
        <f>ROUND(E58*F58,2)</f>
        <v>0</v>
      </c>
      <c r="H58" s="158"/>
      <c r="I58" s="157">
        <f>ROUND(E58*H58,2)</f>
        <v>0</v>
      </c>
      <c r="J58" s="158"/>
      <c r="K58" s="157">
        <f>ROUND(E58*J58,2)</f>
        <v>0</v>
      </c>
      <c r="L58" s="157">
        <v>21</v>
      </c>
      <c r="M58" s="157">
        <f>G58*(1+L58/100)</f>
        <v>0</v>
      </c>
      <c r="N58" s="156">
        <v>2.5249999999999999</v>
      </c>
      <c r="O58" s="156">
        <f>ROUND(E58*N58,2)</f>
        <v>12.43</v>
      </c>
      <c r="P58" s="156">
        <v>0</v>
      </c>
      <c r="Q58" s="156">
        <f>ROUND(E58*P58,2)</f>
        <v>0</v>
      </c>
      <c r="R58" s="157"/>
      <c r="S58" s="157" t="s">
        <v>129</v>
      </c>
      <c r="T58" s="157" t="s">
        <v>129</v>
      </c>
      <c r="U58" s="157">
        <v>2.58</v>
      </c>
      <c r="V58" s="157">
        <f>ROUND(E58*U58,2)</f>
        <v>12.7</v>
      </c>
      <c r="W58" s="157"/>
      <c r="X58" s="157" t="s">
        <v>144</v>
      </c>
      <c r="Y58" s="157" t="s">
        <v>131</v>
      </c>
      <c r="Z58" s="147"/>
      <c r="AA58" s="147"/>
      <c r="AB58" s="147"/>
      <c r="AC58" s="147"/>
      <c r="AD58" s="147"/>
      <c r="AE58" s="147"/>
      <c r="AF58" s="147"/>
      <c r="AG58" s="147" t="s">
        <v>145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264" t="s">
        <v>286</v>
      </c>
      <c r="D59" s="265"/>
      <c r="E59" s="265"/>
      <c r="F59" s="265"/>
      <c r="G59" s="265"/>
      <c r="H59" s="157"/>
      <c r="I59" s="157"/>
      <c r="J59" s="157"/>
      <c r="K59" s="157"/>
      <c r="L59" s="157"/>
      <c r="M59" s="157"/>
      <c r="N59" s="156"/>
      <c r="O59" s="156"/>
      <c r="P59" s="156"/>
      <c r="Q59" s="156"/>
      <c r="R59" s="157"/>
      <c r="S59" s="157"/>
      <c r="T59" s="157"/>
      <c r="U59" s="157"/>
      <c r="V59" s="157"/>
      <c r="W59" s="157"/>
      <c r="X59" s="157"/>
      <c r="Y59" s="157"/>
      <c r="Z59" s="147"/>
      <c r="AA59" s="147"/>
      <c r="AB59" s="147"/>
      <c r="AC59" s="147"/>
      <c r="AD59" s="147"/>
      <c r="AE59" s="147"/>
      <c r="AF59" s="147"/>
      <c r="AG59" s="147" t="s">
        <v>136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22.5" outlineLevel="2" x14ac:dyDescent="0.2">
      <c r="A60" s="154"/>
      <c r="B60" s="155"/>
      <c r="C60" s="190" t="s">
        <v>290</v>
      </c>
      <c r="D60" s="186"/>
      <c r="E60" s="187">
        <v>4.9238999999999997</v>
      </c>
      <c r="F60" s="157"/>
      <c r="G60" s="157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7"/>
      <c r="AA60" s="147"/>
      <c r="AB60" s="147"/>
      <c r="AC60" s="147"/>
      <c r="AD60" s="147"/>
      <c r="AE60" s="147"/>
      <c r="AF60" s="147"/>
      <c r="AG60" s="147" t="s">
        <v>147</v>
      </c>
      <c r="AH60" s="147">
        <v>0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68">
        <v>14</v>
      </c>
      <c r="B61" s="169" t="s">
        <v>291</v>
      </c>
      <c r="C61" s="182" t="s">
        <v>292</v>
      </c>
      <c r="D61" s="170" t="s">
        <v>143</v>
      </c>
      <c r="E61" s="171">
        <v>20.9237</v>
      </c>
      <c r="F61" s="172"/>
      <c r="G61" s="173">
        <f>ROUND(E61*F61,2)</f>
        <v>0</v>
      </c>
      <c r="H61" s="158"/>
      <c r="I61" s="157">
        <f>ROUND(E61*H61,2)</f>
        <v>0</v>
      </c>
      <c r="J61" s="158"/>
      <c r="K61" s="157">
        <f>ROUND(E61*J61,2)</f>
        <v>0</v>
      </c>
      <c r="L61" s="157">
        <v>21</v>
      </c>
      <c r="M61" s="157">
        <f>G61*(1+L61/100)</f>
        <v>0</v>
      </c>
      <c r="N61" s="156">
        <v>2.5249999999999999</v>
      </c>
      <c r="O61" s="156">
        <f>ROUND(E61*N61,2)</f>
        <v>52.83</v>
      </c>
      <c r="P61" s="156">
        <v>0</v>
      </c>
      <c r="Q61" s="156">
        <f>ROUND(E61*P61,2)</f>
        <v>0</v>
      </c>
      <c r="R61" s="157"/>
      <c r="S61" s="157" t="s">
        <v>129</v>
      </c>
      <c r="T61" s="157" t="s">
        <v>129</v>
      </c>
      <c r="U61" s="157">
        <v>2.3170000000000002</v>
      </c>
      <c r="V61" s="157">
        <f>ROUND(E61*U61,2)</f>
        <v>48.48</v>
      </c>
      <c r="W61" s="157"/>
      <c r="X61" s="157" t="s">
        <v>144</v>
      </c>
      <c r="Y61" s="157" t="s">
        <v>131</v>
      </c>
      <c r="Z61" s="147"/>
      <c r="AA61" s="147"/>
      <c r="AB61" s="147"/>
      <c r="AC61" s="147"/>
      <c r="AD61" s="147"/>
      <c r="AE61" s="147"/>
      <c r="AF61" s="147"/>
      <c r="AG61" s="147" t="s">
        <v>145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2" x14ac:dyDescent="0.2">
      <c r="A62" s="154"/>
      <c r="B62" s="155"/>
      <c r="C62" s="264" t="s">
        <v>286</v>
      </c>
      <c r="D62" s="265"/>
      <c r="E62" s="265"/>
      <c r="F62" s="265"/>
      <c r="G62" s="265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136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ht="33.75" outlineLevel="2" x14ac:dyDescent="0.2">
      <c r="A63" s="154"/>
      <c r="B63" s="155"/>
      <c r="C63" s="190" t="s">
        <v>293</v>
      </c>
      <c r="D63" s="186"/>
      <c r="E63" s="187">
        <v>12.9801</v>
      </c>
      <c r="F63" s="157"/>
      <c r="G63" s="157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147</v>
      </c>
      <c r="AH63" s="147">
        <v>0</v>
      </c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191" t="s">
        <v>167</v>
      </c>
      <c r="D64" s="188"/>
      <c r="E64" s="189">
        <v>12.9801</v>
      </c>
      <c r="F64" s="157"/>
      <c r="G64" s="157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147</v>
      </c>
      <c r="AH64" s="147">
        <v>1</v>
      </c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3" x14ac:dyDescent="0.2">
      <c r="A65" s="154"/>
      <c r="B65" s="155"/>
      <c r="C65" s="190" t="s">
        <v>294</v>
      </c>
      <c r="D65" s="186"/>
      <c r="E65" s="187"/>
      <c r="F65" s="157"/>
      <c r="G65" s="157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147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3" x14ac:dyDescent="0.2">
      <c r="A66" s="154"/>
      <c r="B66" s="155"/>
      <c r="C66" s="190" t="s">
        <v>295</v>
      </c>
      <c r="D66" s="186"/>
      <c r="E66" s="187">
        <v>4.4660000000000002</v>
      </c>
      <c r="F66" s="157"/>
      <c r="G66" s="157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147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3" x14ac:dyDescent="0.2">
      <c r="A67" s="154"/>
      <c r="B67" s="155"/>
      <c r="C67" s="190" t="s">
        <v>296</v>
      </c>
      <c r="D67" s="186"/>
      <c r="E67" s="187">
        <v>3.4775999999999998</v>
      </c>
      <c r="F67" s="157"/>
      <c r="G67" s="157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147</v>
      </c>
      <c r="AH67" s="147">
        <v>0</v>
      </c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3" x14ac:dyDescent="0.2">
      <c r="A68" s="154"/>
      <c r="B68" s="155"/>
      <c r="C68" s="191" t="s">
        <v>167</v>
      </c>
      <c r="D68" s="188"/>
      <c r="E68" s="189">
        <v>7.9436</v>
      </c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147</v>
      </c>
      <c r="AH68" s="147">
        <v>1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1" x14ac:dyDescent="0.2">
      <c r="A69" s="168">
        <v>15</v>
      </c>
      <c r="B69" s="169" t="s">
        <v>297</v>
      </c>
      <c r="C69" s="182" t="s">
        <v>298</v>
      </c>
      <c r="D69" s="170" t="s">
        <v>238</v>
      </c>
      <c r="E69" s="171">
        <v>1648.5</v>
      </c>
      <c r="F69" s="172"/>
      <c r="G69" s="173">
        <f>ROUND(E69*F69,2)</f>
        <v>0</v>
      </c>
      <c r="H69" s="158"/>
      <c r="I69" s="157">
        <f>ROUND(E69*H69,2)</f>
        <v>0</v>
      </c>
      <c r="J69" s="158"/>
      <c r="K69" s="157">
        <f>ROUND(E69*J69,2)</f>
        <v>0</v>
      </c>
      <c r="L69" s="157">
        <v>21</v>
      </c>
      <c r="M69" s="157">
        <f>G69*(1+L69/100)</f>
        <v>0</v>
      </c>
      <c r="N69" s="156">
        <v>2.2000000000000001E-4</v>
      </c>
      <c r="O69" s="156">
        <f>ROUND(E69*N69,2)</f>
        <v>0.36</v>
      </c>
      <c r="P69" s="156">
        <v>0</v>
      </c>
      <c r="Q69" s="156">
        <f>ROUND(E69*P69,2)</f>
        <v>0</v>
      </c>
      <c r="R69" s="157"/>
      <c r="S69" s="157" t="s">
        <v>129</v>
      </c>
      <c r="T69" s="157" t="s">
        <v>129</v>
      </c>
      <c r="U69" s="157">
        <v>0.02</v>
      </c>
      <c r="V69" s="157">
        <f>ROUND(E69*U69,2)</f>
        <v>32.97</v>
      </c>
      <c r="W69" s="157"/>
      <c r="X69" s="157" t="s">
        <v>144</v>
      </c>
      <c r="Y69" s="157" t="s">
        <v>131</v>
      </c>
      <c r="Z69" s="147"/>
      <c r="AA69" s="147"/>
      <c r="AB69" s="147"/>
      <c r="AC69" s="147"/>
      <c r="AD69" s="147"/>
      <c r="AE69" s="147"/>
      <c r="AF69" s="147"/>
      <c r="AG69" s="147" t="s">
        <v>145</v>
      </c>
      <c r="AH69" s="147"/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2" x14ac:dyDescent="0.2">
      <c r="A70" s="154"/>
      <c r="B70" s="155"/>
      <c r="C70" s="190" t="s">
        <v>299</v>
      </c>
      <c r="D70" s="186"/>
      <c r="E70" s="187">
        <v>1648.5</v>
      </c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147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ht="22.5" outlineLevel="1" x14ac:dyDescent="0.2">
      <c r="A71" s="168">
        <v>16</v>
      </c>
      <c r="B71" s="169" t="s">
        <v>300</v>
      </c>
      <c r="C71" s="182" t="s">
        <v>301</v>
      </c>
      <c r="D71" s="170" t="s">
        <v>238</v>
      </c>
      <c r="E71" s="171">
        <v>1648.5</v>
      </c>
      <c r="F71" s="172"/>
      <c r="G71" s="173">
        <f>ROUND(E71*F71,2)</f>
        <v>0</v>
      </c>
      <c r="H71" s="158"/>
      <c r="I71" s="157">
        <f>ROUND(E71*H71,2)</f>
        <v>0</v>
      </c>
      <c r="J71" s="158"/>
      <c r="K71" s="157">
        <f>ROUND(E71*J71,2)</f>
        <v>0</v>
      </c>
      <c r="L71" s="157">
        <v>21</v>
      </c>
      <c r="M71" s="157">
        <f>G71*(1+L71/100)</f>
        <v>0</v>
      </c>
      <c r="N71" s="156">
        <v>5.0000000000000001E-3</v>
      </c>
      <c r="O71" s="156">
        <f>ROUND(E71*N71,2)</f>
        <v>8.24</v>
      </c>
      <c r="P71" s="156">
        <v>0</v>
      </c>
      <c r="Q71" s="156">
        <f>ROUND(E71*P71,2)</f>
        <v>0</v>
      </c>
      <c r="R71" s="157"/>
      <c r="S71" s="157" t="s">
        <v>129</v>
      </c>
      <c r="T71" s="157" t="s">
        <v>129</v>
      </c>
      <c r="U71" s="157">
        <v>0.17799999999999999</v>
      </c>
      <c r="V71" s="157">
        <f>ROUND(E71*U71,2)</f>
        <v>293.43</v>
      </c>
      <c r="W71" s="157"/>
      <c r="X71" s="157" t="s">
        <v>144</v>
      </c>
      <c r="Y71" s="157" t="s">
        <v>131</v>
      </c>
      <c r="Z71" s="147"/>
      <c r="AA71" s="147"/>
      <c r="AB71" s="147"/>
      <c r="AC71" s="147"/>
      <c r="AD71" s="147"/>
      <c r="AE71" s="147"/>
      <c r="AF71" s="147"/>
      <c r="AG71" s="147" t="s">
        <v>145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2" x14ac:dyDescent="0.2">
      <c r="A72" s="154"/>
      <c r="B72" s="155"/>
      <c r="C72" s="190" t="s">
        <v>299</v>
      </c>
      <c r="D72" s="186"/>
      <c r="E72" s="187">
        <v>1648.5</v>
      </c>
      <c r="F72" s="157"/>
      <c r="G72" s="157"/>
      <c r="H72" s="157"/>
      <c r="I72" s="157"/>
      <c r="J72" s="157"/>
      <c r="K72" s="157"/>
      <c r="L72" s="157"/>
      <c r="M72" s="157"/>
      <c r="N72" s="156"/>
      <c r="O72" s="156"/>
      <c r="P72" s="156"/>
      <c r="Q72" s="156"/>
      <c r="R72" s="157"/>
      <c r="S72" s="157"/>
      <c r="T72" s="157"/>
      <c r="U72" s="157"/>
      <c r="V72" s="157"/>
      <c r="W72" s="157"/>
      <c r="X72" s="157"/>
      <c r="Y72" s="157"/>
      <c r="Z72" s="147"/>
      <c r="AA72" s="147"/>
      <c r="AB72" s="147"/>
      <c r="AC72" s="147"/>
      <c r="AD72" s="147"/>
      <c r="AE72" s="147"/>
      <c r="AF72" s="147"/>
      <c r="AG72" s="147" t="s">
        <v>147</v>
      </c>
      <c r="AH72" s="147">
        <v>0</v>
      </c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ht="22.5" outlineLevel="1" x14ac:dyDescent="0.2">
      <c r="A73" s="168">
        <v>17</v>
      </c>
      <c r="B73" s="169" t="s">
        <v>302</v>
      </c>
      <c r="C73" s="182" t="s">
        <v>303</v>
      </c>
      <c r="D73" s="170" t="s">
        <v>143</v>
      </c>
      <c r="E73" s="171">
        <v>4.9238999999999997</v>
      </c>
      <c r="F73" s="172"/>
      <c r="G73" s="173">
        <f>ROUND(E73*F73,2)</f>
        <v>0</v>
      </c>
      <c r="H73" s="158"/>
      <c r="I73" s="157">
        <f>ROUND(E73*H73,2)</f>
        <v>0</v>
      </c>
      <c r="J73" s="158"/>
      <c r="K73" s="157">
        <f>ROUND(E73*J73,2)</f>
        <v>0</v>
      </c>
      <c r="L73" s="157">
        <v>21</v>
      </c>
      <c r="M73" s="157">
        <f>G73*(1+L73/100)</f>
        <v>0</v>
      </c>
      <c r="N73" s="156">
        <v>0</v>
      </c>
      <c r="O73" s="156">
        <f>ROUND(E73*N73,2)</f>
        <v>0</v>
      </c>
      <c r="P73" s="156">
        <v>0</v>
      </c>
      <c r="Q73" s="156">
        <f>ROUND(E73*P73,2)</f>
        <v>0</v>
      </c>
      <c r="R73" s="157"/>
      <c r="S73" s="157" t="s">
        <v>129</v>
      </c>
      <c r="T73" s="157" t="s">
        <v>129</v>
      </c>
      <c r="U73" s="157">
        <v>1.35</v>
      </c>
      <c r="V73" s="157">
        <f>ROUND(E73*U73,2)</f>
        <v>6.65</v>
      </c>
      <c r="W73" s="157"/>
      <c r="X73" s="157" t="s">
        <v>144</v>
      </c>
      <c r="Y73" s="157" t="s">
        <v>131</v>
      </c>
      <c r="Z73" s="147"/>
      <c r="AA73" s="147"/>
      <c r="AB73" s="147"/>
      <c r="AC73" s="147"/>
      <c r="AD73" s="147"/>
      <c r="AE73" s="147"/>
      <c r="AF73" s="147"/>
      <c r="AG73" s="147" t="s">
        <v>145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47"/>
      <c r="BB73" s="147"/>
      <c r="BC73" s="147"/>
      <c r="BD73" s="147"/>
      <c r="BE73" s="147"/>
      <c r="BF73" s="147"/>
      <c r="BG73" s="147"/>
      <c r="BH73" s="147"/>
    </row>
    <row r="74" spans="1:60" ht="22.5" outlineLevel="2" x14ac:dyDescent="0.2">
      <c r="A74" s="154"/>
      <c r="B74" s="155"/>
      <c r="C74" s="190" t="s">
        <v>304</v>
      </c>
      <c r="D74" s="186"/>
      <c r="E74" s="187">
        <v>4.9238999999999997</v>
      </c>
      <c r="F74" s="157"/>
      <c r="G74" s="157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7"/>
      <c r="AA74" s="147"/>
      <c r="AB74" s="147"/>
      <c r="AC74" s="147"/>
      <c r="AD74" s="147"/>
      <c r="AE74" s="147"/>
      <c r="AF74" s="147"/>
      <c r="AG74" s="147" t="s">
        <v>147</v>
      </c>
      <c r="AH74" s="147">
        <v>0</v>
      </c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ht="22.5" outlineLevel="1" x14ac:dyDescent="0.2">
      <c r="A75" s="168">
        <v>18</v>
      </c>
      <c r="B75" s="169" t="s">
        <v>305</v>
      </c>
      <c r="C75" s="182" t="s">
        <v>306</v>
      </c>
      <c r="D75" s="170" t="s">
        <v>143</v>
      </c>
      <c r="E75" s="171">
        <v>7.9436</v>
      </c>
      <c r="F75" s="172"/>
      <c r="G75" s="173">
        <f>ROUND(E75*F75,2)</f>
        <v>0</v>
      </c>
      <c r="H75" s="158"/>
      <c r="I75" s="157">
        <f>ROUND(E75*H75,2)</f>
        <v>0</v>
      </c>
      <c r="J75" s="158"/>
      <c r="K75" s="157">
        <f>ROUND(E75*J75,2)</f>
        <v>0</v>
      </c>
      <c r="L75" s="157">
        <v>21</v>
      </c>
      <c r="M75" s="157">
        <f>G75*(1+L75/100)</f>
        <v>0</v>
      </c>
      <c r="N75" s="156">
        <v>0</v>
      </c>
      <c r="O75" s="156">
        <f>ROUND(E75*N75,2)</f>
        <v>0</v>
      </c>
      <c r="P75" s="156">
        <v>0</v>
      </c>
      <c r="Q75" s="156">
        <f>ROUND(E75*P75,2)</f>
        <v>0</v>
      </c>
      <c r="R75" s="157"/>
      <c r="S75" s="157" t="s">
        <v>129</v>
      </c>
      <c r="T75" s="157" t="s">
        <v>129</v>
      </c>
      <c r="U75" s="157">
        <v>0.67500000000000004</v>
      </c>
      <c r="V75" s="157">
        <f>ROUND(E75*U75,2)</f>
        <v>5.36</v>
      </c>
      <c r="W75" s="157"/>
      <c r="X75" s="157" t="s">
        <v>144</v>
      </c>
      <c r="Y75" s="157" t="s">
        <v>131</v>
      </c>
      <c r="Z75" s="147"/>
      <c r="AA75" s="147"/>
      <c r="AB75" s="147"/>
      <c r="AC75" s="147"/>
      <c r="AD75" s="147"/>
      <c r="AE75" s="147"/>
      <c r="AF75" s="147"/>
      <c r="AG75" s="147" t="s">
        <v>145</v>
      </c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outlineLevel="2" x14ac:dyDescent="0.2">
      <c r="A76" s="154"/>
      <c r="B76" s="155"/>
      <c r="C76" s="190" t="s">
        <v>294</v>
      </c>
      <c r="D76" s="186"/>
      <c r="E76" s="187"/>
      <c r="F76" s="157"/>
      <c r="G76" s="157"/>
      <c r="H76" s="157"/>
      <c r="I76" s="157"/>
      <c r="J76" s="157"/>
      <c r="K76" s="157"/>
      <c r="L76" s="157"/>
      <c r="M76" s="157"/>
      <c r="N76" s="156"/>
      <c r="O76" s="156"/>
      <c r="P76" s="156"/>
      <c r="Q76" s="156"/>
      <c r="R76" s="157"/>
      <c r="S76" s="157"/>
      <c r="T76" s="157"/>
      <c r="U76" s="157"/>
      <c r="V76" s="157"/>
      <c r="W76" s="157"/>
      <c r="X76" s="157"/>
      <c r="Y76" s="157"/>
      <c r="Z76" s="147"/>
      <c r="AA76" s="147"/>
      <c r="AB76" s="147"/>
      <c r="AC76" s="147"/>
      <c r="AD76" s="147"/>
      <c r="AE76" s="147"/>
      <c r="AF76" s="147"/>
      <c r="AG76" s="147" t="s">
        <v>147</v>
      </c>
      <c r="AH76" s="147">
        <v>0</v>
      </c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3" x14ac:dyDescent="0.2">
      <c r="A77" s="154"/>
      <c r="B77" s="155"/>
      <c r="C77" s="190" t="s">
        <v>295</v>
      </c>
      <c r="D77" s="186"/>
      <c r="E77" s="187">
        <v>4.4660000000000002</v>
      </c>
      <c r="F77" s="157"/>
      <c r="G77" s="157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147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 x14ac:dyDescent="0.2">
      <c r="A78" s="154"/>
      <c r="B78" s="155"/>
      <c r="C78" s="190" t="s">
        <v>296</v>
      </c>
      <c r="D78" s="186"/>
      <c r="E78" s="187">
        <v>3.4775999999999998</v>
      </c>
      <c r="F78" s="157"/>
      <c r="G78" s="157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147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1" x14ac:dyDescent="0.2">
      <c r="A79" s="168">
        <v>19</v>
      </c>
      <c r="B79" s="169" t="s">
        <v>307</v>
      </c>
      <c r="C79" s="182" t="s">
        <v>308</v>
      </c>
      <c r="D79" s="170" t="s">
        <v>143</v>
      </c>
      <c r="E79" s="171">
        <v>12.9801</v>
      </c>
      <c r="F79" s="172"/>
      <c r="G79" s="173">
        <f>ROUND(E79*F79,2)</f>
        <v>0</v>
      </c>
      <c r="H79" s="158"/>
      <c r="I79" s="157">
        <f>ROUND(E79*H79,2)</f>
        <v>0</v>
      </c>
      <c r="J79" s="158"/>
      <c r="K79" s="157">
        <f>ROUND(E79*J79,2)</f>
        <v>0</v>
      </c>
      <c r="L79" s="157">
        <v>21</v>
      </c>
      <c r="M79" s="157">
        <f>G79*(1+L79/100)</f>
        <v>0</v>
      </c>
      <c r="N79" s="156">
        <v>0</v>
      </c>
      <c r="O79" s="156">
        <f>ROUND(E79*N79,2)</f>
        <v>0</v>
      </c>
      <c r="P79" s="156">
        <v>0</v>
      </c>
      <c r="Q79" s="156">
        <f>ROUND(E79*P79,2)</f>
        <v>0</v>
      </c>
      <c r="R79" s="157"/>
      <c r="S79" s="157" t="s">
        <v>129</v>
      </c>
      <c r="T79" s="157" t="s">
        <v>129</v>
      </c>
      <c r="U79" s="157">
        <v>0.20499999999999999</v>
      </c>
      <c r="V79" s="157">
        <f>ROUND(E79*U79,2)</f>
        <v>2.66</v>
      </c>
      <c r="W79" s="157"/>
      <c r="X79" s="157" t="s">
        <v>144</v>
      </c>
      <c r="Y79" s="157" t="s">
        <v>131</v>
      </c>
      <c r="Z79" s="147"/>
      <c r="AA79" s="147"/>
      <c r="AB79" s="147"/>
      <c r="AC79" s="147"/>
      <c r="AD79" s="147"/>
      <c r="AE79" s="147"/>
      <c r="AF79" s="147"/>
      <c r="AG79" s="147" t="s">
        <v>145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ht="33.75" outlineLevel="2" x14ac:dyDescent="0.2">
      <c r="A80" s="154"/>
      <c r="B80" s="155"/>
      <c r="C80" s="190" t="s">
        <v>293</v>
      </c>
      <c r="D80" s="186"/>
      <c r="E80" s="187">
        <v>12.9801</v>
      </c>
      <c r="F80" s="157"/>
      <c r="G80" s="157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7"/>
      <c r="AA80" s="147"/>
      <c r="AB80" s="147"/>
      <c r="AC80" s="147"/>
      <c r="AD80" s="147"/>
      <c r="AE80" s="147"/>
      <c r="AF80" s="147"/>
      <c r="AG80" s="147" t="s">
        <v>147</v>
      </c>
      <c r="AH80" s="147">
        <v>0</v>
      </c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1" x14ac:dyDescent="0.2">
      <c r="A81" s="168">
        <v>20</v>
      </c>
      <c r="B81" s="169" t="s">
        <v>309</v>
      </c>
      <c r="C81" s="182" t="s">
        <v>310</v>
      </c>
      <c r="D81" s="170" t="s">
        <v>238</v>
      </c>
      <c r="E81" s="171">
        <v>1.0740000000000001</v>
      </c>
      <c r="F81" s="172"/>
      <c r="G81" s="173">
        <f>ROUND(E81*F81,2)</f>
        <v>0</v>
      </c>
      <c r="H81" s="158"/>
      <c r="I81" s="157">
        <f>ROUND(E81*H81,2)</f>
        <v>0</v>
      </c>
      <c r="J81" s="158"/>
      <c r="K81" s="157">
        <f>ROUND(E81*J81,2)</f>
        <v>0</v>
      </c>
      <c r="L81" s="157">
        <v>21</v>
      </c>
      <c r="M81" s="157">
        <f>G81*(1+L81/100)</f>
        <v>0</v>
      </c>
      <c r="N81" s="156">
        <v>1.4080000000000001E-2</v>
      </c>
      <c r="O81" s="156">
        <f>ROUND(E81*N81,2)</f>
        <v>0.02</v>
      </c>
      <c r="P81" s="156">
        <v>0</v>
      </c>
      <c r="Q81" s="156">
        <f>ROUND(E81*P81,2)</f>
        <v>0</v>
      </c>
      <c r="R81" s="157"/>
      <c r="S81" s="157" t="s">
        <v>129</v>
      </c>
      <c r="T81" s="157" t="s">
        <v>129</v>
      </c>
      <c r="U81" s="157">
        <v>0.39600000000000002</v>
      </c>
      <c r="V81" s="157">
        <f>ROUND(E81*U81,2)</f>
        <v>0.43</v>
      </c>
      <c r="W81" s="157"/>
      <c r="X81" s="157" t="s">
        <v>144</v>
      </c>
      <c r="Y81" s="157" t="s">
        <v>131</v>
      </c>
      <c r="Z81" s="147"/>
      <c r="AA81" s="147"/>
      <c r="AB81" s="147"/>
      <c r="AC81" s="147"/>
      <c r="AD81" s="147"/>
      <c r="AE81" s="147"/>
      <c r="AF81" s="147"/>
      <c r="AG81" s="147" t="s">
        <v>145</v>
      </c>
      <c r="AH81" s="147"/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2" x14ac:dyDescent="0.2">
      <c r="A82" s="154"/>
      <c r="B82" s="155"/>
      <c r="C82" s="190" t="s">
        <v>311</v>
      </c>
      <c r="D82" s="186"/>
      <c r="E82" s="187">
        <v>1.0740000000000001</v>
      </c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7"/>
      <c r="AA82" s="147"/>
      <c r="AB82" s="147"/>
      <c r="AC82" s="147"/>
      <c r="AD82" s="147"/>
      <c r="AE82" s="147"/>
      <c r="AF82" s="147"/>
      <c r="AG82" s="147" t="s">
        <v>147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1" x14ac:dyDescent="0.2">
      <c r="A83" s="168">
        <v>21</v>
      </c>
      <c r="B83" s="169" t="s">
        <v>312</v>
      </c>
      <c r="C83" s="182" t="s">
        <v>313</v>
      </c>
      <c r="D83" s="170" t="s">
        <v>238</v>
      </c>
      <c r="E83" s="171">
        <v>1.0740000000000001</v>
      </c>
      <c r="F83" s="172"/>
      <c r="G83" s="173">
        <f>ROUND(E83*F83,2)</f>
        <v>0</v>
      </c>
      <c r="H83" s="158"/>
      <c r="I83" s="157">
        <f>ROUND(E83*H83,2)</f>
        <v>0</v>
      </c>
      <c r="J83" s="158"/>
      <c r="K83" s="157">
        <f>ROUND(E83*J83,2)</f>
        <v>0</v>
      </c>
      <c r="L83" s="157">
        <v>21</v>
      </c>
      <c r="M83" s="157">
        <f>G83*(1+L83/100)</f>
        <v>0</v>
      </c>
      <c r="N83" s="156">
        <v>0</v>
      </c>
      <c r="O83" s="156">
        <f>ROUND(E83*N83,2)</f>
        <v>0</v>
      </c>
      <c r="P83" s="156">
        <v>0</v>
      </c>
      <c r="Q83" s="156">
        <f>ROUND(E83*P83,2)</f>
        <v>0</v>
      </c>
      <c r="R83" s="157"/>
      <c r="S83" s="157" t="s">
        <v>129</v>
      </c>
      <c r="T83" s="157" t="s">
        <v>129</v>
      </c>
      <c r="U83" s="157">
        <v>0.24</v>
      </c>
      <c r="V83" s="157">
        <f>ROUND(E83*U83,2)</f>
        <v>0.26</v>
      </c>
      <c r="W83" s="157"/>
      <c r="X83" s="157" t="s">
        <v>144</v>
      </c>
      <c r="Y83" s="157" t="s">
        <v>131</v>
      </c>
      <c r="Z83" s="147"/>
      <c r="AA83" s="147"/>
      <c r="AB83" s="147"/>
      <c r="AC83" s="147"/>
      <c r="AD83" s="147"/>
      <c r="AE83" s="147"/>
      <c r="AF83" s="147"/>
      <c r="AG83" s="147" t="s">
        <v>145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2" x14ac:dyDescent="0.2">
      <c r="A84" s="154"/>
      <c r="B84" s="155"/>
      <c r="C84" s="190" t="s">
        <v>314</v>
      </c>
      <c r="D84" s="186"/>
      <c r="E84" s="187">
        <v>1.0740000000000001</v>
      </c>
      <c r="F84" s="157"/>
      <c r="G84" s="157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7"/>
      <c r="AA84" s="147"/>
      <c r="AB84" s="147"/>
      <c r="AC84" s="147"/>
      <c r="AD84" s="147"/>
      <c r="AE84" s="147"/>
      <c r="AF84" s="147"/>
      <c r="AG84" s="147" t="s">
        <v>147</v>
      </c>
      <c r="AH84" s="147">
        <v>5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ht="22.5" outlineLevel="1" x14ac:dyDescent="0.2">
      <c r="A85" s="168">
        <v>22</v>
      </c>
      <c r="B85" s="169" t="s">
        <v>315</v>
      </c>
      <c r="C85" s="182" t="s">
        <v>316</v>
      </c>
      <c r="D85" s="170" t="s">
        <v>204</v>
      </c>
      <c r="E85" s="171">
        <v>0.98772000000000004</v>
      </c>
      <c r="F85" s="172"/>
      <c r="G85" s="173">
        <f>ROUND(E85*F85,2)</f>
        <v>0</v>
      </c>
      <c r="H85" s="158"/>
      <c r="I85" s="157">
        <f>ROUND(E85*H85,2)</f>
        <v>0</v>
      </c>
      <c r="J85" s="158"/>
      <c r="K85" s="157">
        <f>ROUND(E85*J85,2)</f>
        <v>0</v>
      </c>
      <c r="L85" s="157">
        <v>21</v>
      </c>
      <c r="M85" s="157">
        <f>G85*(1+L85/100)</f>
        <v>0</v>
      </c>
      <c r="N85" s="156">
        <v>1.0681799999999999</v>
      </c>
      <c r="O85" s="156">
        <f>ROUND(E85*N85,2)</f>
        <v>1.06</v>
      </c>
      <c r="P85" s="156">
        <v>0</v>
      </c>
      <c r="Q85" s="156">
        <f>ROUND(E85*P85,2)</f>
        <v>0</v>
      </c>
      <c r="R85" s="157"/>
      <c r="S85" s="157" t="s">
        <v>129</v>
      </c>
      <c r="T85" s="157" t="s">
        <v>129</v>
      </c>
      <c r="U85" s="157">
        <v>15.231</v>
      </c>
      <c r="V85" s="157">
        <f>ROUND(E85*U85,2)</f>
        <v>15.04</v>
      </c>
      <c r="W85" s="157"/>
      <c r="X85" s="157" t="s">
        <v>144</v>
      </c>
      <c r="Y85" s="157" t="s">
        <v>131</v>
      </c>
      <c r="Z85" s="147"/>
      <c r="AA85" s="147"/>
      <c r="AB85" s="147"/>
      <c r="AC85" s="147"/>
      <c r="AD85" s="147"/>
      <c r="AE85" s="147"/>
      <c r="AF85" s="147"/>
      <c r="AG85" s="147" t="s">
        <v>145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ht="33.75" outlineLevel="2" x14ac:dyDescent="0.2">
      <c r="A86" s="154"/>
      <c r="B86" s="155"/>
      <c r="C86" s="190" t="s">
        <v>317</v>
      </c>
      <c r="D86" s="186"/>
      <c r="E86" s="187">
        <v>0.98772000000000004</v>
      </c>
      <c r="F86" s="157"/>
      <c r="G86" s="157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147</v>
      </c>
      <c r="AH86" s="147">
        <v>0</v>
      </c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x14ac:dyDescent="0.2">
      <c r="A87" s="161" t="s">
        <v>124</v>
      </c>
      <c r="B87" s="162" t="s">
        <v>65</v>
      </c>
      <c r="C87" s="180" t="s">
        <v>66</v>
      </c>
      <c r="D87" s="163"/>
      <c r="E87" s="164"/>
      <c r="F87" s="165"/>
      <c r="G87" s="166">
        <f>SUMIF(AG88:AG96,"&lt;&gt;NOR",G88:G96)</f>
        <v>0</v>
      </c>
      <c r="H87" s="160"/>
      <c r="I87" s="160">
        <f>SUM(I88:I96)</f>
        <v>0</v>
      </c>
      <c r="J87" s="160"/>
      <c r="K87" s="160">
        <f>SUM(K88:K96)</f>
        <v>0</v>
      </c>
      <c r="L87" s="160"/>
      <c r="M87" s="160">
        <f>SUM(M88:M96)</f>
        <v>0</v>
      </c>
      <c r="N87" s="159"/>
      <c r="O87" s="159">
        <f>SUM(O88:O96)</f>
        <v>6.9999999999999993E-2</v>
      </c>
      <c r="P87" s="159"/>
      <c r="Q87" s="159">
        <f>SUM(Q88:Q96)</f>
        <v>0</v>
      </c>
      <c r="R87" s="160"/>
      <c r="S87" s="160"/>
      <c r="T87" s="160"/>
      <c r="U87" s="160"/>
      <c r="V87" s="160">
        <f>SUM(V88:V96)</f>
        <v>5.27</v>
      </c>
      <c r="W87" s="160"/>
      <c r="X87" s="160"/>
      <c r="Y87" s="160"/>
      <c r="AG87" t="s">
        <v>125</v>
      </c>
    </row>
    <row r="88" spans="1:60" outlineLevel="1" x14ac:dyDescent="0.2">
      <c r="A88" s="168">
        <v>23</v>
      </c>
      <c r="B88" s="169" t="s">
        <v>318</v>
      </c>
      <c r="C88" s="182" t="s">
        <v>319</v>
      </c>
      <c r="D88" s="170" t="s">
        <v>238</v>
      </c>
      <c r="E88" s="171">
        <v>11.8217</v>
      </c>
      <c r="F88" s="172"/>
      <c r="G88" s="173">
        <f>ROUND(E88*F88,2)</f>
        <v>0</v>
      </c>
      <c r="H88" s="158"/>
      <c r="I88" s="157">
        <f>ROUND(E88*H88,2)</f>
        <v>0</v>
      </c>
      <c r="J88" s="158"/>
      <c r="K88" s="157">
        <f>ROUND(E88*J88,2)</f>
        <v>0</v>
      </c>
      <c r="L88" s="157">
        <v>21</v>
      </c>
      <c r="M88" s="157">
        <f>G88*(1+L88/100)</f>
        <v>0</v>
      </c>
      <c r="N88" s="156">
        <v>5.4000000000000003E-3</v>
      </c>
      <c r="O88" s="156">
        <f>ROUND(E88*N88,2)</f>
        <v>0.06</v>
      </c>
      <c r="P88" s="156">
        <v>0</v>
      </c>
      <c r="Q88" s="156">
        <f>ROUND(E88*P88,2)</f>
        <v>0</v>
      </c>
      <c r="R88" s="157"/>
      <c r="S88" s="157" t="s">
        <v>129</v>
      </c>
      <c r="T88" s="157" t="s">
        <v>129</v>
      </c>
      <c r="U88" s="157">
        <v>0.22500000000000001</v>
      </c>
      <c r="V88" s="157">
        <f>ROUND(E88*U88,2)</f>
        <v>2.66</v>
      </c>
      <c r="W88" s="157"/>
      <c r="X88" s="157" t="s">
        <v>144</v>
      </c>
      <c r="Y88" s="157" t="s">
        <v>131</v>
      </c>
      <c r="Z88" s="147"/>
      <c r="AA88" s="147"/>
      <c r="AB88" s="147"/>
      <c r="AC88" s="147"/>
      <c r="AD88" s="147"/>
      <c r="AE88" s="147"/>
      <c r="AF88" s="147"/>
      <c r="AG88" s="147" t="s">
        <v>145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2" x14ac:dyDescent="0.2">
      <c r="A89" s="154"/>
      <c r="B89" s="155"/>
      <c r="C89" s="264" t="s">
        <v>320</v>
      </c>
      <c r="D89" s="265"/>
      <c r="E89" s="265"/>
      <c r="F89" s="265"/>
      <c r="G89" s="265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7"/>
      <c r="AA89" s="147"/>
      <c r="AB89" s="147"/>
      <c r="AC89" s="147"/>
      <c r="AD89" s="147"/>
      <c r="AE89" s="147"/>
      <c r="AF89" s="147"/>
      <c r="AG89" s="147" t="s">
        <v>136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2" x14ac:dyDescent="0.2">
      <c r="A90" s="154"/>
      <c r="B90" s="155"/>
      <c r="C90" s="190" t="s">
        <v>321</v>
      </c>
      <c r="D90" s="186"/>
      <c r="E90" s="187"/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147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ht="22.5" outlineLevel="3" x14ac:dyDescent="0.2">
      <c r="A91" s="154"/>
      <c r="B91" s="155"/>
      <c r="C91" s="190" t="s">
        <v>322</v>
      </c>
      <c r="D91" s="186"/>
      <c r="E91" s="187">
        <v>5.8461999999999996</v>
      </c>
      <c r="F91" s="157"/>
      <c r="G91" s="157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147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190" t="s">
        <v>323</v>
      </c>
      <c r="D92" s="186"/>
      <c r="E92" s="187">
        <v>5.9755000000000003</v>
      </c>
      <c r="F92" s="157"/>
      <c r="G92" s="157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147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ht="22.5" outlineLevel="1" x14ac:dyDescent="0.2">
      <c r="A93" s="168">
        <v>24</v>
      </c>
      <c r="B93" s="169" t="s">
        <v>324</v>
      </c>
      <c r="C93" s="182" t="s">
        <v>325</v>
      </c>
      <c r="D93" s="170" t="s">
        <v>238</v>
      </c>
      <c r="E93" s="171">
        <v>13.048</v>
      </c>
      <c r="F93" s="172"/>
      <c r="G93" s="173">
        <f>ROUND(E93*F93,2)</f>
        <v>0</v>
      </c>
      <c r="H93" s="158"/>
      <c r="I93" s="157">
        <f>ROUND(E93*H93,2)</f>
        <v>0</v>
      </c>
      <c r="J93" s="158"/>
      <c r="K93" s="157">
        <f>ROUND(E93*J93,2)</f>
        <v>0</v>
      </c>
      <c r="L93" s="157">
        <v>21</v>
      </c>
      <c r="M93" s="157">
        <f>G93*(1+L93/100)</f>
        <v>0</v>
      </c>
      <c r="N93" s="156">
        <v>6.9999999999999999E-4</v>
      </c>
      <c r="O93" s="156">
        <f>ROUND(E93*N93,2)</f>
        <v>0.01</v>
      </c>
      <c r="P93" s="156">
        <v>0</v>
      </c>
      <c r="Q93" s="156">
        <f>ROUND(E93*P93,2)</f>
        <v>0</v>
      </c>
      <c r="R93" s="157"/>
      <c r="S93" s="157" t="s">
        <v>129</v>
      </c>
      <c r="T93" s="157" t="s">
        <v>129</v>
      </c>
      <c r="U93" s="157">
        <v>0.2</v>
      </c>
      <c r="V93" s="157">
        <f>ROUND(E93*U93,2)</f>
        <v>2.61</v>
      </c>
      <c r="W93" s="157"/>
      <c r="X93" s="157" t="s">
        <v>144</v>
      </c>
      <c r="Y93" s="157" t="s">
        <v>131</v>
      </c>
      <c r="Z93" s="147"/>
      <c r="AA93" s="147"/>
      <c r="AB93" s="147"/>
      <c r="AC93" s="147"/>
      <c r="AD93" s="147"/>
      <c r="AE93" s="147"/>
      <c r="AF93" s="147"/>
      <c r="AG93" s="147" t="s">
        <v>145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ht="22.5" outlineLevel="2" x14ac:dyDescent="0.2">
      <c r="A94" s="154"/>
      <c r="B94" s="155"/>
      <c r="C94" s="190" t="s">
        <v>326</v>
      </c>
      <c r="D94" s="186"/>
      <c r="E94" s="187">
        <v>11.43675</v>
      </c>
      <c r="F94" s="157"/>
      <c r="G94" s="157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7"/>
      <c r="AA94" s="147"/>
      <c r="AB94" s="147"/>
      <c r="AC94" s="147"/>
      <c r="AD94" s="147"/>
      <c r="AE94" s="147"/>
      <c r="AF94" s="147"/>
      <c r="AG94" s="147" t="s">
        <v>147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3" x14ac:dyDescent="0.2">
      <c r="A95" s="154"/>
      <c r="B95" s="155"/>
      <c r="C95" s="190" t="s">
        <v>327</v>
      </c>
      <c r="D95" s="186"/>
      <c r="E95" s="187">
        <v>0.77625</v>
      </c>
      <c r="F95" s="157"/>
      <c r="G95" s="157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147</v>
      </c>
      <c r="AH95" s="147">
        <v>0</v>
      </c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3" x14ac:dyDescent="0.2">
      <c r="A96" s="154"/>
      <c r="B96" s="155"/>
      <c r="C96" s="190" t="s">
        <v>328</v>
      </c>
      <c r="D96" s="186"/>
      <c r="E96" s="187">
        <v>0.83499999999999996</v>
      </c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57"/>
      <c r="Z96" s="147"/>
      <c r="AA96" s="147"/>
      <c r="AB96" s="147"/>
      <c r="AC96" s="147"/>
      <c r="AD96" s="147"/>
      <c r="AE96" s="147"/>
      <c r="AF96" s="147"/>
      <c r="AG96" s="147" t="s">
        <v>147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ht="25.5" x14ac:dyDescent="0.2">
      <c r="A97" s="161" t="s">
        <v>124</v>
      </c>
      <c r="B97" s="162" t="s">
        <v>67</v>
      </c>
      <c r="C97" s="180" t="s">
        <v>68</v>
      </c>
      <c r="D97" s="163"/>
      <c r="E97" s="164"/>
      <c r="F97" s="165"/>
      <c r="G97" s="166">
        <f>SUMIF(AG98:AG118,"&lt;&gt;NOR",G98:G118)</f>
        <v>0</v>
      </c>
      <c r="H97" s="160"/>
      <c r="I97" s="160">
        <f>SUM(I98:I118)</f>
        <v>0</v>
      </c>
      <c r="J97" s="160"/>
      <c r="K97" s="160">
        <f>SUM(K98:K118)</f>
        <v>0</v>
      </c>
      <c r="L97" s="160"/>
      <c r="M97" s="160">
        <f>SUM(M98:M118)</f>
        <v>0</v>
      </c>
      <c r="N97" s="159"/>
      <c r="O97" s="159">
        <f>SUM(O98:O118)</f>
        <v>0.3</v>
      </c>
      <c r="P97" s="159"/>
      <c r="Q97" s="159">
        <f>SUM(Q98:Q118)</f>
        <v>0</v>
      </c>
      <c r="R97" s="160"/>
      <c r="S97" s="160"/>
      <c r="T97" s="160"/>
      <c r="U97" s="160"/>
      <c r="V97" s="160">
        <f>SUM(V98:V118)</f>
        <v>16.46</v>
      </c>
      <c r="W97" s="160"/>
      <c r="X97" s="160"/>
      <c r="Y97" s="160"/>
      <c r="AG97" t="s">
        <v>125</v>
      </c>
    </row>
    <row r="98" spans="1:60" outlineLevel="1" x14ac:dyDescent="0.2">
      <c r="A98" s="168">
        <v>25</v>
      </c>
      <c r="B98" s="169" t="s">
        <v>329</v>
      </c>
      <c r="C98" s="182" t="s">
        <v>330</v>
      </c>
      <c r="D98" s="170" t="s">
        <v>196</v>
      </c>
      <c r="E98" s="171">
        <v>6</v>
      </c>
      <c r="F98" s="172"/>
      <c r="G98" s="173">
        <f>ROUND(E98*F98,2)</f>
        <v>0</v>
      </c>
      <c r="H98" s="158"/>
      <c r="I98" s="157">
        <f>ROUND(E98*H98,2)</f>
        <v>0</v>
      </c>
      <c r="J98" s="158"/>
      <c r="K98" s="157">
        <f>ROUND(E98*J98,2)</f>
        <v>0</v>
      </c>
      <c r="L98" s="157">
        <v>21</v>
      </c>
      <c r="M98" s="157">
        <f>G98*(1+L98/100)</f>
        <v>0</v>
      </c>
      <c r="N98" s="156">
        <v>1.4999999999999999E-4</v>
      </c>
      <c r="O98" s="156">
        <f>ROUND(E98*N98,2)</f>
        <v>0</v>
      </c>
      <c r="P98" s="156">
        <v>0</v>
      </c>
      <c r="Q98" s="156">
        <f>ROUND(E98*P98,2)</f>
        <v>0</v>
      </c>
      <c r="R98" s="157"/>
      <c r="S98" s="157" t="s">
        <v>129</v>
      </c>
      <c r="T98" s="157" t="s">
        <v>129</v>
      </c>
      <c r="U98" s="157">
        <v>0.4</v>
      </c>
      <c r="V98" s="157">
        <f>ROUND(E98*U98,2)</f>
        <v>2.4</v>
      </c>
      <c r="W98" s="157"/>
      <c r="X98" s="157" t="s">
        <v>144</v>
      </c>
      <c r="Y98" s="157" t="s">
        <v>131</v>
      </c>
      <c r="Z98" s="147"/>
      <c r="AA98" s="147"/>
      <c r="AB98" s="147"/>
      <c r="AC98" s="147"/>
      <c r="AD98" s="147"/>
      <c r="AE98" s="147"/>
      <c r="AF98" s="147"/>
      <c r="AG98" s="147" t="s">
        <v>145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2" x14ac:dyDescent="0.2">
      <c r="A99" s="154"/>
      <c r="B99" s="155"/>
      <c r="C99" s="190" t="s">
        <v>331</v>
      </c>
      <c r="D99" s="186"/>
      <c r="E99" s="187"/>
      <c r="F99" s="157"/>
      <c r="G99" s="157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57"/>
      <c r="Z99" s="147"/>
      <c r="AA99" s="147"/>
      <c r="AB99" s="147"/>
      <c r="AC99" s="147"/>
      <c r="AD99" s="147"/>
      <c r="AE99" s="147"/>
      <c r="AF99" s="147"/>
      <c r="AG99" s="147" t="s">
        <v>147</v>
      </c>
      <c r="AH99" s="147">
        <v>0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3" x14ac:dyDescent="0.2">
      <c r="A100" s="154"/>
      <c r="B100" s="155"/>
      <c r="C100" s="190" t="s">
        <v>332</v>
      </c>
      <c r="D100" s="186"/>
      <c r="E100" s="187">
        <v>2</v>
      </c>
      <c r="F100" s="157"/>
      <c r="G100" s="157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147</v>
      </c>
      <c r="AH100" s="147">
        <v>0</v>
      </c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3" x14ac:dyDescent="0.2">
      <c r="A101" s="154"/>
      <c r="B101" s="155"/>
      <c r="C101" s="190" t="s">
        <v>333</v>
      </c>
      <c r="D101" s="186"/>
      <c r="E101" s="187">
        <v>2</v>
      </c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147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">
      <c r="A102" s="154"/>
      <c r="B102" s="155"/>
      <c r="C102" s="190" t="s">
        <v>334</v>
      </c>
      <c r="D102" s="186"/>
      <c r="E102" s="187">
        <v>2</v>
      </c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147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68">
        <v>26</v>
      </c>
      <c r="B103" s="169" t="s">
        <v>335</v>
      </c>
      <c r="C103" s="182" t="s">
        <v>336</v>
      </c>
      <c r="D103" s="170" t="s">
        <v>196</v>
      </c>
      <c r="E103" s="171">
        <v>13</v>
      </c>
      <c r="F103" s="172"/>
      <c r="G103" s="173">
        <f>ROUND(E103*F103,2)</f>
        <v>0</v>
      </c>
      <c r="H103" s="158"/>
      <c r="I103" s="157">
        <f>ROUND(E103*H103,2)</f>
        <v>0</v>
      </c>
      <c r="J103" s="158"/>
      <c r="K103" s="157">
        <f>ROUND(E103*J103,2)</f>
        <v>0</v>
      </c>
      <c r="L103" s="157">
        <v>21</v>
      </c>
      <c r="M103" s="157">
        <f>G103*(1+L103/100)</f>
        <v>0</v>
      </c>
      <c r="N103" s="156">
        <v>2.5000000000000001E-4</v>
      </c>
      <c r="O103" s="156">
        <f>ROUND(E103*N103,2)</f>
        <v>0</v>
      </c>
      <c r="P103" s="156">
        <v>0</v>
      </c>
      <c r="Q103" s="156">
        <f>ROUND(E103*P103,2)</f>
        <v>0</v>
      </c>
      <c r="R103" s="157"/>
      <c r="S103" s="157" t="s">
        <v>129</v>
      </c>
      <c r="T103" s="157" t="s">
        <v>129</v>
      </c>
      <c r="U103" s="157">
        <v>0.5</v>
      </c>
      <c r="V103" s="157">
        <f>ROUND(E103*U103,2)</f>
        <v>6.5</v>
      </c>
      <c r="W103" s="157"/>
      <c r="X103" s="157" t="s">
        <v>144</v>
      </c>
      <c r="Y103" s="157" t="s">
        <v>131</v>
      </c>
      <c r="Z103" s="147"/>
      <c r="AA103" s="147"/>
      <c r="AB103" s="147"/>
      <c r="AC103" s="147"/>
      <c r="AD103" s="147"/>
      <c r="AE103" s="147"/>
      <c r="AF103" s="147"/>
      <c r="AG103" s="147" t="s">
        <v>145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2" x14ac:dyDescent="0.2">
      <c r="A104" s="154"/>
      <c r="B104" s="155"/>
      <c r="C104" s="190" t="s">
        <v>331</v>
      </c>
      <c r="D104" s="186"/>
      <c r="E104" s="187"/>
      <c r="F104" s="157"/>
      <c r="G104" s="157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147</v>
      </c>
      <c r="AH104" s="147">
        <v>0</v>
      </c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190" t="s">
        <v>337</v>
      </c>
      <c r="D105" s="186"/>
      <c r="E105" s="187">
        <v>1</v>
      </c>
      <c r="F105" s="157"/>
      <c r="G105" s="157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147</v>
      </c>
      <c r="AH105" s="147">
        <v>0</v>
      </c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ht="22.5" outlineLevel="3" x14ac:dyDescent="0.2">
      <c r="A106" s="154"/>
      <c r="B106" s="155"/>
      <c r="C106" s="190" t="s">
        <v>338</v>
      </c>
      <c r="D106" s="186"/>
      <c r="E106" s="187">
        <v>6</v>
      </c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147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3" x14ac:dyDescent="0.2">
      <c r="A107" s="154"/>
      <c r="B107" s="155"/>
      <c r="C107" s="190" t="s">
        <v>339</v>
      </c>
      <c r="D107" s="186"/>
      <c r="E107" s="187">
        <v>2</v>
      </c>
      <c r="F107" s="157"/>
      <c r="G107" s="157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57"/>
      <c r="Z107" s="147"/>
      <c r="AA107" s="147"/>
      <c r="AB107" s="147"/>
      <c r="AC107" s="147"/>
      <c r="AD107" s="147"/>
      <c r="AE107" s="147"/>
      <c r="AF107" s="147"/>
      <c r="AG107" s="147" t="s">
        <v>147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3" x14ac:dyDescent="0.2">
      <c r="A108" s="154"/>
      <c r="B108" s="155"/>
      <c r="C108" s="190" t="s">
        <v>340</v>
      </c>
      <c r="D108" s="186"/>
      <c r="E108" s="187">
        <v>4</v>
      </c>
      <c r="F108" s="157"/>
      <c r="G108" s="157"/>
      <c r="H108" s="157"/>
      <c r="I108" s="157"/>
      <c r="J108" s="157"/>
      <c r="K108" s="157"/>
      <c r="L108" s="157"/>
      <c r="M108" s="157"/>
      <c r="N108" s="156"/>
      <c r="O108" s="156"/>
      <c r="P108" s="156"/>
      <c r="Q108" s="156"/>
      <c r="R108" s="157"/>
      <c r="S108" s="157"/>
      <c r="T108" s="157"/>
      <c r="U108" s="157"/>
      <c r="V108" s="157"/>
      <c r="W108" s="157"/>
      <c r="X108" s="157"/>
      <c r="Y108" s="157"/>
      <c r="Z108" s="147"/>
      <c r="AA108" s="147"/>
      <c r="AB108" s="147"/>
      <c r="AC108" s="147"/>
      <c r="AD108" s="147"/>
      <c r="AE108" s="147"/>
      <c r="AF108" s="147"/>
      <c r="AG108" s="147" t="s">
        <v>147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outlineLevel="1" x14ac:dyDescent="0.2">
      <c r="A109" s="168">
        <v>27</v>
      </c>
      <c r="B109" s="169" t="s">
        <v>341</v>
      </c>
      <c r="C109" s="182" t="s">
        <v>342</v>
      </c>
      <c r="D109" s="170" t="s">
        <v>196</v>
      </c>
      <c r="E109" s="171">
        <v>7</v>
      </c>
      <c r="F109" s="172"/>
      <c r="G109" s="173">
        <f>ROUND(E109*F109,2)</f>
        <v>0</v>
      </c>
      <c r="H109" s="158"/>
      <c r="I109" s="157">
        <f>ROUND(E109*H109,2)</f>
        <v>0</v>
      </c>
      <c r="J109" s="158"/>
      <c r="K109" s="157">
        <f>ROUND(E109*J109,2)</f>
        <v>0</v>
      </c>
      <c r="L109" s="157">
        <v>21</v>
      </c>
      <c r="M109" s="157">
        <f>G109*(1+L109/100)</f>
        <v>0</v>
      </c>
      <c r="N109" s="156">
        <v>4.4000000000000002E-4</v>
      </c>
      <c r="O109" s="156">
        <f>ROUND(E109*N109,2)</f>
        <v>0</v>
      </c>
      <c r="P109" s="156">
        <v>0</v>
      </c>
      <c r="Q109" s="156">
        <f>ROUND(E109*P109,2)</f>
        <v>0</v>
      </c>
      <c r="R109" s="157"/>
      <c r="S109" s="157" t="s">
        <v>129</v>
      </c>
      <c r="T109" s="157" t="s">
        <v>129</v>
      </c>
      <c r="U109" s="157">
        <v>1.08</v>
      </c>
      <c r="V109" s="157">
        <f>ROUND(E109*U109,2)</f>
        <v>7.56</v>
      </c>
      <c r="W109" s="157"/>
      <c r="X109" s="157" t="s">
        <v>144</v>
      </c>
      <c r="Y109" s="157" t="s">
        <v>131</v>
      </c>
      <c r="Z109" s="147"/>
      <c r="AA109" s="147"/>
      <c r="AB109" s="147"/>
      <c r="AC109" s="147"/>
      <c r="AD109" s="147"/>
      <c r="AE109" s="147"/>
      <c r="AF109" s="147"/>
      <c r="AG109" s="147" t="s">
        <v>145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2" x14ac:dyDescent="0.2">
      <c r="A110" s="154"/>
      <c r="B110" s="155"/>
      <c r="C110" s="190" t="s">
        <v>331</v>
      </c>
      <c r="D110" s="186"/>
      <c r="E110" s="187"/>
      <c r="F110" s="157"/>
      <c r="G110" s="157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147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">
      <c r="A111" s="154"/>
      <c r="B111" s="155"/>
      <c r="C111" s="190" t="s">
        <v>343</v>
      </c>
      <c r="D111" s="186"/>
      <c r="E111" s="187">
        <v>5</v>
      </c>
      <c r="F111" s="157"/>
      <c r="G111" s="157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57"/>
      <c r="Z111" s="147"/>
      <c r="AA111" s="147"/>
      <c r="AB111" s="147"/>
      <c r="AC111" s="147"/>
      <c r="AD111" s="147"/>
      <c r="AE111" s="147"/>
      <c r="AF111" s="147"/>
      <c r="AG111" s="147" t="s">
        <v>147</v>
      </c>
      <c r="AH111" s="147">
        <v>0</v>
      </c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3" x14ac:dyDescent="0.2">
      <c r="A112" s="154"/>
      <c r="B112" s="155"/>
      <c r="C112" s="190" t="s">
        <v>344</v>
      </c>
      <c r="D112" s="186"/>
      <c r="E112" s="187">
        <v>2</v>
      </c>
      <c r="F112" s="157"/>
      <c r="G112" s="157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57"/>
      <c r="Z112" s="147"/>
      <c r="AA112" s="147"/>
      <c r="AB112" s="147"/>
      <c r="AC112" s="147"/>
      <c r="AD112" s="147"/>
      <c r="AE112" s="147"/>
      <c r="AF112" s="147"/>
      <c r="AG112" s="147" t="s">
        <v>147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ht="22.5" outlineLevel="1" x14ac:dyDescent="0.2">
      <c r="A113" s="168">
        <v>28</v>
      </c>
      <c r="B113" s="169" t="s">
        <v>345</v>
      </c>
      <c r="C113" s="182" t="s">
        <v>346</v>
      </c>
      <c r="D113" s="170" t="s">
        <v>204</v>
      </c>
      <c r="E113" s="171">
        <v>0.29837000000000002</v>
      </c>
      <c r="F113" s="172"/>
      <c r="G113" s="173">
        <f>ROUND(E113*F113,2)</f>
        <v>0</v>
      </c>
      <c r="H113" s="158"/>
      <c r="I113" s="157">
        <f>ROUND(E113*H113,2)</f>
        <v>0</v>
      </c>
      <c r="J113" s="158"/>
      <c r="K113" s="157">
        <f>ROUND(E113*J113,2)</f>
        <v>0</v>
      </c>
      <c r="L113" s="157">
        <v>21</v>
      </c>
      <c r="M113" s="157">
        <f>G113*(1+L113/100)</f>
        <v>0</v>
      </c>
      <c r="N113" s="156">
        <v>1</v>
      </c>
      <c r="O113" s="156">
        <f>ROUND(E113*N113,2)</f>
        <v>0.3</v>
      </c>
      <c r="P113" s="156">
        <v>0</v>
      </c>
      <c r="Q113" s="156">
        <f>ROUND(E113*P113,2)</f>
        <v>0</v>
      </c>
      <c r="R113" s="157" t="s">
        <v>268</v>
      </c>
      <c r="S113" s="157" t="s">
        <v>129</v>
      </c>
      <c r="T113" s="157" t="s">
        <v>129</v>
      </c>
      <c r="U113" s="157">
        <v>0</v>
      </c>
      <c r="V113" s="157">
        <f>ROUND(E113*U113,2)</f>
        <v>0</v>
      </c>
      <c r="W113" s="157"/>
      <c r="X113" s="157" t="s">
        <v>269</v>
      </c>
      <c r="Y113" s="157" t="s">
        <v>131</v>
      </c>
      <c r="Z113" s="147"/>
      <c r="AA113" s="147"/>
      <c r="AB113" s="147"/>
      <c r="AC113" s="147"/>
      <c r="AD113" s="147"/>
      <c r="AE113" s="147"/>
      <c r="AF113" s="147"/>
      <c r="AG113" s="147" t="s">
        <v>270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2" x14ac:dyDescent="0.2">
      <c r="A114" s="154"/>
      <c r="B114" s="155"/>
      <c r="C114" s="190" t="s">
        <v>347</v>
      </c>
      <c r="D114" s="186"/>
      <c r="E114" s="187">
        <v>0.12102</v>
      </c>
      <c r="F114" s="157"/>
      <c r="G114" s="157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147</v>
      </c>
      <c r="AH114" s="147">
        <v>0</v>
      </c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 x14ac:dyDescent="0.2">
      <c r="A115" s="154"/>
      <c r="B115" s="155"/>
      <c r="C115" s="190" t="s">
        <v>348</v>
      </c>
      <c r="D115" s="186"/>
      <c r="E115" s="187">
        <v>6.2019999999999999E-2</v>
      </c>
      <c r="F115" s="157"/>
      <c r="G115" s="157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7"/>
      <c r="AA115" s="147"/>
      <c r="AB115" s="147"/>
      <c r="AC115" s="147"/>
      <c r="AD115" s="147"/>
      <c r="AE115" s="147"/>
      <c r="AF115" s="147"/>
      <c r="AG115" s="147" t="s">
        <v>147</v>
      </c>
      <c r="AH115" s="147">
        <v>0</v>
      </c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3" x14ac:dyDescent="0.2">
      <c r="A116" s="154"/>
      <c r="B116" s="155"/>
      <c r="C116" s="190" t="s">
        <v>349</v>
      </c>
      <c r="D116" s="186"/>
      <c r="E116" s="187">
        <v>2.699E-2</v>
      </c>
      <c r="F116" s="157"/>
      <c r="G116" s="157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147</v>
      </c>
      <c r="AH116" s="147">
        <v>0</v>
      </c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3" x14ac:dyDescent="0.2">
      <c r="A117" s="154"/>
      <c r="B117" s="155"/>
      <c r="C117" s="190" t="s">
        <v>350</v>
      </c>
      <c r="D117" s="186"/>
      <c r="E117" s="187">
        <v>6.6239999999999993E-2</v>
      </c>
      <c r="F117" s="157"/>
      <c r="G117" s="157"/>
      <c r="H117" s="157"/>
      <c r="I117" s="157"/>
      <c r="J117" s="157"/>
      <c r="K117" s="157"/>
      <c r="L117" s="157"/>
      <c r="M117" s="157"/>
      <c r="N117" s="156"/>
      <c r="O117" s="156"/>
      <c r="P117" s="156"/>
      <c r="Q117" s="156"/>
      <c r="R117" s="157"/>
      <c r="S117" s="157"/>
      <c r="T117" s="157"/>
      <c r="U117" s="157"/>
      <c r="V117" s="157"/>
      <c r="W117" s="157"/>
      <c r="X117" s="157"/>
      <c r="Y117" s="157"/>
      <c r="Z117" s="147"/>
      <c r="AA117" s="147"/>
      <c r="AB117" s="147"/>
      <c r="AC117" s="147"/>
      <c r="AD117" s="147"/>
      <c r="AE117" s="147"/>
      <c r="AF117" s="147"/>
      <c r="AG117" s="147" t="s">
        <v>147</v>
      </c>
      <c r="AH117" s="147">
        <v>0</v>
      </c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3" x14ac:dyDescent="0.2">
      <c r="A118" s="154"/>
      <c r="B118" s="155"/>
      <c r="C118" s="194" t="s">
        <v>351</v>
      </c>
      <c r="D118" s="192"/>
      <c r="E118" s="193">
        <v>2.2100000000000002E-2</v>
      </c>
      <c r="F118" s="157"/>
      <c r="G118" s="157"/>
      <c r="H118" s="157"/>
      <c r="I118" s="157"/>
      <c r="J118" s="157"/>
      <c r="K118" s="157"/>
      <c r="L118" s="157"/>
      <c r="M118" s="157"/>
      <c r="N118" s="156"/>
      <c r="O118" s="156"/>
      <c r="P118" s="156"/>
      <c r="Q118" s="156"/>
      <c r="R118" s="157"/>
      <c r="S118" s="157"/>
      <c r="T118" s="157"/>
      <c r="U118" s="157"/>
      <c r="V118" s="157"/>
      <c r="W118" s="157"/>
      <c r="X118" s="157"/>
      <c r="Y118" s="157"/>
      <c r="Z118" s="147"/>
      <c r="AA118" s="147"/>
      <c r="AB118" s="147"/>
      <c r="AC118" s="147"/>
      <c r="AD118" s="147"/>
      <c r="AE118" s="147"/>
      <c r="AF118" s="147"/>
      <c r="AG118" s="147" t="s">
        <v>147</v>
      </c>
      <c r="AH118" s="147">
        <v>4</v>
      </c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x14ac:dyDescent="0.2">
      <c r="A119" s="161" t="s">
        <v>124</v>
      </c>
      <c r="B119" s="162" t="s">
        <v>71</v>
      </c>
      <c r="C119" s="180" t="s">
        <v>72</v>
      </c>
      <c r="D119" s="163"/>
      <c r="E119" s="164"/>
      <c r="F119" s="165"/>
      <c r="G119" s="166">
        <f>SUMIF(AG120:AG120,"&lt;&gt;NOR",G120:G120)</f>
        <v>0</v>
      </c>
      <c r="H119" s="160"/>
      <c r="I119" s="160">
        <f>SUM(I120:I120)</f>
        <v>0</v>
      </c>
      <c r="J119" s="160"/>
      <c r="K119" s="160">
        <f>SUM(K120:K120)</f>
        <v>0</v>
      </c>
      <c r="L119" s="160"/>
      <c r="M119" s="160">
        <f>SUM(M120:M120)</f>
        <v>0</v>
      </c>
      <c r="N119" s="159"/>
      <c r="O119" s="159">
        <f>SUM(O120:O120)</f>
        <v>0</v>
      </c>
      <c r="P119" s="159"/>
      <c r="Q119" s="159">
        <f>SUM(Q120:Q120)</f>
        <v>0</v>
      </c>
      <c r="R119" s="160"/>
      <c r="S119" s="160"/>
      <c r="T119" s="160"/>
      <c r="U119" s="160"/>
      <c r="V119" s="160">
        <f>SUM(V120:V120)</f>
        <v>661.72</v>
      </c>
      <c r="W119" s="160"/>
      <c r="X119" s="160"/>
      <c r="Y119" s="160"/>
      <c r="AG119" t="s">
        <v>125</v>
      </c>
    </row>
    <row r="120" spans="1:60" outlineLevel="1" x14ac:dyDescent="0.2">
      <c r="A120" s="174">
        <v>29</v>
      </c>
      <c r="B120" s="175" t="s">
        <v>352</v>
      </c>
      <c r="C120" s="181" t="s">
        <v>353</v>
      </c>
      <c r="D120" s="176" t="s">
        <v>204</v>
      </c>
      <c r="E120" s="177">
        <v>705.08768999999995</v>
      </c>
      <c r="F120" s="178"/>
      <c r="G120" s="179">
        <f>ROUND(E120*F120,2)</f>
        <v>0</v>
      </c>
      <c r="H120" s="158"/>
      <c r="I120" s="157">
        <f>ROUND(E120*H120,2)</f>
        <v>0</v>
      </c>
      <c r="J120" s="158"/>
      <c r="K120" s="157">
        <f>ROUND(E120*J120,2)</f>
        <v>0</v>
      </c>
      <c r="L120" s="157">
        <v>21</v>
      </c>
      <c r="M120" s="157">
        <f>G120*(1+L120/100)</f>
        <v>0</v>
      </c>
      <c r="N120" s="156">
        <v>0</v>
      </c>
      <c r="O120" s="156">
        <f>ROUND(E120*N120,2)</f>
        <v>0</v>
      </c>
      <c r="P120" s="156">
        <v>0</v>
      </c>
      <c r="Q120" s="156">
        <f>ROUND(E120*P120,2)</f>
        <v>0</v>
      </c>
      <c r="R120" s="157"/>
      <c r="S120" s="157" t="s">
        <v>129</v>
      </c>
      <c r="T120" s="157" t="s">
        <v>129</v>
      </c>
      <c r="U120" s="157">
        <v>0.9385</v>
      </c>
      <c r="V120" s="157">
        <f>ROUND(E120*U120,2)</f>
        <v>661.72</v>
      </c>
      <c r="W120" s="157"/>
      <c r="X120" s="157" t="s">
        <v>354</v>
      </c>
      <c r="Y120" s="157" t="s">
        <v>131</v>
      </c>
      <c r="Z120" s="147"/>
      <c r="AA120" s="147"/>
      <c r="AB120" s="147"/>
      <c r="AC120" s="147"/>
      <c r="AD120" s="147"/>
      <c r="AE120" s="147"/>
      <c r="AF120" s="147"/>
      <c r="AG120" s="147" t="s">
        <v>355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x14ac:dyDescent="0.2">
      <c r="A121" s="161" t="s">
        <v>124</v>
      </c>
      <c r="B121" s="162" t="s">
        <v>73</v>
      </c>
      <c r="C121" s="180" t="s">
        <v>74</v>
      </c>
      <c r="D121" s="163"/>
      <c r="E121" s="164"/>
      <c r="F121" s="165"/>
      <c r="G121" s="166">
        <f>SUMIF(AG122:AG128,"&lt;&gt;NOR",G122:G128)</f>
        <v>0</v>
      </c>
      <c r="H121" s="160"/>
      <c r="I121" s="160">
        <f>SUM(I122:I128)</f>
        <v>0</v>
      </c>
      <c r="J121" s="160"/>
      <c r="K121" s="160">
        <f>SUM(K122:K128)</f>
        <v>0</v>
      </c>
      <c r="L121" s="160"/>
      <c r="M121" s="160">
        <f>SUM(M122:M128)</f>
        <v>0</v>
      </c>
      <c r="N121" s="159"/>
      <c r="O121" s="159">
        <f>SUM(O122:O128)</f>
        <v>1.45</v>
      </c>
      <c r="P121" s="159"/>
      <c r="Q121" s="159">
        <f>SUM(Q122:Q128)</f>
        <v>0</v>
      </c>
      <c r="R121" s="160"/>
      <c r="S121" s="160"/>
      <c r="T121" s="160"/>
      <c r="U121" s="160"/>
      <c r="V121" s="160">
        <f>SUM(V122:V128)</f>
        <v>470.55</v>
      </c>
      <c r="W121" s="160"/>
      <c r="X121" s="160"/>
      <c r="Y121" s="160"/>
      <c r="AG121" t="s">
        <v>125</v>
      </c>
    </row>
    <row r="122" spans="1:60" ht="22.5" outlineLevel="1" x14ac:dyDescent="0.2">
      <c r="A122" s="168">
        <v>30</v>
      </c>
      <c r="B122" s="169" t="s">
        <v>356</v>
      </c>
      <c r="C122" s="182" t="s">
        <v>357</v>
      </c>
      <c r="D122" s="170" t="s">
        <v>238</v>
      </c>
      <c r="E122" s="171">
        <v>1648.5</v>
      </c>
      <c r="F122" s="172"/>
      <c r="G122" s="173">
        <f>ROUND(E122*F122,2)</f>
        <v>0</v>
      </c>
      <c r="H122" s="158"/>
      <c r="I122" s="157">
        <f>ROUND(E122*H122,2)</f>
        <v>0</v>
      </c>
      <c r="J122" s="158"/>
      <c r="K122" s="157">
        <f>ROUND(E122*J122,2)</f>
        <v>0</v>
      </c>
      <c r="L122" s="157">
        <v>21</v>
      </c>
      <c r="M122" s="157">
        <f>G122*(1+L122/100)</f>
        <v>0</v>
      </c>
      <c r="N122" s="156">
        <v>0</v>
      </c>
      <c r="O122" s="156">
        <f>ROUND(E122*N122,2)</f>
        <v>0</v>
      </c>
      <c r="P122" s="156">
        <v>0</v>
      </c>
      <c r="Q122" s="156">
        <f>ROUND(E122*P122,2)</f>
        <v>0</v>
      </c>
      <c r="R122" s="157"/>
      <c r="S122" s="157" t="s">
        <v>129</v>
      </c>
      <c r="T122" s="157" t="s">
        <v>129</v>
      </c>
      <c r="U122" s="157">
        <v>0.28399999999999997</v>
      </c>
      <c r="V122" s="157">
        <f>ROUND(E122*U122,2)</f>
        <v>468.17</v>
      </c>
      <c r="W122" s="157"/>
      <c r="X122" s="157" t="s">
        <v>144</v>
      </c>
      <c r="Y122" s="157" t="s">
        <v>131</v>
      </c>
      <c r="Z122" s="147"/>
      <c r="AA122" s="147"/>
      <c r="AB122" s="147"/>
      <c r="AC122" s="147"/>
      <c r="AD122" s="147"/>
      <c r="AE122" s="147"/>
      <c r="AF122" s="147"/>
      <c r="AG122" s="147" t="s">
        <v>145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2" x14ac:dyDescent="0.2">
      <c r="A123" s="154"/>
      <c r="B123" s="155"/>
      <c r="C123" s="190" t="s">
        <v>358</v>
      </c>
      <c r="D123" s="186"/>
      <c r="E123" s="187">
        <v>1648.5</v>
      </c>
      <c r="F123" s="157"/>
      <c r="G123" s="157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 t="s">
        <v>147</v>
      </c>
      <c r="AH123" s="147">
        <v>0</v>
      </c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1" x14ac:dyDescent="0.2">
      <c r="A124" s="168">
        <v>31</v>
      </c>
      <c r="B124" s="169" t="s">
        <v>359</v>
      </c>
      <c r="C124" s="182" t="s">
        <v>360</v>
      </c>
      <c r="D124" s="170" t="s">
        <v>238</v>
      </c>
      <c r="E124" s="171">
        <v>1912.26</v>
      </c>
      <c r="F124" s="172"/>
      <c r="G124" s="173">
        <f>ROUND(E124*F124,2)</f>
        <v>0</v>
      </c>
      <c r="H124" s="158"/>
      <c r="I124" s="157">
        <f>ROUND(E124*H124,2)</f>
        <v>0</v>
      </c>
      <c r="J124" s="158"/>
      <c r="K124" s="157">
        <f>ROUND(E124*J124,2)</f>
        <v>0</v>
      </c>
      <c r="L124" s="157">
        <v>21</v>
      </c>
      <c r="M124" s="157">
        <f>G124*(1+L124/100)</f>
        <v>0</v>
      </c>
      <c r="N124" s="156">
        <v>7.6000000000000004E-4</v>
      </c>
      <c r="O124" s="156">
        <f>ROUND(E124*N124,2)</f>
        <v>1.45</v>
      </c>
      <c r="P124" s="156">
        <v>0</v>
      </c>
      <c r="Q124" s="156">
        <f>ROUND(E124*P124,2)</f>
        <v>0</v>
      </c>
      <c r="R124" s="157" t="s">
        <v>268</v>
      </c>
      <c r="S124" s="157" t="s">
        <v>129</v>
      </c>
      <c r="T124" s="157" t="s">
        <v>129</v>
      </c>
      <c r="U124" s="157">
        <v>0</v>
      </c>
      <c r="V124" s="157">
        <f>ROUND(E124*U124,2)</f>
        <v>0</v>
      </c>
      <c r="W124" s="157"/>
      <c r="X124" s="157" t="s">
        <v>269</v>
      </c>
      <c r="Y124" s="157" t="s">
        <v>131</v>
      </c>
      <c r="Z124" s="147"/>
      <c r="AA124" s="147"/>
      <c r="AB124" s="147"/>
      <c r="AC124" s="147"/>
      <c r="AD124" s="147"/>
      <c r="AE124" s="147"/>
      <c r="AF124" s="147"/>
      <c r="AG124" s="147" t="s">
        <v>270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2" x14ac:dyDescent="0.2">
      <c r="A125" s="154"/>
      <c r="B125" s="155"/>
      <c r="C125" s="190" t="s">
        <v>361</v>
      </c>
      <c r="D125" s="186"/>
      <c r="E125" s="187"/>
      <c r="F125" s="157"/>
      <c r="G125" s="157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57"/>
      <c r="Z125" s="147"/>
      <c r="AA125" s="147"/>
      <c r="AB125" s="147"/>
      <c r="AC125" s="147"/>
      <c r="AD125" s="147"/>
      <c r="AE125" s="147"/>
      <c r="AF125" s="147"/>
      <c r="AG125" s="147" t="s">
        <v>147</v>
      </c>
      <c r="AH125" s="147">
        <v>0</v>
      </c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3" x14ac:dyDescent="0.2">
      <c r="A126" s="154"/>
      <c r="B126" s="155"/>
      <c r="C126" s="190" t="s">
        <v>362</v>
      </c>
      <c r="D126" s="186"/>
      <c r="E126" s="187">
        <v>1912.26</v>
      </c>
      <c r="F126" s="157"/>
      <c r="G126" s="157"/>
      <c r="H126" s="157"/>
      <c r="I126" s="157"/>
      <c r="J126" s="157"/>
      <c r="K126" s="157"/>
      <c r="L126" s="157"/>
      <c r="M126" s="157"/>
      <c r="N126" s="156"/>
      <c r="O126" s="156"/>
      <c r="P126" s="156"/>
      <c r="Q126" s="156"/>
      <c r="R126" s="157"/>
      <c r="S126" s="157"/>
      <c r="T126" s="157"/>
      <c r="U126" s="157"/>
      <c r="V126" s="157"/>
      <c r="W126" s="157"/>
      <c r="X126" s="157"/>
      <c r="Y126" s="157"/>
      <c r="Z126" s="147"/>
      <c r="AA126" s="147"/>
      <c r="AB126" s="147"/>
      <c r="AC126" s="147"/>
      <c r="AD126" s="147"/>
      <c r="AE126" s="147"/>
      <c r="AF126" s="147"/>
      <c r="AG126" s="147" t="s">
        <v>147</v>
      </c>
      <c r="AH126" s="147">
        <v>5</v>
      </c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ht="22.5" outlineLevel="1" x14ac:dyDescent="0.2">
      <c r="A127" s="174">
        <v>32</v>
      </c>
      <c r="B127" s="175" t="s">
        <v>363</v>
      </c>
      <c r="C127" s="181" t="s">
        <v>364</v>
      </c>
      <c r="D127" s="176" t="s">
        <v>204</v>
      </c>
      <c r="E127" s="177">
        <v>1.4533199999999999</v>
      </c>
      <c r="F127" s="178"/>
      <c r="G127" s="179">
        <f>ROUND(E127*F127,2)</f>
        <v>0</v>
      </c>
      <c r="H127" s="158"/>
      <c r="I127" s="157">
        <f>ROUND(E127*H127,2)</f>
        <v>0</v>
      </c>
      <c r="J127" s="158"/>
      <c r="K127" s="157">
        <f>ROUND(E127*J127,2)</f>
        <v>0</v>
      </c>
      <c r="L127" s="157">
        <v>21</v>
      </c>
      <c r="M127" s="157">
        <f>G127*(1+L127/100)</f>
        <v>0</v>
      </c>
      <c r="N127" s="156">
        <v>0</v>
      </c>
      <c r="O127" s="156">
        <f>ROUND(E127*N127,2)</f>
        <v>0</v>
      </c>
      <c r="P127" s="156">
        <v>0</v>
      </c>
      <c r="Q127" s="156">
        <f>ROUND(E127*P127,2)</f>
        <v>0</v>
      </c>
      <c r="R127" s="157"/>
      <c r="S127" s="157" t="s">
        <v>129</v>
      </c>
      <c r="T127" s="157" t="s">
        <v>129</v>
      </c>
      <c r="U127" s="157">
        <v>1.5669999999999999</v>
      </c>
      <c r="V127" s="157">
        <f>ROUND(E127*U127,2)</f>
        <v>2.2799999999999998</v>
      </c>
      <c r="W127" s="157"/>
      <c r="X127" s="157" t="s">
        <v>354</v>
      </c>
      <c r="Y127" s="157" t="s">
        <v>131</v>
      </c>
      <c r="Z127" s="147"/>
      <c r="AA127" s="147"/>
      <c r="AB127" s="147"/>
      <c r="AC127" s="147"/>
      <c r="AD127" s="147"/>
      <c r="AE127" s="147"/>
      <c r="AF127" s="147"/>
      <c r="AG127" s="147" t="s">
        <v>355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ht="22.5" outlineLevel="1" x14ac:dyDescent="0.2">
      <c r="A128" s="174">
        <v>33</v>
      </c>
      <c r="B128" s="175" t="s">
        <v>365</v>
      </c>
      <c r="C128" s="181" t="s">
        <v>366</v>
      </c>
      <c r="D128" s="176" t="s">
        <v>204</v>
      </c>
      <c r="E128" s="177">
        <v>1.4533199999999999</v>
      </c>
      <c r="F128" s="178"/>
      <c r="G128" s="179">
        <f>ROUND(E128*F128,2)</f>
        <v>0</v>
      </c>
      <c r="H128" s="158"/>
      <c r="I128" s="157">
        <f>ROUND(E128*H128,2)</f>
        <v>0</v>
      </c>
      <c r="J128" s="158"/>
      <c r="K128" s="157">
        <f>ROUND(E128*J128,2)</f>
        <v>0</v>
      </c>
      <c r="L128" s="157">
        <v>21</v>
      </c>
      <c r="M128" s="157">
        <f>G128*(1+L128/100)</f>
        <v>0</v>
      </c>
      <c r="N128" s="156">
        <v>0</v>
      </c>
      <c r="O128" s="156">
        <f>ROUND(E128*N128,2)</f>
        <v>0</v>
      </c>
      <c r="P128" s="156">
        <v>0</v>
      </c>
      <c r="Q128" s="156">
        <f>ROUND(E128*P128,2)</f>
        <v>0</v>
      </c>
      <c r="R128" s="157"/>
      <c r="S128" s="157" t="s">
        <v>129</v>
      </c>
      <c r="T128" s="157" t="s">
        <v>129</v>
      </c>
      <c r="U128" s="157">
        <v>6.6000000000000003E-2</v>
      </c>
      <c r="V128" s="157">
        <f>ROUND(E128*U128,2)</f>
        <v>0.1</v>
      </c>
      <c r="W128" s="157"/>
      <c r="X128" s="157" t="s">
        <v>354</v>
      </c>
      <c r="Y128" s="157" t="s">
        <v>131</v>
      </c>
      <c r="Z128" s="147"/>
      <c r="AA128" s="147"/>
      <c r="AB128" s="147"/>
      <c r="AC128" s="147"/>
      <c r="AD128" s="147"/>
      <c r="AE128" s="147"/>
      <c r="AF128" s="147"/>
      <c r="AG128" s="147" t="s">
        <v>355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x14ac:dyDescent="0.2">
      <c r="A129" s="161" t="s">
        <v>124</v>
      </c>
      <c r="B129" s="162" t="s">
        <v>75</v>
      </c>
      <c r="C129" s="180" t="s">
        <v>76</v>
      </c>
      <c r="D129" s="163"/>
      <c r="E129" s="164"/>
      <c r="F129" s="165"/>
      <c r="G129" s="166">
        <f>SUMIF(AG130:AG131,"&lt;&gt;NOR",G130:G131)</f>
        <v>0</v>
      </c>
      <c r="H129" s="160"/>
      <c r="I129" s="160">
        <f>SUM(I130:I131)</f>
        <v>0</v>
      </c>
      <c r="J129" s="160"/>
      <c r="K129" s="160">
        <f>SUM(K130:K131)</f>
        <v>0</v>
      </c>
      <c r="L129" s="160"/>
      <c r="M129" s="160">
        <f>SUM(M130:M131)</f>
        <v>0</v>
      </c>
      <c r="N129" s="159"/>
      <c r="O129" s="159">
        <f>SUM(O130:O131)</f>
        <v>0</v>
      </c>
      <c r="P129" s="159"/>
      <c r="Q129" s="159">
        <f>SUM(Q130:Q131)</f>
        <v>0</v>
      </c>
      <c r="R129" s="160"/>
      <c r="S129" s="160"/>
      <c r="T129" s="160"/>
      <c r="U129" s="160"/>
      <c r="V129" s="160">
        <f>SUM(V130:V131)</f>
        <v>0</v>
      </c>
      <c r="W129" s="160"/>
      <c r="X129" s="160"/>
      <c r="Y129" s="160"/>
      <c r="AG129" t="s">
        <v>125</v>
      </c>
    </row>
    <row r="130" spans="1:60" ht="22.5" outlineLevel="1" x14ac:dyDescent="0.2">
      <c r="A130" s="168">
        <v>34</v>
      </c>
      <c r="B130" s="169" t="s">
        <v>367</v>
      </c>
      <c r="C130" s="182" t="s">
        <v>368</v>
      </c>
      <c r="D130" s="170" t="s">
        <v>267</v>
      </c>
      <c r="E130" s="171">
        <v>298.3716</v>
      </c>
      <c r="F130" s="172"/>
      <c r="G130" s="173">
        <f>ROUND(E130*F130,2)</f>
        <v>0</v>
      </c>
      <c r="H130" s="158"/>
      <c r="I130" s="157">
        <f>ROUND(E130*H130,2)</f>
        <v>0</v>
      </c>
      <c r="J130" s="158"/>
      <c r="K130" s="157">
        <f>ROUND(E130*J130,2)</f>
        <v>0</v>
      </c>
      <c r="L130" s="157">
        <v>21</v>
      </c>
      <c r="M130" s="157">
        <f>G130*(1+L130/100)</f>
        <v>0</v>
      </c>
      <c r="N130" s="156">
        <v>0</v>
      </c>
      <c r="O130" s="156">
        <f>ROUND(E130*N130,2)</f>
        <v>0</v>
      </c>
      <c r="P130" s="156">
        <v>0</v>
      </c>
      <c r="Q130" s="156">
        <f>ROUND(E130*P130,2)</f>
        <v>0</v>
      </c>
      <c r="R130" s="157"/>
      <c r="S130" s="157" t="s">
        <v>129</v>
      </c>
      <c r="T130" s="157" t="s">
        <v>129</v>
      </c>
      <c r="U130" s="157">
        <v>0</v>
      </c>
      <c r="V130" s="157">
        <f>ROUND(E130*U130,2)</f>
        <v>0</v>
      </c>
      <c r="W130" s="157"/>
      <c r="X130" s="157" t="s">
        <v>144</v>
      </c>
      <c r="Y130" s="157" t="s">
        <v>131</v>
      </c>
      <c r="Z130" s="147"/>
      <c r="AA130" s="147"/>
      <c r="AB130" s="147"/>
      <c r="AC130" s="147"/>
      <c r="AD130" s="147"/>
      <c r="AE130" s="147"/>
      <c r="AF130" s="147"/>
      <c r="AG130" s="147" t="s">
        <v>145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2" x14ac:dyDescent="0.2">
      <c r="A131" s="154"/>
      <c r="B131" s="155"/>
      <c r="C131" s="190" t="s">
        <v>369</v>
      </c>
      <c r="D131" s="186"/>
      <c r="E131" s="187">
        <v>298.3716</v>
      </c>
      <c r="F131" s="157"/>
      <c r="G131" s="157"/>
      <c r="H131" s="157"/>
      <c r="I131" s="157"/>
      <c r="J131" s="157"/>
      <c r="K131" s="157"/>
      <c r="L131" s="157"/>
      <c r="M131" s="157"/>
      <c r="N131" s="156"/>
      <c r="O131" s="156"/>
      <c r="P131" s="156"/>
      <c r="Q131" s="156"/>
      <c r="R131" s="157"/>
      <c r="S131" s="157"/>
      <c r="T131" s="157"/>
      <c r="U131" s="157"/>
      <c r="V131" s="157"/>
      <c r="W131" s="157"/>
      <c r="X131" s="157"/>
      <c r="Y131" s="157"/>
      <c r="Z131" s="147"/>
      <c r="AA131" s="147"/>
      <c r="AB131" s="147"/>
      <c r="AC131" s="147"/>
      <c r="AD131" s="147"/>
      <c r="AE131" s="147"/>
      <c r="AF131" s="147"/>
      <c r="AG131" s="147" t="s">
        <v>147</v>
      </c>
      <c r="AH131" s="147">
        <v>5</v>
      </c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x14ac:dyDescent="0.2">
      <c r="A132" s="161" t="s">
        <v>124</v>
      </c>
      <c r="B132" s="162" t="s">
        <v>77</v>
      </c>
      <c r="C132" s="180" t="s">
        <v>78</v>
      </c>
      <c r="D132" s="163"/>
      <c r="E132" s="164"/>
      <c r="F132" s="165"/>
      <c r="G132" s="166">
        <f>SUMIF(AG133:AG134,"&lt;&gt;NOR",G133:G134)</f>
        <v>0</v>
      </c>
      <c r="H132" s="160"/>
      <c r="I132" s="160">
        <f>SUM(I133:I134)</f>
        <v>0</v>
      </c>
      <c r="J132" s="160"/>
      <c r="K132" s="160">
        <f>SUM(K133:K134)</f>
        <v>0</v>
      </c>
      <c r="L132" s="160"/>
      <c r="M132" s="160">
        <f>SUM(M133:M134)</f>
        <v>0</v>
      </c>
      <c r="N132" s="159"/>
      <c r="O132" s="159">
        <f>SUM(O133:O134)</f>
        <v>0</v>
      </c>
      <c r="P132" s="159"/>
      <c r="Q132" s="159">
        <f>SUM(Q133:Q134)</f>
        <v>0</v>
      </c>
      <c r="R132" s="160"/>
      <c r="S132" s="160"/>
      <c r="T132" s="160"/>
      <c r="U132" s="160"/>
      <c r="V132" s="160">
        <f>SUM(V133:V134)</f>
        <v>0</v>
      </c>
      <c r="W132" s="160"/>
      <c r="X132" s="160"/>
      <c r="Y132" s="160"/>
      <c r="AG132" t="s">
        <v>125</v>
      </c>
    </row>
    <row r="133" spans="1:60" ht="22.5" outlineLevel="1" x14ac:dyDescent="0.2">
      <c r="A133" s="168">
        <v>35</v>
      </c>
      <c r="B133" s="169" t="s">
        <v>370</v>
      </c>
      <c r="C133" s="182" t="s">
        <v>371</v>
      </c>
      <c r="D133" s="170" t="s">
        <v>275</v>
      </c>
      <c r="E133" s="171">
        <v>160.04</v>
      </c>
      <c r="F133" s="172"/>
      <c r="G133" s="173">
        <f>ROUND(E133*F133,2)</f>
        <v>0</v>
      </c>
      <c r="H133" s="158"/>
      <c r="I133" s="157">
        <f>ROUND(E133*H133,2)</f>
        <v>0</v>
      </c>
      <c r="J133" s="158"/>
      <c r="K133" s="157">
        <f>ROUND(E133*J133,2)</f>
        <v>0</v>
      </c>
      <c r="L133" s="157">
        <v>21</v>
      </c>
      <c r="M133" s="157">
        <f>G133*(1+L133/100)</f>
        <v>0</v>
      </c>
      <c r="N133" s="156">
        <v>0</v>
      </c>
      <c r="O133" s="156">
        <f>ROUND(E133*N133,2)</f>
        <v>0</v>
      </c>
      <c r="P133" s="156">
        <v>0</v>
      </c>
      <c r="Q133" s="156">
        <f>ROUND(E133*P133,2)</f>
        <v>0</v>
      </c>
      <c r="R133" s="157"/>
      <c r="S133" s="157" t="s">
        <v>201</v>
      </c>
      <c r="T133" s="157" t="s">
        <v>130</v>
      </c>
      <c r="U133" s="157">
        <v>0</v>
      </c>
      <c r="V133" s="157">
        <f>ROUND(E133*U133,2)</f>
        <v>0</v>
      </c>
      <c r="W133" s="157"/>
      <c r="X133" s="157" t="s">
        <v>144</v>
      </c>
      <c r="Y133" s="157" t="s">
        <v>131</v>
      </c>
      <c r="Z133" s="147"/>
      <c r="AA133" s="147"/>
      <c r="AB133" s="147"/>
      <c r="AC133" s="147"/>
      <c r="AD133" s="147"/>
      <c r="AE133" s="147"/>
      <c r="AF133" s="147"/>
      <c r="AG133" s="147" t="s">
        <v>145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2" x14ac:dyDescent="0.2">
      <c r="A134" s="154"/>
      <c r="B134" s="155"/>
      <c r="C134" s="190" t="s">
        <v>372</v>
      </c>
      <c r="D134" s="186"/>
      <c r="E134" s="187">
        <v>160.04</v>
      </c>
      <c r="F134" s="157"/>
      <c r="G134" s="157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147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x14ac:dyDescent="0.2">
      <c r="A135" s="161" t="s">
        <v>124</v>
      </c>
      <c r="B135" s="162" t="s">
        <v>79</v>
      </c>
      <c r="C135" s="180" t="s">
        <v>80</v>
      </c>
      <c r="D135" s="163"/>
      <c r="E135" s="164"/>
      <c r="F135" s="165"/>
      <c r="G135" s="166">
        <f>SUMIF(AG136:AG139,"&lt;&gt;NOR",G136:G139)</f>
        <v>0</v>
      </c>
      <c r="H135" s="160"/>
      <c r="I135" s="160">
        <f>SUM(I136:I139)</f>
        <v>0</v>
      </c>
      <c r="J135" s="160"/>
      <c r="K135" s="160">
        <f>SUM(K136:K139)</f>
        <v>0</v>
      </c>
      <c r="L135" s="160"/>
      <c r="M135" s="160">
        <f>SUM(M136:M139)</f>
        <v>0</v>
      </c>
      <c r="N135" s="159"/>
      <c r="O135" s="159">
        <f>SUM(O136:O139)</f>
        <v>20.100000000000001</v>
      </c>
      <c r="P135" s="159"/>
      <c r="Q135" s="159">
        <f>SUM(Q136:Q139)</f>
        <v>0</v>
      </c>
      <c r="R135" s="160"/>
      <c r="S135" s="160"/>
      <c r="T135" s="160"/>
      <c r="U135" s="160"/>
      <c r="V135" s="160">
        <f>SUM(V136:V139)</f>
        <v>0</v>
      </c>
      <c r="W135" s="160"/>
      <c r="X135" s="160"/>
      <c r="Y135" s="160"/>
      <c r="AG135" t="s">
        <v>125</v>
      </c>
    </row>
    <row r="136" spans="1:60" ht="33.75" outlineLevel="1" x14ac:dyDescent="0.2">
      <c r="A136" s="174">
        <v>36</v>
      </c>
      <c r="B136" s="175" t="s">
        <v>373</v>
      </c>
      <c r="C136" s="181" t="s">
        <v>374</v>
      </c>
      <c r="D136" s="176" t="s">
        <v>200</v>
      </c>
      <c r="E136" s="177">
        <v>1</v>
      </c>
      <c r="F136" s="178"/>
      <c r="G136" s="179">
        <f>ROUND(E136*F136,2)</f>
        <v>0</v>
      </c>
      <c r="H136" s="158"/>
      <c r="I136" s="157">
        <f>ROUND(E136*H136,2)</f>
        <v>0</v>
      </c>
      <c r="J136" s="158"/>
      <c r="K136" s="157">
        <f>ROUND(E136*J136,2)</f>
        <v>0</v>
      </c>
      <c r="L136" s="157">
        <v>21</v>
      </c>
      <c r="M136" s="157">
        <f>G136*(1+L136/100)</f>
        <v>0</v>
      </c>
      <c r="N136" s="156">
        <v>20</v>
      </c>
      <c r="O136" s="156">
        <f>ROUND(E136*N136,2)</f>
        <v>20</v>
      </c>
      <c r="P136" s="156">
        <v>0</v>
      </c>
      <c r="Q136" s="156">
        <f>ROUND(E136*P136,2)</f>
        <v>0</v>
      </c>
      <c r="R136" s="157"/>
      <c r="S136" s="157" t="s">
        <v>201</v>
      </c>
      <c r="T136" s="157" t="s">
        <v>130</v>
      </c>
      <c r="U136" s="157">
        <v>0</v>
      </c>
      <c r="V136" s="157">
        <f>ROUND(E136*U136,2)</f>
        <v>0</v>
      </c>
      <c r="W136" s="157"/>
      <c r="X136" s="157" t="s">
        <v>144</v>
      </c>
      <c r="Y136" s="157" t="s">
        <v>131</v>
      </c>
      <c r="Z136" s="147"/>
      <c r="AA136" s="147"/>
      <c r="AB136" s="147"/>
      <c r="AC136" s="147"/>
      <c r="AD136" s="147"/>
      <c r="AE136" s="147"/>
      <c r="AF136" s="147"/>
      <c r="AG136" s="147" t="s">
        <v>145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outlineLevel="1" x14ac:dyDescent="0.2">
      <c r="A137" s="168">
        <v>37</v>
      </c>
      <c r="B137" s="169" t="s">
        <v>375</v>
      </c>
      <c r="C137" s="182" t="s">
        <v>376</v>
      </c>
      <c r="D137" s="170" t="s">
        <v>182</v>
      </c>
      <c r="E137" s="171">
        <v>75</v>
      </c>
      <c r="F137" s="172"/>
      <c r="G137" s="173">
        <f>ROUND(E137*F137,2)</f>
        <v>0</v>
      </c>
      <c r="H137" s="158"/>
      <c r="I137" s="157">
        <f>ROUND(E137*H137,2)</f>
        <v>0</v>
      </c>
      <c r="J137" s="158"/>
      <c r="K137" s="157">
        <f>ROUND(E137*J137,2)</f>
        <v>0</v>
      </c>
      <c r="L137" s="157">
        <v>21</v>
      </c>
      <c r="M137" s="157">
        <f>G137*(1+L137/100)</f>
        <v>0</v>
      </c>
      <c r="N137" s="156">
        <v>1.33E-3</v>
      </c>
      <c r="O137" s="156">
        <f>ROUND(E137*N137,2)</f>
        <v>0.1</v>
      </c>
      <c r="P137" s="156">
        <v>0</v>
      </c>
      <c r="Q137" s="156">
        <f>ROUND(E137*P137,2)</f>
        <v>0</v>
      </c>
      <c r="R137" s="157" t="s">
        <v>268</v>
      </c>
      <c r="S137" s="157" t="s">
        <v>129</v>
      </c>
      <c r="T137" s="157" t="s">
        <v>129</v>
      </c>
      <c r="U137" s="157">
        <v>0</v>
      </c>
      <c r="V137" s="157">
        <f>ROUND(E137*U137,2)</f>
        <v>0</v>
      </c>
      <c r="W137" s="157"/>
      <c r="X137" s="157" t="s">
        <v>269</v>
      </c>
      <c r="Y137" s="157" t="s">
        <v>131</v>
      </c>
      <c r="Z137" s="147"/>
      <c r="AA137" s="147"/>
      <c r="AB137" s="147"/>
      <c r="AC137" s="147"/>
      <c r="AD137" s="147"/>
      <c r="AE137" s="147"/>
      <c r="AF137" s="147"/>
      <c r="AG137" s="147" t="s">
        <v>270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ht="33.75" outlineLevel="2" x14ac:dyDescent="0.2">
      <c r="A138" s="154"/>
      <c r="B138" s="155"/>
      <c r="C138" s="190" t="s">
        <v>377</v>
      </c>
      <c r="D138" s="186"/>
      <c r="E138" s="187">
        <v>75</v>
      </c>
      <c r="F138" s="157"/>
      <c r="G138" s="157"/>
      <c r="H138" s="157"/>
      <c r="I138" s="157"/>
      <c r="J138" s="157"/>
      <c r="K138" s="157"/>
      <c r="L138" s="157"/>
      <c r="M138" s="157"/>
      <c r="N138" s="156"/>
      <c r="O138" s="156"/>
      <c r="P138" s="156"/>
      <c r="Q138" s="156"/>
      <c r="R138" s="157"/>
      <c r="S138" s="157"/>
      <c r="T138" s="157"/>
      <c r="U138" s="157"/>
      <c r="V138" s="157"/>
      <c r="W138" s="157"/>
      <c r="X138" s="157"/>
      <c r="Y138" s="157"/>
      <c r="Z138" s="147"/>
      <c r="AA138" s="147"/>
      <c r="AB138" s="147"/>
      <c r="AC138" s="147"/>
      <c r="AD138" s="147"/>
      <c r="AE138" s="147"/>
      <c r="AF138" s="147"/>
      <c r="AG138" s="147" t="s">
        <v>147</v>
      </c>
      <c r="AH138" s="147">
        <v>0</v>
      </c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outlineLevel="1" x14ac:dyDescent="0.2">
      <c r="A139" s="168">
        <v>38</v>
      </c>
      <c r="B139" s="169" t="s">
        <v>378</v>
      </c>
      <c r="C139" s="182" t="s">
        <v>436</v>
      </c>
      <c r="D139" s="170" t="s">
        <v>379</v>
      </c>
      <c r="E139" s="171">
        <v>20.09975</v>
      </c>
      <c r="F139" s="172"/>
      <c r="G139" s="173">
        <f>ROUND(E139*F139,2)</f>
        <v>0</v>
      </c>
      <c r="H139" s="158"/>
      <c r="I139" s="157">
        <f>ROUND(E139*H139,2)</f>
        <v>0</v>
      </c>
      <c r="J139" s="158"/>
      <c r="K139" s="157">
        <f>ROUND(E139*J139,2)</f>
        <v>0</v>
      </c>
      <c r="L139" s="157">
        <v>21</v>
      </c>
      <c r="M139" s="157">
        <f>G139*(1+L139/100)</f>
        <v>0</v>
      </c>
      <c r="N139" s="156">
        <v>0</v>
      </c>
      <c r="O139" s="156">
        <f>ROUND(E139*N139,2)</f>
        <v>0</v>
      </c>
      <c r="P139" s="156">
        <v>0</v>
      </c>
      <c r="Q139" s="156">
        <f>ROUND(E139*P139,2)</f>
        <v>0</v>
      </c>
      <c r="R139" s="157"/>
      <c r="S139" s="157" t="s">
        <v>201</v>
      </c>
      <c r="T139" s="157" t="s">
        <v>130</v>
      </c>
      <c r="U139" s="157">
        <v>0</v>
      </c>
      <c r="V139" s="157">
        <f>ROUND(E139*U139,2)</f>
        <v>0</v>
      </c>
      <c r="W139" s="157"/>
      <c r="X139" s="157" t="s">
        <v>354</v>
      </c>
      <c r="Y139" s="157" t="s">
        <v>131</v>
      </c>
      <c r="Z139" s="147"/>
      <c r="AA139" s="147"/>
      <c r="AB139" s="147"/>
      <c r="AC139" s="147"/>
      <c r="AD139" s="147"/>
      <c r="AE139" s="147"/>
      <c r="AF139" s="147"/>
      <c r="AG139" s="147" t="s">
        <v>355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x14ac:dyDescent="0.2">
      <c r="A140" s="3"/>
      <c r="B140" s="4"/>
      <c r="C140" s="183"/>
      <c r="D140" s="6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AE140">
        <v>12</v>
      </c>
      <c r="AF140">
        <v>21</v>
      </c>
      <c r="AG140" t="s">
        <v>110</v>
      </c>
    </row>
    <row r="141" spans="1:60" x14ac:dyDescent="0.2">
      <c r="A141" s="150"/>
      <c r="B141" s="151" t="s">
        <v>31</v>
      </c>
      <c r="C141" s="184"/>
      <c r="D141" s="152"/>
      <c r="E141" s="153"/>
      <c r="F141" s="153"/>
      <c r="G141" s="167">
        <f>G8+G54+G87+G97+G119+G121+G129+G132+G135</f>
        <v>0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AE141">
        <f>SUMIF(L7:L139,AE140,G7:G139)</f>
        <v>0</v>
      </c>
      <c r="AF141">
        <f>SUMIF(L7:L139,AF140,G7:G139)</f>
        <v>0</v>
      </c>
      <c r="AG141" t="s">
        <v>137</v>
      </c>
    </row>
    <row r="142" spans="1:60" x14ac:dyDescent="0.2">
      <c r="A142" s="3"/>
      <c r="B142" s="4"/>
      <c r="C142" s="183"/>
      <c r="D142" s="6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60" x14ac:dyDescent="0.2">
      <c r="A143" s="3"/>
      <c r="B143" s="4"/>
      <c r="C143" s="183"/>
      <c r="D143" s="6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60" x14ac:dyDescent="0.2">
      <c r="A144" s="273" t="s">
        <v>138</v>
      </c>
      <c r="B144" s="273"/>
      <c r="C144" s="274"/>
      <c r="D144" s="6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33" x14ac:dyDescent="0.2">
      <c r="A145" s="252"/>
      <c r="B145" s="253"/>
      <c r="C145" s="254"/>
      <c r="D145" s="253"/>
      <c r="E145" s="253"/>
      <c r="F145" s="253"/>
      <c r="G145" s="255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AG145" t="s">
        <v>139</v>
      </c>
    </row>
    <row r="146" spans="1:33" x14ac:dyDescent="0.2">
      <c r="A146" s="256"/>
      <c r="B146" s="257"/>
      <c r="C146" s="258"/>
      <c r="D146" s="257"/>
      <c r="E146" s="257"/>
      <c r="F146" s="257"/>
      <c r="G146" s="259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33" x14ac:dyDescent="0.2">
      <c r="A147" s="256"/>
      <c r="B147" s="257"/>
      <c r="C147" s="258"/>
      <c r="D147" s="257"/>
      <c r="E147" s="257"/>
      <c r="F147" s="257"/>
      <c r="G147" s="259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33" x14ac:dyDescent="0.2">
      <c r="A148" s="256"/>
      <c r="B148" s="257"/>
      <c r="C148" s="258"/>
      <c r="D148" s="257"/>
      <c r="E148" s="257"/>
      <c r="F148" s="257"/>
      <c r="G148" s="259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33" x14ac:dyDescent="0.2">
      <c r="A149" s="260"/>
      <c r="B149" s="261"/>
      <c r="C149" s="262"/>
      <c r="D149" s="261"/>
      <c r="E149" s="261"/>
      <c r="F149" s="261"/>
      <c r="G149" s="26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33" x14ac:dyDescent="0.2">
      <c r="A150" s="3"/>
      <c r="B150" s="4"/>
      <c r="C150" s="183"/>
      <c r="D150" s="6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33" x14ac:dyDescent="0.2">
      <c r="C151" s="185"/>
      <c r="D151" s="10"/>
      <c r="AG151" t="s">
        <v>140</v>
      </c>
    </row>
    <row r="152" spans="1:33" x14ac:dyDescent="0.2">
      <c r="D152" s="10"/>
    </row>
    <row r="153" spans="1:33" x14ac:dyDescent="0.2">
      <c r="D153" s="10"/>
    </row>
    <row r="154" spans="1:33" x14ac:dyDescent="0.2">
      <c r="D154" s="10"/>
    </row>
    <row r="155" spans="1:33" x14ac:dyDescent="0.2">
      <c r="D155" s="10"/>
    </row>
    <row r="156" spans="1:33" x14ac:dyDescent="0.2">
      <c r="D156" s="10"/>
    </row>
    <row r="157" spans="1:33" x14ac:dyDescent="0.2">
      <c r="D157" s="10"/>
    </row>
    <row r="158" spans="1:33" x14ac:dyDescent="0.2">
      <c r="D158" s="10"/>
    </row>
    <row r="159" spans="1:33" x14ac:dyDescent="0.2">
      <c r="D159" s="10"/>
    </row>
    <row r="160" spans="1:33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2">
    <mergeCell ref="A1:G1"/>
    <mergeCell ref="C2:G2"/>
    <mergeCell ref="C3:G3"/>
    <mergeCell ref="C4:G4"/>
    <mergeCell ref="A144:C144"/>
    <mergeCell ref="A145:G149"/>
    <mergeCell ref="C24:G24"/>
    <mergeCell ref="C39:G39"/>
    <mergeCell ref="C56:G56"/>
    <mergeCell ref="C59:G59"/>
    <mergeCell ref="C62:G62"/>
    <mergeCell ref="C89:G89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66" t="s">
        <v>7</v>
      </c>
      <c r="B1" s="266"/>
      <c r="C1" s="266"/>
      <c r="D1" s="266"/>
      <c r="E1" s="266"/>
      <c r="F1" s="266"/>
      <c r="G1" s="266"/>
      <c r="AG1" t="s">
        <v>98</v>
      </c>
    </row>
    <row r="2" spans="1:60" ht="24.95" customHeight="1" x14ac:dyDescent="0.2">
      <c r="A2" s="139" t="s">
        <v>8</v>
      </c>
      <c r="B2" s="49" t="s">
        <v>43</v>
      </c>
      <c r="C2" s="267" t="s">
        <v>44</v>
      </c>
      <c r="D2" s="268"/>
      <c r="E2" s="268"/>
      <c r="F2" s="268"/>
      <c r="G2" s="269"/>
      <c r="AG2" t="s">
        <v>99</v>
      </c>
    </row>
    <row r="3" spans="1:60" ht="24.95" customHeight="1" x14ac:dyDescent="0.2">
      <c r="A3" s="139" t="s">
        <v>9</v>
      </c>
      <c r="B3" s="49" t="s">
        <v>46</v>
      </c>
      <c r="C3" s="267" t="s">
        <v>47</v>
      </c>
      <c r="D3" s="268"/>
      <c r="E3" s="268"/>
      <c r="F3" s="268"/>
      <c r="G3" s="269"/>
      <c r="AC3" s="120" t="s">
        <v>99</v>
      </c>
      <c r="AG3" t="s">
        <v>100</v>
      </c>
    </row>
    <row r="4" spans="1:60" ht="24.95" customHeight="1" x14ac:dyDescent="0.2">
      <c r="A4" s="140" t="s">
        <v>10</v>
      </c>
      <c r="B4" s="141" t="s">
        <v>53</v>
      </c>
      <c r="C4" s="270" t="s">
        <v>54</v>
      </c>
      <c r="D4" s="271"/>
      <c r="E4" s="271"/>
      <c r="F4" s="271"/>
      <c r="G4" s="272"/>
      <c r="AG4" t="s">
        <v>101</v>
      </c>
    </row>
    <row r="5" spans="1:60" x14ac:dyDescent="0.2">
      <c r="D5" s="10"/>
    </row>
    <row r="6" spans="1:60" ht="38.25" x14ac:dyDescent="0.2">
      <c r="A6" s="143" t="s">
        <v>102</v>
      </c>
      <c r="B6" s="145" t="s">
        <v>103</v>
      </c>
      <c r="C6" s="145" t="s">
        <v>104</v>
      </c>
      <c r="D6" s="144" t="s">
        <v>105</v>
      </c>
      <c r="E6" s="143" t="s">
        <v>106</v>
      </c>
      <c r="F6" s="142" t="s">
        <v>107</v>
      </c>
      <c r="G6" s="143" t="s">
        <v>31</v>
      </c>
      <c r="H6" s="146" t="s">
        <v>32</v>
      </c>
      <c r="I6" s="146" t="s">
        <v>108</v>
      </c>
      <c r="J6" s="146" t="s">
        <v>33</v>
      </c>
      <c r="K6" s="146" t="s">
        <v>109</v>
      </c>
      <c r="L6" s="146" t="s">
        <v>110</v>
      </c>
      <c r="M6" s="146" t="s">
        <v>111</v>
      </c>
      <c r="N6" s="146" t="s">
        <v>112</v>
      </c>
      <c r="O6" s="146" t="s">
        <v>113</v>
      </c>
      <c r="P6" s="146" t="s">
        <v>114</v>
      </c>
      <c r="Q6" s="146" t="s">
        <v>115</v>
      </c>
      <c r="R6" s="146" t="s">
        <v>116</v>
      </c>
      <c r="S6" s="146" t="s">
        <v>117</v>
      </c>
      <c r="T6" s="146" t="s">
        <v>118</v>
      </c>
      <c r="U6" s="146" t="s">
        <v>119</v>
      </c>
      <c r="V6" s="146" t="s">
        <v>120</v>
      </c>
      <c r="W6" s="146" t="s">
        <v>121</v>
      </c>
      <c r="X6" s="146" t="s">
        <v>122</v>
      </c>
      <c r="Y6" s="146" t="s">
        <v>123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1" t="s">
        <v>124</v>
      </c>
      <c r="B8" s="162" t="s">
        <v>81</v>
      </c>
      <c r="C8" s="180" t="s">
        <v>82</v>
      </c>
      <c r="D8" s="163"/>
      <c r="E8" s="164"/>
      <c r="F8" s="165"/>
      <c r="G8" s="166">
        <f>SUMIF(AG9:AG13,"&lt;&gt;NOR",G9:G13)</f>
        <v>0</v>
      </c>
      <c r="H8" s="160"/>
      <c r="I8" s="160">
        <f>SUM(I9:I13)</f>
        <v>0</v>
      </c>
      <c r="J8" s="160"/>
      <c r="K8" s="160">
        <f>SUM(K9:K13)</f>
        <v>0</v>
      </c>
      <c r="L8" s="160"/>
      <c r="M8" s="160">
        <f>SUM(M9:M13)</f>
        <v>0</v>
      </c>
      <c r="N8" s="159"/>
      <c r="O8" s="159">
        <f>SUM(O9:O13)</f>
        <v>0</v>
      </c>
      <c r="P8" s="159"/>
      <c r="Q8" s="159">
        <f>SUM(Q9:Q13)</f>
        <v>0</v>
      </c>
      <c r="R8" s="160"/>
      <c r="S8" s="160"/>
      <c r="T8" s="160"/>
      <c r="U8" s="160"/>
      <c r="V8" s="160">
        <f>SUM(V9:V13)</f>
        <v>0</v>
      </c>
      <c r="W8" s="160"/>
      <c r="X8" s="160"/>
      <c r="Y8" s="160"/>
      <c r="AG8" t="s">
        <v>125</v>
      </c>
    </row>
    <row r="9" spans="1:60" outlineLevel="1" x14ac:dyDescent="0.2">
      <c r="A9" s="168">
        <v>1</v>
      </c>
      <c r="B9" s="169" t="s">
        <v>380</v>
      </c>
      <c r="C9" s="182" t="s">
        <v>381</v>
      </c>
      <c r="D9" s="170" t="s">
        <v>382</v>
      </c>
      <c r="E9" s="171">
        <v>1</v>
      </c>
      <c r="F9" s="172"/>
      <c r="G9" s="173">
        <f>ROUND(E9*F9,2)</f>
        <v>0</v>
      </c>
      <c r="H9" s="158"/>
      <c r="I9" s="157">
        <f>ROUND(E9*H9,2)</f>
        <v>0</v>
      </c>
      <c r="J9" s="158"/>
      <c r="K9" s="157">
        <f>ROUND(E9*J9,2)</f>
        <v>0</v>
      </c>
      <c r="L9" s="157">
        <v>21</v>
      </c>
      <c r="M9" s="157">
        <f>G9*(1+L9/100)</f>
        <v>0</v>
      </c>
      <c r="N9" s="156">
        <v>0</v>
      </c>
      <c r="O9" s="156">
        <f>ROUND(E9*N9,2)</f>
        <v>0</v>
      </c>
      <c r="P9" s="156">
        <v>0</v>
      </c>
      <c r="Q9" s="156">
        <f>ROUND(E9*P9,2)</f>
        <v>0</v>
      </c>
      <c r="R9" s="157"/>
      <c r="S9" s="157" t="s">
        <v>201</v>
      </c>
      <c r="T9" s="157" t="s">
        <v>130</v>
      </c>
      <c r="U9" s="157">
        <v>0</v>
      </c>
      <c r="V9" s="157">
        <f>ROUND(E9*U9,2)</f>
        <v>0</v>
      </c>
      <c r="W9" s="157"/>
      <c r="X9" s="157" t="s">
        <v>144</v>
      </c>
      <c r="Y9" s="157" t="s">
        <v>131</v>
      </c>
      <c r="Z9" s="147"/>
      <c r="AA9" s="147"/>
      <c r="AB9" s="147"/>
      <c r="AC9" s="147"/>
      <c r="AD9" s="147"/>
      <c r="AE9" s="147"/>
      <c r="AF9" s="147"/>
      <c r="AG9" s="147" t="s">
        <v>145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64" t="s">
        <v>434</v>
      </c>
      <c r="D10" s="265"/>
      <c r="E10" s="265"/>
      <c r="F10" s="265"/>
      <c r="G10" s="265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136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3" x14ac:dyDescent="0.2">
      <c r="A11" s="154"/>
      <c r="B11" s="155"/>
      <c r="C11" s="275" t="s">
        <v>383</v>
      </c>
      <c r="D11" s="276"/>
      <c r="E11" s="276"/>
      <c r="F11" s="276"/>
      <c r="G11" s="276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136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275" t="s">
        <v>384</v>
      </c>
      <c r="D12" s="276"/>
      <c r="E12" s="276"/>
      <c r="F12" s="276"/>
      <c r="G12" s="276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136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">
      <c r="A13" s="154"/>
      <c r="B13" s="155"/>
      <c r="C13" s="275" t="s">
        <v>385</v>
      </c>
      <c r="D13" s="276"/>
      <c r="E13" s="276"/>
      <c r="F13" s="276"/>
      <c r="G13" s="276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136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x14ac:dyDescent="0.2">
      <c r="A14" s="161" t="s">
        <v>124</v>
      </c>
      <c r="B14" s="162" t="s">
        <v>83</v>
      </c>
      <c r="C14" s="180" t="s">
        <v>84</v>
      </c>
      <c r="D14" s="163"/>
      <c r="E14" s="164"/>
      <c r="F14" s="165"/>
      <c r="G14" s="166">
        <f>SUMIF(AG15:AG25,"&lt;&gt;NOR",G15:G25)</f>
        <v>0</v>
      </c>
      <c r="H14" s="160"/>
      <c r="I14" s="160">
        <f>SUM(I15:I25)</f>
        <v>0</v>
      </c>
      <c r="J14" s="160"/>
      <c r="K14" s="160">
        <f>SUM(K15:K25)</f>
        <v>0</v>
      </c>
      <c r="L14" s="160"/>
      <c r="M14" s="160">
        <f>SUM(M15:M25)</f>
        <v>0</v>
      </c>
      <c r="N14" s="159"/>
      <c r="O14" s="159">
        <f>SUM(O15:O25)</f>
        <v>0</v>
      </c>
      <c r="P14" s="159"/>
      <c r="Q14" s="159">
        <f>SUM(Q15:Q25)</f>
        <v>0</v>
      </c>
      <c r="R14" s="160"/>
      <c r="S14" s="160"/>
      <c r="T14" s="160"/>
      <c r="U14" s="160"/>
      <c r="V14" s="160">
        <f>SUM(V15:V25)</f>
        <v>0</v>
      </c>
      <c r="W14" s="160"/>
      <c r="X14" s="160"/>
      <c r="Y14" s="160"/>
      <c r="AG14" t="s">
        <v>125</v>
      </c>
    </row>
    <row r="15" spans="1:60" ht="33.75" outlineLevel="1" x14ac:dyDescent="0.2">
      <c r="A15" s="174">
        <v>2</v>
      </c>
      <c r="B15" s="175" t="s">
        <v>386</v>
      </c>
      <c r="C15" s="181" t="s">
        <v>387</v>
      </c>
      <c r="D15" s="176" t="s">
        <v>275</v>
      </c>
      <c r="E15" s="177">
        <v>60</v>
      </c>
      <c r="F15" s="178"/>
      <c r="G15" s="179">
        <f t="shared" ref="G15:G25" si="0">ROUND(E15*F15,2)</f>
        <v>0</v>
      </c>
      <c r="H15" s="158"/>
      <c r="I15" s="157">
        <f t="shared" ref="I15:I25" si="1">ROUND(E15*H15,2)</f>
        <v>0</v>
      </c>
      <c r="J15" s="158"/>
      <c r="K15" s="157">
        <f t="shared" ref="K15:K25" si="2">ROUND(E15*J15,2)</f>
        <v>0</v>
      </c>
      <c r="L15" s="157">
        <v>21</v>
      </c>
      <c r="M15" s="157">
        <f t="shared" ref="M15:M25" si="3">G15*(1+L15/100)</f>
        <v>0</v>
      </c>
      <c r="N15" s="156">
        <v>0</v>
      </c>
      <c r="O15" s="156">
        <f t="shared" ref="O15:O25" si="4">ROUND(E15*N15,2)</f>
        <v>0</v>
      </c>
      <c r="P15" s="156">
        <v>0</v>
      </c>
      <c r="Q15" s="156">
        <f t="shared" ref="Q15:Q25" si="5">ROUND(E15*P15,2)</f>
        <v>0</v>
      </c>
      <c r="R15" s="157"/>
      <c r="S15" s="157" t="s">
        <v>201</v>
      </c>
      <c r="T15" s="157" t="s">
        <v>130</v>
      </c>
      <c r="U15" s="157">
        <v>0</v>
      </c>
      <c r="V15" s="157">
        <f t="shared" ref="V15:V25" si="6">ROUND(E15*U15,2)</f>
        <v>0</v>
      </c>
      <c r="W15" s="157"/>
      <c r="X15" s="157" t="s">
        <v>269</v>
      </c>
      <c r="Y15" s="157" t="s">
        <v>131</v>
      </c>
      <c r="Z15" s="147"/>
      <c r="AA15" s="147"/>
      <c r="AB15" s="147"/>
      <c r="AC15" s="147"/>
      <c r="AD15" s="147"/>
      <c r="AE15" s="147"/>
      <c r="AF15" s="147"/>
      <c r="AG15" s="147" t="s">
        <v>270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ht="22.5" outlineLevel="1" x14ac:dyDescent="0.2">
      <c r="A16" s="174">
        <v>3</v>
      </c>
      <c r="B16" s="175" t="s">
        <v>388</v>
      </c>
      <c r="C16" s="181" t="s">
        <v>389</v>
      </c>
      <c r="D16" s="176" t="s">
        <v>275</v>
      </c>
      <c r="E16" s="177">
        <v>48</v>
      </c>
      <c r="F16" s="178"/>
      <c r="G16" s="179">
        <f t="shared" si="0"/>
        <v>0</v>
      </c>
      <c r="H16" s="158"/>
      <c r="I16" s="157">
        <f t="shared" si="1"/>
        <v>0</v>
      </c>
      <c r="J16" s="158"/>
      <c r="K16" s="157">
        <f t="shared" si="2"/>
        <v>0</v>
      </c>
      <c r="L16" s="157">
        <v>21</v>
      </c>
      <c r="M16" s="157">
        <f t="shared" si="3"/>
        <v>0</v>
      </c>
      <c r="N16" s="156">
        <v>0</v>
      </c>
      <c r="O16" s="156">
        <f t="shared" si="4"/>
        <v>0</v>
      </c>
      <c r="P16" s="156">
        <v>0</v>
      </c>
      <c r="Q16" s="156">
        <f t="shared" si="5"/>
        <v>0</v>
      </c>
      <c r="R16" s="157"/>
      <c r="S16" s="157" t="s">
        <v>201</v>
      </c>
      <c r="T16" s="157" t="s">
        <v>130</v>
      </c>
      <c r="U16" s="157">
        <v>0</v>
      </c>
      <c r="V16" s="157">
        <f t="shared" si="6"/>
        <v>0</v>
      </c>
      <c r="W16" s="157"/>
      <c r="X16" s="157" t="s">
        <v>269</v>
      </c>
      <c r="Y16" s="157" t="s">
        <v>131</v>
      </c>
      <c r="Z16" s="147"/>
      <c r="AA16" s="147"/>
      <c r="AB16" s="147"/>
      <c r="AC16" s="147"/>
      <c r="AD16" s="147"/>
      <c r="AE16" s="147"/>
      <c r="AF16" s="147"/>
      <c r="AG16" s="147" t="s">
        <v>270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1" x14ac:dyDescent="0.2">
      <c r="A17" s="174">
        <v>4</v>
      </c>
      <c r="B17" s="175" t="s">
        <v>390</v>
      </c>
      <c r="C17" s="181" t="s">
        <v>391</v>
      </c>
      <c r="D17" s="176" t="s">
        <v>392</v>
      </c>
      <c r="E17" s="177">
        <v>12</v>
      </c>
      <c r="F17" s="178"/>
      <c r="G17" s="179">
        <f t="shared" si="0"/>
        <v>0</v>
      </c>
      <c r="H17" s="158"/>
      <c r="I17" s="157">
        <f t="shared" si="1"/>
        <v>0</v>
      </c>
      <c r="J17" s="158"/>
      <c r="K17" s="157">
        <f t="shared" si="2"/>
        <v>0</v>
      </c>
      <c r="L17" s="157">
        <v>21</v>
      </c>
      <c r="M17" s="157">
        <f t="shared" si="3"/>
        <v>0</v>
      </c>
      <c r="N17" s="156">
        <v>0</v>
      </c>
      <c r="O17" s="156">
        <f t="shared" si="4"/>
        <v>0</v>
      </c>
      <c r="P17" s="156">
        <v>0</v>
      </c>
      <c r="Q17" s="156">
        <f t="shared" si="5"/>
        <v>0</v>
      </c>
      <c r="R17" s="157"/>
      <c r="S17" s="157" t="s">
        <v>201</v>
      </c>
      <c r="T17" s="157" t="s">
        <v>130</v>
      </c>
      <c r="U17" s="157">
        <v>0</v>
      </c>
      <c r="V17" s="157">
        <f t="shared" si="6"/>
        <v>0</v>
      </c>
      <c r="W17" s="157"/>
      <c r="X17" s="157" t="s">
        <v>269</v>
      </c>
      <c r="Y17" s="157" t="s">
        <v>131</v>
      </c>
      <c r="Z17" s="147"/>
      <c r="AA17" s="147"/>
      <c r="AB17" s="147"/>
      <c r="AC17" s="147"/>
      <c r="AD17" s="147"/>
      <c r="AE17" s="147"/>
      <c r="AF17" s="147"/>
      <c r="AG17" s="147" t="s">
        <v>270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1" x14ac:dyDescent="0.2">
      <c r="A18" s="174">
        <v>5</v>
      </c>
      <c r="B18" s="175" t="s">
        <v>393</v>
      </c>
      <c r="C18" s="181" t="s">
        <v>394</v>
      </c>
      <c r="D18" s="176" t="s">
        <v>392</v>
      </c>
      <c r="E18" s="177">
        <v>12</v>
      </c>
      <c r="F18" s="178"/>
      <c r="G18" s="179">
        <f t="shared" si="0"/>
        <v>0</v>
      </c>
      <c r="H18" s="158"/>
      <c r="I18" s="157">
        <f t="shared" si="1"/>
        <v>0</v>
      </c>
      <c r="J18" s="158"/>
      <c r="K18" s="157">
        <f t="shared" si="2"/>
        <v>0</v>
      </c>
      <c r="L18" s="157">
        <v>21</v>
      </c>
      <c r="M18" s="157">
        <f t="shared" si="3"/>
        <v>0</v>
      </c>
      <c r="N18" s="156">
        <v>0</v>
      </c>
      <c r="O18" s="156">
        <f t="shared" si="4"/>
        <v>0</v>
      </c>
      <c r="P18" s="156">
        <v>0</v>
      </c>
      <c r="Q18" s="156">
        <f t="shared" si="5"/>
        <v>0</v>
      </c>
      <c r="R18" s="157"/>
      <c r="S18" s="157" t="s">
        <v>201</v>
      </c>
      <c r="T18" s="157" t="s">
        <v>130</v>
      </c>
      <c r="U18" s="157">
        <v>0</v>
      </c>
      <c r="V18" s="157">
        <f t="shared" si="6"/>
        <v>0</v>
      </c>
      <c r="W18" s="157"/>
      <c r="X18" s="157" t="s">
        <v>269</v>
      </c>
      <c r="Y18" s="157" t="s">
        <v>131</v>
      </c>
      <c r="Z18" s="147"/>
      <c r="AA18" s="147"/>
      <c r="AB18" s="147"/>
      <c r="AC18" s="147"/>
      <c r="AD18" s="147"/>
      <c r="AE18" s="147"/>
      <c r="AF18" s="147"/>
      <c r="AG18" s="147" t="s">
        <v>270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1" x14ac:dyDescent="0.2">
      <c r="A19" s="174">
        <v>6</v>
      </c>
      <c r="B19" s="175" t="s">
        <v>395</v>
      </c>
      <c r="C19" s="181" t="s">
        <v>396</v>
      </c>
      <c r="D19" s="176" t="s">
        <v>200</v>
      </c>
      <c r="E19" s="177">
        <v>12</v>
      </c>
      <c r="F19" s="178"/>
      <c r="G19" s="179">
        <f t="shared" si="0"/>
        <v>0</v>
      </c>
      <c r="H19" s="158"/>
      <c r="I19" s="157">
        <f t="shared" si="1"/>
        <v>0</v>
      </c>
      <c r="J19" s="158"/>
      <c r="K19" s="157">
        <f t="shared" si="2"/>
        <v>0</v>
      </c>
      <c r="L19" s="157">
        <v>21</v>
      </c>
      <c r="M19" s="157">
        <f t="shared" si="3"/>
        <v>0</v>
      </c>
      <c r="N19" s="156">
        <v>0</v>
      </c>
      <c r="O19" s="156">
        <f t="shared" si="4"/>
        <v>0</v>
      </c>
      <c r="P19" s="156">
        <v>0</v>
      </c>
      <c r="Q19" s="156">
        <f t="shared" si="5"/>
        <v>0</v>
      </c>
      <c r="R19" s="157"/>
      <c r="S19" s="157" t="s">
        <v>201</v>
      </c>
      <c r="T19" s="157" t="s">
        <v>130</v>
      </c>
      <c r="U19" s="157">
        <v>0</v>
      </c>
      <c r="V19" s="157">
        <f t="shared" si="6"/>
        <v>0</v>
      </c>
      <c r="W19" s="157"/>
      <c r="X19" s="157" t="s">
        <v>269</v>
      </c>
      <c r="Y19" s="157" t="s">
        <v>131</v>
      </c>
      <c r="Z19" s="147"/>
      <c r="AA19" s="147"/>
      <c r="AB19" s="147"/>
      <c r="AC19" s="147"/>
      <c r="AD19" s="147"/>
      <c r="AE19" s="147"/>
      <c r="AF19" s="147"/>
      <c r="AG19" s="147" t="s">
        <v>270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1" x14ac:dyDescent="0.2">
      <c r="A20" s="174">
        <v>7</v>
      </c>
      <c r="B20" s="175" t="s">
        <v>397</v>
      </c>
      <c r="C20" s="181" t="s">
        <v>398</v>
      </c>
      <c r="D20" s="176" t="s">
        <v>275</v>
      </c>
      <c r="E20" s="177">
        <v>24360</v>
      </c>
      <c r="F20" s="178"/>
      <c r="G20" s="179">
        <f t="shared" si="0"/>
        <v>0</v>
      </c>
      <c r="H20" s="158"/>
      <c r="I20" s="157">
        <f t="shared" si="1"/>
        <v>0</v>
      </c>
      <c r="J20" s="158"/>
      <c r="K20" s="157">
        <f t="shared" si="2"/>
        <v>0</v>
      </c>
      <c r="L20" s="157">
        <v>21</v>
      </c>
      <c r="M20" s="157">
        <f t="shared" si="3"/>
        <v>0</v>
      </c>
      <c r="N20" s="156">
        <v>0</v>
      </c>
      <c r="O20" s="156">
        <f t="shared" si="4"/>
        <v>0</v>
      </c>
      <c r="P20" s="156">
        <v>0</v>
      </c>
      <c r="Q20" s="156">
        <f t="shared" si="5"/>
        <v>0</v>
      </c>
      <c r="R20" s="157"/>
      <c r="S20" s="157" t="s">
        <v>201</v>
      </c>
      <c r="T20" s="157" t="s">
        <v>130</v>
      </c>
      <c r="U20" s="157">
        <v>0</v>
      </c>
      <c r="V20" s="157">
        <f t="shared" si="6"/>
        <v>0</v>
      </c>
      <c r="W20" s="157"/>
      <c r="X20" s="157" t="s">
        <v>269</v>
      </c>
      <c r="Y20" s="157" t="s">
        <v>131</v>
      </c>
      <c r="Z20" s="147"/>
      <c r="AA20" s="147"/>
      <c r="AB20" s="147"/>
      <c r="AC20" s="147"/>
      <c r="AD20" s="147"/>
      <c r="AE20" s="147"/>
      <c r="AF20" s="147"/>
      <c r="AG20" s="147" t="s">
        <v>270</v>
      </c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1" x14ac:dyDescent="0.2">
      <c r="A21" s="174">
        <v>8</v>
      </c>
      <c r="B21" s="175" t="s">
        <v>399</v>
      </c>
      <c r="C21" s="181" t="s">
        <v>400</v>
      </c>
      <c r="D21" s="176" t="s">
        <v>392</v>
      </c>
      <c r="E21" s="177">
        <v>450</v>
      </c>
      <c r="F21" s="178"/>
      <c r="G21" s="179">
        <f t="shared" si="0"/>
        <v>0</v>
      </c>
      <c r="H21" s="158"/>
      <c r="I21" s="157">
        <f t="shared" si="1"/>
        <v>0</v>
      </c>
      <c r="J21" s="158"/>
      <c r="K21" s="157">
        <f t="shared" si="2"/>
        <v>0</v>
      </c>
      <c r="L21" s="157">
        <v>21</v>
      </c>
      <c r="M21" s="157">
        <f t="shared" si="3"/>
        <v>0</v>
      </c>
      <c r="N21" s="156">
        <v>0</v>
      </c>
      <c r="O21" s="156">
        <f t="shared" si="4"/>
        <v>0</v>
      </c>
      <c r="P21" s="156">
        <v>0</v>
      </c>
      <c r="Q21" s="156">
        <f t="shared" si="5"/>
        <v>0</v>
      </c>
      <c r="R21" s="157"/>
      <c r="S21" s="157" t="s">
        <v>201</v>
      </c>
      <c r="T21" s="157" t="s">
        <v>130</v>
      </c>
      <c r="U21" s="157">
        <v>0</v>
      </c>
      <c r="V21" s="157">
        <f t="shared" si="6"/>
        <v>0</v>
      </c>
      <c r="W21" s="157"/>
      <c r="X21" s="157" t="s">
        <v>269</v>
      </c>
      <c r="Y21" s="157" t="s">
        <v>131</v>
      </c>
      <c r="Z21" s="147"/>
      <c r="AA21" s="147"/>
      <c r="AB21" s="147"/>
      <c r="AC21" s="147"/>
      <c r="AD21" s="147"/>
      <c r="AE21" s="147"/>
      <c r="AF21" s="147"/>
      <c r="AG21" s="147" t="s">
        <v>270</v>
      </c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74">
        <v>9</v>
      </c>
      <c r="B22" s="175" t="s">
        <v>401</v>
      </c>
      <c r="C22" s="181" t="s">
        <v>402</v>
      </c>
      <c r="D22" s="176" t="s">
        <v>392</v>
      </c>
      <c r="E22" s="177">
        <v>450</v>
      </c>
      <c r="F22" s="178"/>
      <c r="G22" s="179">
        <f t="shared" si="0"/>
        <v>0</v>
      </c>
      <c r="H22" s="158"/>
      <c r="I22" s="157">
        <f t="shared" si="1"/>
        <v>0</v>
      </c>
      <c r="J22" s="158"/>
      <c r="K22" s="157">
        <f t="shared" si="2"/>
        <v>0</v>
      </c>
      <c r="L22" s="157">
        <v>21</v>
      </c>
      <c r="M22" s="157">
        <f t="shared" si="3"/>
        <v>0</v>
      </c>
      <c r="N22" s="156">
        <v>0</v>
      </c>
      <c r="O22" s="156">
        <f t="shared" si="4"/>
        <v>0</v>
      </c>
      <c r="P22" s="156">
        <v>0</v>
      </c>
      <c r="Q22" s="156">
        <f t="shared" si="5"/>
        <v>0</v>
      </c>
      <c r="R22" s="157"/>
      <c r="S22" s="157" t="s">
        <v>201</v>
      </c>
      <c r="T22" s="157" t="s">
        <v>130</v>
      </c>
      <c r="U22" s="157">
        <v>0</v>
      </c>
      <c r="V22" s="157">
        <f t="shared" si="6"/>
        <v>0</v>
      </c>
      <c r="W22" s="157"/>
      <c r="X22" s="157" t="s">
        <v>269</v>
      </c>
      <c r="Y22" s="157" t="s">
        <v>131</v>
      </c>
      <c r="Z22" s="147"/>
      <c r="AA22" s="147"/>
      <c r="AB22" s="147"/>
      <c r="AC22" s="147"/>
      <c r="AD22" s="147"/>
      <c r="AE22" s="147"/>
      <c r="AF22" s="147"/>
      <c r="AG22" s="147" t="s">
        <v>270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1" x14ac:dyDescent="0.2">
      <c r="A23" s="174">
        <v>10</v>
      </c>
      <c r="B23" s="175" t="s">
        <v>403</v>
      </c>
      <c r="C23" s="181" t="s">
        <v>404</v>
      </c>
      <c r="D23" s="176" t="s">
        <v>275</v>
      </c>
      <c r="E23" s="177">
        <v>30</v>
      </c>
      <c r="F23" s="178"/>
      <c r="G23" s="179">
        <f t="shared" si="0"/>
        <v>0</v>
      </c>
      <c r="H23" s="158"/>
      <c r="I23" s="157">
        <f t="shared" si="1"/>
        <v>0</v>
      </c>
      <c r="J23" s="158"/>
      <c r="K23" s="157">
        <f t="shared" si="2"/>
        <v>0</v>
      </c>
      <c r="L23" s="157">
        <v>21</v>
      </c>
      <c r="M23" s="157">
        <f t="shared" si="3"/>
        <v>0</v>
      </c>
      <c r="N23" s="156">
        <v>0</v>
      </c>
      <c r="O23" s="156">
        <f t="shared" si="4"/>
        <v>0</v>
      </c>
      <c r="P23" s="156">
        <v>0</v>
      </c>
      <c r="Q23" s="156">
        <f t="shared" si="5"/>
        <v>0</v>
      </c>
      <c r="R23" s="157"/>
      <c r="S23" s="157" t="s">
        <v>201</v>
      </c>
      <c r="T23" s="157" t="s">
        <v>130</v>
      </c>
      <c r="U23" s="157">
        <v>0</v>
      </c>
      <c r="V23" s="157">
        <f t="shared" si="6"/>
        <v>0</v>
      </c>
      <c r="W23" s="157"/>
      <c r="X23" s="157" t="s">
        <v>269</v>
      </c>
      <c r="Y23" s="157" t="s">
        <v>131</v>
      </c>
      <c r="Z23" s="147"/>
      <c r="AA23" s="147"/>
      <c r="AB23" s="147"/>
      <c r="AC23" s="147"/>
      <c r="AD23" s="147"/>
      <c r="AE23" s="147"/>
      <c r="AF23" s="147"/>
      <c r="AG23" s="147" t="s">
        <v>270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1" x14ac:dyDescent="0.2">
      <c r="A24" s="174">
        <v>11</v>
      </c>
      <c r="B24" s="175" t="s">
        <v>405</v>
      </c>
      <c r="C24" s="181" t="s">
        <v>406</v>
      </c>
      <c r="D24" s="176" t="s">
        <v>392</v>
      </c>
      <c r="E24" s="177">
        <v>12</v>
      </c>
      <c r="F24" s="178"/>
      <c r="G24" s="179">
        <f t="shared" si="0"/>
        <v>0</v>
      </c>
      <c r="H24" s="158"/>
      <c r="I24" s="157">
        <f t="shared" si="1"/>
        <v>0</v>
      </c>
      <c r="J24" s="158"/>
      <c r="K24" s="157">
        <f t="shared" si="2"/>
        <v>0</v>
      </c>
      <c r="L24" s="157">
        <v>21</v>
      </c>
      <c r="M24" s="157">
        <f t="shared" si="3"/>
        <v>0</v>
      </c>
      <c r="N24" s="156">
        <v>0</v>
      </c>
      <c r="O24" s="156">
        <f t="shared" si="4"/>
        <v>0</v>
      </c>
      <c r="P24" s="156">
        <v>0</v>
      </c>
      <c r="Q24" s="156">
        <f t="shared" si="5"/>
        <v>0</v>
      </c>
      <c r="R24" s="157"/>
      <c r="S24" s="157" t="s">
        <v>201</v>
      </c>
      <c r="T24" s="157" t="s">
        <v>130</v>
      </c>
      <c r="U24" s="157">
        <v>0</v>
      </c>
      <c r="V24" s="157">
        <f t="shared" si="6"/>
        <v>0</v>
      </c>
      <c r="W24" s="157"/>
      <c r="X24" s="157" t="s">
        <v>269</v>
      </c>
      <c r="Y24" s="157" t="s">
        <v>131</v>
      </c>
      <c r="Z24" s="147"/>
      <c r="AA24" s="147"/>
      <c r="AB24" s="147"/>
      <c r="AC24" s="147"/>
      <c r="AD24" s="147"/>
      <c r="AE24" s="147"/>
      <c r="AF24" s="147"/>
      <c r="AG24" s="147" t="s">
        <v>270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1" x14ac:dyDescent="0.2">
      <c r="A25" s="174">
        <v>12</v>
      </c>
      <c r="B25" s="175" t="s">
        <v>407</v>
      </c>
      <c r="C25" s="181" t="s">
        <v>408</v>
      </c>
      <c r="D25" s="176" t="s">
        <v>392</v>
      </c>
      <c r="E25" s="177">
        <v>4</v>
      </c>
      <c r="F25" s="178"/>
      <c r="G25" s="179">
        <f t="shared" si="0"/>
        <v>0</v>
      </c>
      <c r="H25" s="158"/>
      <c r="I25" s="157">
        <f t="shared" si="1"/>
        <v>0</v>
      </c>
      <c r="J25" s="158"/>
      <c r="K25" s="157">
        <f t="shared" si="2"/>
        <v>0</v>
      </c>
      <c r="L25" s="157">
        <v>21</v>
      </c>
      <c r="M25" s="157">
        <f t="shared" si="3"/>
        <v>0</v>
      </c>
      <c r="N25" s="156">
        <v>0</v>
      </c>
      <c r="O25" s="156">
        <f t="shared" si="4"/>
        <v>0</v>
      </c>
      <c r="P25" s="156">
        <v>0</v>
      </c>
      <c r="Q25" s="156">
        <f t="shared" si="5"/>
        <v>0</v>
      </c>
      <c r="R25" s="157"/>
      <c r="S25" s="157" t="s">
        <v>201</v>
      </c>
      <c r="T25" s="157" t="s">
        <v>130</v>
      </c>
      <c r="U25" s="157">
        <v>0</v>
      </c>
      <c r="V25" s="157">
        <f t="shared" si="6"/>
        <v>0</v>
      </c>
      <c r="W25" s="157"/>
      <c r="X25" s="157" t="s">
        <v>269</v>
      </c>
      <c r="Y25" s="157" t="s">
        <v>131</v>
      </c>
      <c r="Z25" s="147"/>
      <c r="AA25" s="147"/>
      <c r="AB25" s="147"/>
      <c r="AC25" s="147"/>
      <c r="AD25" s="147"/>
      <c r="AE25" s="147"/>
      <c r="AF25" s="147"/>
      <c r="AG25" s="147" t="s">
        <v>270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x14ac:dyDescent="0.2">
      <c r="A26" s="161" t="s">
        <v>124</v>
      </c>
      <c r="B26" s="162" t="s">
        <v>85</v>
      </c>
      <c r="C26" s="180" t="s">
        <v>86</v>
      </c>
      <c r="D26" s="163"/>
      <c r="E26" s="164"/>
      <c r="F26" s="165"/>
      <c r="G26" s="166">
        <f>SUMIF(AG27:AG28,"&lt;&gt;NOR",G27:G28)</f>
        <v>0</v>
      </c>
      <c r="H26" s="160"/>
      <c r="I26" s="160">
        <f>SUM(I27:I28)</f>
        <v>0</v>
      </c>
      <c r="J26" s="160"/>
      <c r="K26" s="160">
        <f>SUM(K27:K28)</f>
        <v>0</v>
      </c>
      <c r="L26" s="160"/>
      <c r="M26" s="160">
        <f>SUM(M27:M28)</f>
        <v>0</v>
      </c>
      <c r="N26" s="159"/>
      <c r="O26" s="159">
        <f>SUM(O27:O28)</f>
        <v>0</v>
      </c>
      <c r="P26" s="159"/>
      <c r="Q26" s="159">
        <f>SUM(Q27:Q28)</f>
        <v>0</v>
      </c>
      <c r="R26" s="160"/>
      <c r="S26" s="160"/>
      <c r="T26" s="160"/>
      <c r="U26" s="160"/>
      <c r="V26" s="160">
        <f>SUM(V27:V28)</f>
        <v>0</v>
      </c>
      <c r="W26" s="160"/>
      <c r="X26" s="160"/>
      <c r="Y26" s="160"/>
      <c r="AG26" t="s">
        <v>125</v>
      </c>
    </row>
    <row r="27" spans="1:60" ht="22.5" outlineLevel="1" x14ac:dyDescent="0.2">
      <c r="A27" s="174">
        <v>13</v>
      </c>
      <c r="B27" s="175" t="s">
        <v>409</v>
      </c>
      <c r="C27" s="181" t="s">
        <v>410</v>
      </c>
      <c r="D27" s="176" t="s">
        <v>411</v>
      </c>
      <c r="E27" s="177">
        <v>64</v>
      </c>
      <c r="F27" s="178"/>
      <c r="G27" s="179">
        <f>ROUND(E27*F27,2)</f>
        <v>0</v>
      </c>
      <c r="H27" s="158"/>
      <c r="I27" s="157">
        <f>ROUND(E27*H27,2)</f>
        <v>0</v>
      </c>
      <c r="J27" s="158"/>
      <c r="K27" s="157">
        <f>ROUND(E27*J27,2)</f>
        <v>0</v>
      </c>
      <c r="L27" s="157">
        <v>21</v>
      </c>
      <c r="M27" s="157">
        <f>G27*(1+L27/100)</f>
        <v>0</v>
      </c>
      <c r="N27" s="156">
        <v>0</v>
      </c>
      <c r="O27" s="156">
        <f>ROUND(E27*N27,2)</f>
        <v>0</v>
      </c>
      <c r="P27" s="156">
        <v>0</v>
      </c>
      <c r="Q27" s="156">
        <f>ROUND(E27*P27,2)</f>
        <v>0</v>
      </c>
      <c r="R27" s="157"/>
      <c r="S27" s="157" t="s">
        <v>201</v>
      </c>
      <c r="T27" s="157" t="s">
        <v>130</v>
      </c>
      <c r="U27" s="157">
        <v>0</v>
      </c>
      <c r="V27" s="157">
        <f>ROUND(E27*U27,2)</f>
        <v>0</v>
      </c>
      <c r="W27" s="157"/>
      <c r="X27" s="157" t="s">
        <v>269</v>
      </c>
      <c r="Y27" s="157" t="s">
        <v>131</v>
      </c>
      <c r="Z27" s="147"/>
      <c r="AA27" s="147"/>
      <c r="AB27" s="147"/>
      <c r="AC27" s="147"/>
      <c r="AD27" s="147"/>
      <c r="AE27" s="147"/>
      <c r="AF27" s="147"/>
      <c r="AG27" s="147" t="s">
        <v>270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1" x14ac:dyDescent="0.2">
      <c r="A28" s="174">
        <v>14</v>
      </c>
      <c r="B28" s="175" t="s">
        <v>412</v>
      </c>
      <c r="C28" s="181" t="s">
        <v>413</v>
      </c>
      <c r="D28" s="176" t="s">
        <v>267</v>
      </c>
      <c r="E28" s="177">
        <v>8</v>
      </c>
      <c r="F28" s="178"/>
      <c r="G28" s="179">
        <f>ROUND(E28*F28,2)</f>
        <v>0</v>
      </c>
      <c r="H28" s="158"/>
      <c r="I28" s="157">
        <f>ROUND(E28*H28,2)</f>
        <v>0</v>
      </c>
      <c r="J28" s="158"/>
      <c r="K28" s="157">
        <f>ROUND(E28*J28,2)</f>
        <v>0</v>
      </c>
      <c r="L28" s="157">
        <v>21</v>
      </c>
      <c r="M28" s="157">
        <f>G28*(1+L28/100)</f>
        <v>0</v>
      </c>
      <c r="N28" s="156">
        <v>0</v>
      </c>
      <c r="O28" s="156">
        <f>ROUND(E28*N28,2)</f>
        <v>0</v>
      </c>
      <c r="P28" s="156">
        <v>0</v>
      </c>
      <c r="Q28" s="156">
        <f>ROUND(E28*P28,2)</f>
        <v>0</v>
      </c>
      <c r="R28" s="157"/>
      <c r="S28" s="157" t="s">
        <v>201</v>
      </c>
      <c r="T28" s="157" t="s">
        <v>130</v>
      </c>
      <c r="U28" s="157">
        <v>0</v>
      </c>
      <c r="V28" s="157">
        <f>ROUND(E28*U28,2)</f>
        <v>0</v>
      </c>
      <c r="W28" s="157"/>
      <c r="X28" s="157" t="s">
        <v>269</v>
      </c>
      <c r="Y28" s="157" t="s">
        <v>131</v>
      </c>
      <c r="Z28" s="147"/>
      <c r="AA28" s="147"/>
      <c r="AB28" s="147"/>
      <c r="AC28" s="147"/>
      <c r="AD28" s="147"/>
      <c r="AE28" s="147"/>
      <c r="AF28" s="147"/>
      <c r="AG28" s="147" t="s">
        <v>270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x14ac:dyDescent="0.2">
      <c r="A29" s="161" t="s">
        <v>124</v>
      </c>
      <c r="B29" s="162" t="s">
        <v>87</v>
      </c>
      <c r="C29" s="180" t="s">
        <v>88</v>
      </c>
      <c r="D29" s="163"/>
      <c r="E29" s="164"/>
      <c r="F29" s="165"/>
      <c r="G29" s="166">
        <f>SUMIF(AG30:AG31,"&lt;&gt;NOR",G30:G31)</f>
        <v>0</v>
      </c>
      <c r="H29" s="160"/>
      <c r="I29" s="160">
        <f>SUM(I30:I31)</f>
        <v>0</v>
      </c>
      <c r="J29" s="160"/>
      <c r="K29" s="160">
        <f>SUM(K30:K31)</f>
        <v>0</v>
      </c>
      <c r="L29" s="160"/>
      <c r="M29" s="160">
        <f>SUM(M30:M31)</f>
        <v>0</v>
      </c>
      <c r="N29" s="159"/>
      <c r="O29" s="159">
        <f>SUM(O30:O31)</f>
        <v>0</v>
      </c>
      <c r="P29" s="159"/>
      <c r="Q29" s="159">
        <f>SUM(Q30:Q31)</f>
        <v>0</v>
      </c>
      <c r="R29" s="160"/>
      <c r="S29" s="160"/>
      <c r="T29" s="160"/>
      <c r="U29" s="160"/>
      <c r="V29" s="160">
        <f>SUM(V30:V31)</f>
        <v>0</v>
      </c>
      <c r="W29" s="160"/>
      <c r="X29" s="160"/>
      <c r="Y29" s="160"/>
      <c r="AG29" t="s">
        <v>125</v>
      </c>
    </row>
    <row r="30" spans="1:60" outlineLevel="1" x14ac:dyDescent="0.2">
      <c r="A30" s="174">
        <v>15</v>
      </c>
      <c r="B30" s="175" t="s">
        <v>414</v>
      </c>
      <c r="C30" s="181" t="s">
        <v>415</v>
      </c>
      <c r="D30" s="176" t="s">
        <v>275</v>
      </c>
      <c r="E30" s="177">
        <v>32</v>
      </c>
      <c r="F30" s="178"/>
      <c r="G30" s="179">
        <f>ROUND(E30*F30,2)</f>
        <v>0</v>
      </c>
      <c r="H30" s="158"/>
      <c r="I30" s="157">
        <f>ROUND(E30*H30,2)</f>
        <v>0</v>
      </c>
      <c r="J30" s="158"/>
      <c r="K30" s="157">
        <f>ROUND(E30*J30,2)</f>
        <v>0</v>
      </c>
      <c r="L30" s="157">
        <v>21</v>
      </c>
      <c r="M30" s="157">
        <f>G30*(1+L30/100)</f>
        <v>0</v>
      </c>
      <c r="N30" s="156">
        <v>0</v>
      </c>
      <c r="O30" s="156">
        <f>ROUND(E30*N30,2)</f>
        <v>0</v>
      </c>
      <c r="P30" s="156">
        <v>0</v>
      </c>
      <c r="Q30" s="156">
        <f>ROUND(E30*P30,2)</f>
        <v>0</v>
      </c>
      <c r="R30" s="157"/>
      <c r="S30" s="157" t="s">
        <v>201</v>
      </c>
      <c r="T30" s="157" t="s">
        <v>130</v>
      </c>
      <c r="U30" s="157">
        <v>0</v>
      </c>
      <c r="V30" s="157">
        <f>ROUND(E30*U30,2)</f>
        <v>0</v>
      </c>
      <c r="W30" s="157"/>
      <c r="X30" s="157" t="s">
        <v>269</v>
      </c>
      <c r="Y30" s="157" t="s">
        <v>131</v>
      </c>
      <c r="Z30" s="147"/>
      <c r="AA30" s="147"/>
      <c r="AB30" s="147"/>
      <c r="AC30" s="147"/>
      <c r="AD30" s="147"/>
      <c r="AE30" s="147"/>
      <c r="AF30" s="147"/>
      <c r="AG30" s="147" t="s">
        <v>270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1" x14ac:dyDescent="0.2">
      <c r="A31" s="174">
        <v>16</v>
      </c>
      <c r="B31" s="175" t="s">
        <v>416</v>
      </c>
      <c r="C31" s="181" t="s">
        <v>417</v>
      </c>
      <c r="D31" s="176" t="s">
        <v>411</v>
      </c>
      <c r="E31" s="177">
        <v>3</v>
      </c>
      <c r="F31" s="178"/>
      <c r="G31" s="179">
        <f>ROUND(E31*F31,2)</f>
        <v>0</v>
      </c>
      <c r="H31" s="158"/>
      <c r="I31" s="157">
        <f>ROUND(E31*H31,2)</f>
        <v>0</v>
      </c>
      <c r="J31" s="158"/>
      <c r="K31" s="157">
        <f>ROUND(E31*J31,2)</f>
        <v>0</v>
      </c>
      <c r="L31" s="157">
        <v>21</v>
      </c>
      <c r="M31" s="157">
        <f>G31*(1+L31/100)</f>
        <v>0</v>
      </c>
      <c r="N31" s="156">
        <v>0</v>
      </c>
      <c r="O31" s="156">
        <f>ROUND(E31*N31,2)</f>
        <v>0</v>
      </c>
      <c r="P31" s="156">
        <v>0</v>
      </c>
      <c r="Q31" s="156">
        <f>ROUND(E31*P31,2)</f>
        <v>0</v>
      </c>
      <c r="R31" s="157"/>
      <c r="S31" s="157" t="s">
        <v>201</v>
      </c>
      <c r="T31" s="157" t="s">
        <v>130</v>
      </c>
      <c r="U31" s="157">
        <v>0</v>
      </c>
      <c r="V31" s="157">
        <f>ROUND(E31*U31,2)</f>
        <v>0</v>
      </c>
      <c r="W31" s="157"/>
      <c r="X31" s="157" t="s">
        <v>269</v>
      </c>
      <c r="Y31" s="157" t="s">
        <v>131</v>
      </c>
      <c r="Z31" s="147"/>
      <c r="AA31" s="147"/>
      <c r="AB31" s="147"/>
      <c r="AC31" s="147"/>
      <c r="AD31" s="147"/>
      <c r="AE31" s="147"/>
      <c r="AF31" s="147"/>
      <c r="AG31" s="147" t="s">
        <v>270</v>
      </c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x14ac:dyDescent="0.2">
      <c r="A32" s="161" t="s">
        <v>124</v>
      </c>
      <c r="B32" s="162" t="s">
        <v>89</v>
      </c>
      <c r="C32" s="180" t="s">
        <v>90</v>
      </c>
      <c r="D32" s="163"/>
      <c r="E32" s="164"/>
      <c r="F32" s="165"/>
      <c r="G32" s="166">
        <f>SUMIF(AG33:AG33,"&lt;&gt;NOR",G33:G33)</f>
        <v>0</v>
      </c>
      <c r="H32" s="160"/>
      <c r="I32" s="160">
        <f>SUM(I33:I33)</f>
        <v>0</v>
      </c>
      <c r="J32" s="160"/>
      <c r="K32" s="160">
        <f>SUM(K33:K33)</f>
        <v>0</v>
      </c>
      <c r="L32" s="160"/>
      <c r="M32" s="160">
        <f>SUM(M33:M33)</f>
        <v>0</v>
      </c>
      <c r="N32" s="159"/>
      <c r="O32" s="159">
        <f>SUM(O33:O33)</f>
        <v>0</v>
      </c>
      <c r="P32" s="159"/>
      <c r="Q32" s="159">
        <f>SUM(Q33:Q33)</f>
        <v>0</v>
      </c>
      <c r="R32" s="160"/>
      <c r="S32" s="160"/>
      <c r="T32" s="160"/>
      <c r="U32" s="160"/>
      <c r="V32" s="160">
        <f>SUM(V33:V33)</f>
        <v>0</v>
      </c>
      <c r="W32" s="160"/>
      <c r="X32" s="160"/>
      <c r="Y32" s="160"/>
      <c r="AG32" t="s">
        <v>125</v>
      </c>
    </row>
    <row r="33" spans="1:60" ht="22.5" outlineLevel="1" x14ac:dyDescent="0.2">
      <c r="A33" s="174">
        <v>17</v>
      </c>
      <c r="B33" s="175" t="s">
        <v>418</v>
      </c>
      <c r="C33" s="181" t="s">
        <v>419</v>
      </c>
      <c r="D33" s="176" t="s">
        <v>200</v>
      </c>
      <c r="E33" s="177">
        <v>1</v>
      </c>
      <c r="F33" s="178"/>
      <c r="G33" s="179">
        <f>ROUND(E33*F33,2)</f>
        <v>0</v>
      </c>
      <c r="H33" s="158"/>
      <c r="I33" s="157">
        <f>ROUND(E33*H33,2)</f>
        <v>0</v>
      </c>
      <c r="J33" s="158"/>
      <c r="K33" s="157">
        <f>ROUND(E33*J33,2)</f>
        <v>0</v>
      </c>
      <c r="L33" s="157">
        <v>21</v>
      </c>
      <c r="M33" s="157">
        <f>G33*(1+L33/100)</f>
        <v>0</v>
      </c>
      <c r="N33" s="156">
        <v>0</v>
      </c>
      <c r="O33" s="156">
        <f>ROUND(E33*N33,2)</f>
        <v>0</v>
      </c>
      <c r="P33" s="156">
        <v>0</v>
      </c>
      <c r="Q33" s="156">
        <f>ROUND(E33*P33,2)</f>
        <v>0</v>
      </c>
      <c r="R33" s="157"/>
      <c r="S33" s="157" t="s">
        <v>201</v>
      </c>
      <c r="T33" s="157" t="s">
        <v>130</v>
      </c>
      <c r="U33" s="157">
        <v>0</v>
      </c>
      <c r="V33" s="157">
        <f>ROUND(E33*U33,2)</f>
        <v>0</v>
      </c>
      <c r="W33" s="157"/>
      <c r="X33" s="157" t="s">
        <v>269</v>
      </c>
      <c r="Y33" s="157" t="s">
        <v>131</v>
      </c>
      <c r="Z33" s="147"/>
      <c r="AA33" s="147"/>
      <c r="AB33" s="147"/>
      <c r="AC33" s="147"/>
      <c r="AD33" s="147"/>
      <c r="AE33" s="147"/>
      <c r="AF33" s="147"/>
      <c r="AG33" s="147" t="s">
        <v>270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x14ac:dyDescent="0.2">
      <c r="A34" s="161" t="s">
        <v>124</v>
      </c>
      <c r="B34" s="162" t="s">
        <v>91</v>
      </c>
      <c r="C34" s="180" t="s">
        <v>92</v>
      </c>
      <c r="D34" s="163"/>
      <c r="E34" s="164"/>
      <c r="F34" s="165"/>
      <c r="G34" s="166">
        <f>SUMIF(AG35:AG45,"&lt;&gt;NOR",G35:G45)</f>
        <v>0</v>
      </c>
      <c r="H34" s="160"/>
      <c r="I34" s="160">
        <f>SUM(I35:I45)</f>
        <v>0</v>
      </c>
      <c r="J34" s="160"/>
      <c r="K34" s="160">
        <f>SUM(K35:K45)</f>
        <v>0</v>
      </c>
      <c r="L34" s="160"/>
      <c r="M34" s="160">
        <f>SUM(M35:M45)</f>
        <v>0</v>
      </c>
      <c r="N34" s="159"/>
      <c r="O34" s="159">
        <f>SUM(O35:O45)</f>
        <v>0</v>
      </c>
      <c r="P34" s="159"/>
      <c r="Q34" s="159">
        <f>SUM(Q35:Q45)</f>
        <v>0</v>
      </c>
      <c r="R34" s="160"/>
      <c r="S34" s="160"/>
      <c r="T34" s="160"/>
      <c r="U34" s="160"/>
      <c r="V34" s="160">
        <f>SUM(V35:V45)</f>
        <v>0</v>
      </c>
      <c r="W34" s="160"/>
      <c r="X34" s="160"/>
      <c r="Y34" s="160"/>
      <c r="AG34" t="s">
        <v>125</v>
      </c>
    </row>
    <row r="35" spans="1:60" outlineLevel="1" x14ac:dyDescent="0.2">
      <c r="A35" s="168">
        <v>18</v>
      </c>
      <c r="B35" s="169" t="s">
        <v>420</v>
      </c>
      <c r="C35" s="182" t="s">
        <v>421</v>
      </c>
      <c r="D35" s="170" t="s">
        <v>200</v>
      </c>
      <c r="E35" s="171">
        <v>1</v>
      </c>
      <c r="F35" s="172"/>
      <c r="G35" s="173">
        <f>ROUND(E35*F35,2)</f>
        <v>0</v>
      </c>
      <c r="H35" s="158"/>
      <c r="I35" s="157">
        <f>ROUND(E35*H35,2)</f>
        <v>0</v>
      </c>
      <c r="J35" s="158"/>
      <c r="K35" s="157">
        <f>ROUND(E35*J35,2)</f>
        <v>0</v>
      </c>
      <c r="L35" s="157">
        <v>21</v>
      </c>
      <c r="M35" s="157">
        <f>G35*(1+L35/100)</f>
        <v>0</v>
      </c>
      <c r="N35" s="156">
        <v>0</v>
      </c>
      <c r="O35" s="156">
        <f>ROUND(E35*N35,2)</f>
        <v>0</v>
      </c>
      <c r="P35" s="156">
        <v>0</v>
      </c>
      <c r="Q35" s="156">
        <f>ROUND(E35*P35,2)</f>
        <v>0</v>
      </c>
      <c r="R35" s="157"/>
      <c r="S35" s="157" t="s">
        <v>201</v>
      </c>
      <c r="T35" s="157" t="s">
        <v>130</v>
      </c>
      <c r="U35" s="157">
        <v>0</v>
      </c>
      <c r="V35" s="157">
        <f>ROUND(E35*U35,2)</f>
        <v>0</v>
      </c>
      <c r="W35" s="157"/>
      <c r="X35" s="157" t="s">
        <v>144</v>
      </c>
      <c r="Y35" s="157" t="s">
        <v>131</v>
      </c>
      <c r="Z35" s="147"/>
      <c r="AA35" s="147"/>
      <c r="AB35" s="147"/>
      <c r="AC35" s="147"/>
      <c r="AD35" s="147"/>
      <c r="AE35" s="147"/>
      <c r="AF35" s="147"/>
      <c r="AG35" s="147" t="s">
        <v>145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ht="22.5" outlineLevel="2" x14ac:dyDescent="0.2">
      <c r="A36" s="154"/>
      <c r="B36" s="155"/>
      <c r="C36" s="264" t="s">
        <v>422</v>
      </c>
      <c r="D36" s="265"/>
      <c r="E36" s="265"/>
      <c r="F36" s="265"/>
      <c r="G36" s="265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136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95" t="str">
        <f>C36</f>
        <v>- výroba rozdělovačů a sběračů vč odboček pro trubky potrubního roštu, přívodního potrubí a potrubí pro odvzdušnění</v>
      </c>
      <c r="BB36" s="147"/>
      <c r="BC36" s="147"/>
      <c r="BD36" s="147"/>
      <c r="BE36" s="147"/>
      <c r="BF36" s="147"/>
      <c r="BG36" s="147"/>
      <c r="BH36" s="147"/>
    </row>
    <row r="37" spans="1:60" outlineLevel="3" x14ac:dyDescent="0.2">
      <c r="A37" s="154"/>
      <c r="B37" s="155"/>
      <c r="C37" s="275" t="s">
        <v>423</v>
      </c>
      <c r="D37" s="276"/>
      <c r="E37" s="276"/>
      <c r="F37" s="276"/>
      <c r="G37" s="276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136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outlineLevel="3" x14ac:dyDescent="0.2">
      <c r="A38" s="154"/>
      <c r="B38" s="155"/>
      <c r="C38" s="275" t="s">
        <v>424</v>
      </c>
      <c r="D38" s="276"/>
      <c r="E38" s="276"/>
      <c r="F38" s="276"/>
      <c r="G38" s="276"/>
      <c r="H38" s="157"/>
      <c r="I38" s="157"/>
      <c r="J38" s="157"/>
      <c r="K38" s="157"/>
      <c r="L38" s="157"/>
      <c r="M38" s="157"/>
      <c r="N38" s="156"/>
      <c r="O38" s="156"/>
      <c r="P38" s="156"/>
      <c r="Q38" s="156"/>
      <c r="R38" s="157"/>
      <c r="S38" s="157"/>
      <c r="T38" s="157"/>
      <c r="U38" s="157"/>
      <c r="V38" s="157"/>
      <c r="W38" s="157"/>
      <c r="X38" s="157"/>
      <c r="Y38" s="157"/>
      <c r="Z38" s="147"/>
      <c r="AA38" s="147"/>
      <c r="AB38" s="147"/>
      <c r="AC38" s="147"/>
      <c r="AD38" s="147"/>
      <c r="AE38" s="147"/>
      <c r="AF38" s="147"/>
      <c r="AG38" s="147" t="s">
        <v>136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3" x14ac:dyDescent="0.2">
      <c r="A39" s="154"/>
      <c r="B39" s="155"/>
      <c r="C39" s="275" t="s">
        <v>425</v>
      </c>
      <c r="D39" s="276"/>
      <c r="E39" s="276"/>
      <c r="F39" s="276"/>
      <c r="G39" s="276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136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3" x14ac:dyDescent="0.2">
      <c r="A40" s="154"/>
      <c r="B40" s="155"/>
      <c r="C40" s="275" t="s">
        <v>426</v>
      </c>
      <c r="D40" s="276"/>
      <c r="E40" s="276"/>
      <c r="F40" s="276"/>
      <c r="G40" s="276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136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">
      <c r="A41" s="154"/>
      <c r="B41" s="155"/>
      <c r="C41" s="275" t="s">
        <v>427</v>
      </c>
      <c r="D41" s="276"/>
      <c r="E41" s="276"/>
      <c r="F41" s="276"/>
      <c r="G41" s="276"/>
      <c r="H41" s="157"/>
      <c r="I41" s="157"/>
      <c r="J41" s="157"/>
      <c r="K41" s="157"/>
      <c r="L41" s="157"/>
      <c r="M41" s="157"/>
      <c r="N41" s="156"/>
      <c r="O41" s="156"/>
      <c r="P41" s="156"/>
      <c r="Q41" s="156"/>
      <c r="R41" s="157"/>
      <c r="S41" s="157"/>
      <c r="T41" s="157"/>
      <c r="U41" s="157"/>
      <c r="V41" s="157"/>
      <c r="W41" s="157"/>
      <c r="X41" s="157"/>
      <c r="Y41" s="157"/>
      <c r="Z41" s="147"/>
      <c r="AA41" s="147"/>
      <c r="AB41" s="147"/>
      <c r="AC41" s="147"/>
      <c r="AD41" s="147"/>
      <c r="AE41" s="147"/>
      <c r="AF41" s="147"/>
      <c r="AG41" s="147" t="s">
        <v>136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3" x14ac:dyDescent="0.2">
      <c r="A42" s="154"/>
      <c r="B42" s="155"/>
      <c r="C42" s="275" t="s">
        <v>428</v>
      </c>
      <c r="D42" s="276"/>
      <c r="E42" s="276"/>
      <c r="F42" s="276"/>
      <c r="G42" s="276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136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3" x14ac:dyDescent="0.2">
      <c r="A43" s="154"/>
      <c r="B43" s="155"/>
      <c r="C43" s="275" t="s">
        <v>429</v>
      </c>
      <c r="D43" s="276"/>
      <c r="E43" s="276"/>
      <c r="F43" s="276"/>
      <c r="G43" s="276"/>
      <c r="H43" s="157"/>
      <c r="I43" s="157"/>
      <c r="J43" s="157"/>
      <c r="K43" s="157"/>
      <c r="L43" s="157"/>
      <c r="M43" s="157"/>
      <c r="N43" s="156"/>
      <c r="O43" s="156"/>
      <c r="P43" s="156"/>
      <c r="Q43" s="156"/>
      <c r="R43" s="157"/>
      <c r="S43" s="157"/>
      <c r="T43" s="157"/>
      <c r="U43" s="157"/>
      <c r="V43" s="157"/>
      <c r="W43" s="157"/>
      <c r="X43" s="157"/>
      <c r="Y43" s="157"/>
      <c r="Z43" s="147"/>
      <c r="AA43" s="147"/>
      <c r="AB43" s="147"/>
      <c r="AC43" s="147"/>
      <c r="AD43" s="147"/>
      <c r="AE43" s="147"/>
      <c r="AF43" s="147"/>
      <c r="AG43" s="147" t="s">
        <v>136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ht="22.5" outlineLevel="1" x14ac:dyDescent="0.2">
      <c r="A44" s="174">
        <v>19</v>
      </c>
      <c r="B44" s="175" t="s">
        <v>430</v>
      </c>
      <c r="C44" s="181" t="s">
        <v>431</v>
      </c>
      <c r="D44" s="176" t="s">
        <v>200</v>
      </c>
      <c r="E44" s="177">
        <v>1</v>
      </c>
      <c r="F44" s="178"/>
      <c r="G44" s="179">
        <f>ROUND(E44*F44,2)</f>
        <v>0</v>
      </c>
      <c r="H44" s="158"/>
      <c r="I44" s="157">
        <f>ROUND(E44*H44,2)</f>
        <v>0</v>
      </c>
      <c r="J44" s="158"/>
      <c r="K44" s="157">
        <f>ROUND(E44*J44,2)</f>
        <v>0</v>
      </c>
      <c r="L44" s="157">
        <v>21</v>
      </c>
      <c r="M44" s="157">
        <f>G44*(1+L44/100)</f>
        <v>0</v>
      </c>
      <c r="N44" s="156">
        <v>0</v>
      </c>
      <c r="O44" s="156">
        <f>ROUND(E44*N44,2)</f>
        <v>0</v>
      </c>
      <c r="P44" s="156">
        <v>0</v>
      </c>
      <c r="Q44" s="156">
        <f>ROUND(E44*P44,2)</f>
        <v>0</v>
      </c>
      <c r="R44" s="157"/>
      <c r="S44" s="157" t="s">
        <v>201</v>
      </c>
      <c r="T44" s="157" t="s">
        <v>130</v>
      </c>
      <c r="U44" s="157">
        <v>0</v>
      </c>
      <c r="V44" s="157">
        <f>ROUND(E44*U44,2)</f>
        <v>0</v>
      </c>
      <c r="W44" s="157"/>
      <c r="X44" s="157" t="s">
        <v>144</v>
      </c>
      <c r="Y44" s="157" t="s">
        <v>131</v>
      </c>
      <c r="Z44" s="147"/>
      <c r="AA44" s="147"/>
      <c r="AB44" s="147"/>
      <c r="AC44" s="147"/>
      <c r="AD44" s="147"/>
      <c r="AE44" s="147"/>
      <c r="AF44" s="147"/>
      <c r="AG44" s="147" t="s">
        <v>145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">
      <c r="A45" s="168">
        <v>20</v>
      </c>
      <c r="B45" s="169" t="s">
        <v>432</v>
      </c>
      <c r="C45" s="182" t="s">
        <v>433</v>
      </c>
      <c r="D45" s="170" t="s">
        <v>200</v>
      </c>
      <c r="E45" s="171">
        <v>1</v>
      </c>
      <c r="F45" s="172"/>
      <c r="G45" s="173">
        <f>ROUND(E45*F45,2)</f>
        <v>0</v>
      </c>
      <c r="H45" s="158"/>
      <c r="I45" s="157">
        <f>ROUND(E45*H45,2)</f>
        <v>0</v>
      </c>
      <c r="J45" s="158"/>
      <c r="K45" s="157">
        <f>ROUND(E45*J45,2)</f>
        <v>0</v>
      </c>
      <c r="L45" s="157">
        <v>21</v>
      </c>
      <c r="M45" s="157">
        <f>G45*(1+L45/100)</f>
        <v>0</v>
      </c>
      <c r="N45" s="156">
        <v>0</v>
      </c>
      <c r="O45" s="156">
        <f>ROUND(E45*N45,2)</f>
        <v>0</v>
      </c>
      <c r="P45" s="156">
        <v>0</v>
      </c>
      <c r="Q45" s="156">
        <f>ROUND(E45*P45,2)</f>
        <v>0</v>
      </c>
      <c r="R45" s="157"/>
      <c r="S45" s="157" t="s">
        <v>201</v>
      </c>
      <c r="T45" s="157" t="s">
        <v>130</v>
      </c>
      <c r="U45" s="157">
        <v>0</v>
      </c>
      <c r="V45" s="157">
        <f>ROUND(E45*U45,2)</f>
        <v>0</v>
      </c>
      <c r="W45" s="157"/>
      <c r="X45" s="157" t="s">
        <v>144</v>
      </c>
      <c r="Y45" s="157" t="s">
        <v>131</v>
      </c>
      <c r="Z45" s="147"/>
      <c r="AA45" s="147"/>
      <c r="AB45" s="147"/>
      <c r="AC45" s="147"/>
      <c r="AD45" s="147"/>
      <c r="AE45" s="147"/>
      <c r="AF45" s="147"/>
      <c r="AG45" s="147" t="s">
        <v>145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x14ac:dyDescent="0.2">
      <c r="A46" s="3"/>
      <c r="B46" s="4"/>
      <c r="C46" s="183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E46">
        <v>12</v>
      </c>
      <c r="AF46">
        <v>21</v>
      </c>
      <c r="AG46" t="s">
        <v>110</v>
      </c>
    </row>
    <row r="47" spans="1:60" x14ac:dyDescent="0.2">
      <c r="A47" s="150"/>
      <c r="B47" s="151" t="s">
        <v>31</v>
      </c>
      <c r="C47" s="184"/>
      <c r="D47" s="152"/>
      <c r="E47" s="153"/>
      <c r="F47" s="153"/>
      <c r="G47" s="167">
        <f>G8+G14+G26+G29+G32+G34</f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E47">
        <f>SUMIF(L7:L45,AE46,G7:G45)</f>
        <v>0</v>
      </c>
      <c r="AF47">
        <f>SUMIF(L7:L45,AF46,G7:G45)</f>
        <v>0</v>
      </c>
      <c r="AG47" t="s">
        <v>137</v>
      </c>
    </row>
    <row r="48" spans="1:60" x14ac:dyDescent="0.2">
      <c r="A48" s="3"/>
      <c r="B48" s="4"/>
      <c r="C48" s="183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33" x14ac:dyDescent="0.2">
      <c r="A49" s="3"/>
      <c r="B49" s="4"/>
      <c r="C49" s="183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">
      <c r="A50" s="273" t="s">
        <v>138</v>
      </c>
      <c r="B50" s="273"/>
      <c r="C50" s="274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33" x14ac:dyDescent="0.2">
      <c r="A51" s="252"/>
      <c r="B51" s="253"/>
      <c r="C51" s="254"/>
      <c r="D51" s="253"/>
      <c r="E51" s="253"/>
      <c r="F51" s="253"/>
      <c r="G51" s="255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G51" t="s">
        <v>139</v>
      </c>
    </row>
    <row r="52" spans="1:33" x14ac:dyDescent="0.2">
      <c r="A52" s="256"/>
      <c r="B52" s="257"/>
      <c r="C52" s="258"/>
      <c r="D52" s="257"/>
      <c r="E52" s="257"/>
      <c r="F52" s="257"/>
      <c r="G52" s="259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33" x14ac:dyDescent="0.2">
      <c r="A53" s="256"/>
      <c r="B53" s="257"/>
      <c r="C53" s="258"/>
      <c r="D53" s="257"/>
      <c r="E53" s="257"/>
      <c r="F53" s="257"/>
      <c r="G53" s="259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33" x14ac:dyDescent="0.2">
      <c r="A54" s="256"/>
      <c r="B54" s="257"/>
      <c r="C54" s="258"/>
      <c r="D54" s="257"/>
      <c r="E54" s="257"/>
      <c r="F54" s="257"/>
      <c r="G54" s="259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33" x14ac:dyDescent="0.2">
      <c r="A55" s="260"/>
      <c r="B55" s="261"/>
      <c r="C55" s="262"/>
      <c r="D55" s="261"/>
      <c r="E55" s="261"/>
      <c r="F55" s="261"/>
      <c r="G55" s="26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33" x14ac:dyDescent="0.2">
      <c r="A56" s="3"/>
      <c r="B56" s="4"/>
      <c r="C56" s="183"/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33" x14ac:dyDescent="0.2">
      <c r="C57" s="185"/>
      <c r="D57" s="10"/>
      <c r="AG57" t="s">
        <v>140</v>
      </c>
    </row>
    <row r="58" spans="1:33" x14ac:dyDescent="0.2">
      <c r="D58" s="10"/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8">
    <mergeCell ref="A1:G1"/>
    <mergeCell ref="C2:G2"/>
    <mergeCell ref="C3:G3"/>
    <mergeCell ref="C4:G4"/>
    <mergeCell ref="A50:C50"/>
    <mergeCell ref="C42:G42"/>
    <mergeCell ref="C43:G43"/>
    <mergeCell ref="C36:G36"/>
    <mergeCell ref="C37:G37"/>
    <mergeCell ref="C38:G38"/>
    <mergeCell ref="C39:G39"/>
    <mergeCell ref="C40:G40"/>
    <mergeCell ref="C41:G41"/>
    <mergeCell ref="A51:G55"/>
    <mergeCell ref="C10:G10"/>
    <mergeCell ref="C11:G11"/>
    <mergeCell ref="C12:G12"/>
    <mergeCell ref="C13:G13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01 01 Pol</vt:lpstr>
      <vt:lpstr>01 02 Pol</vt:lpstr>
      <vt:lpstr>01 03 Pol</vt:lpstr>
      <vt:lpstr>01 04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'01 03 Pol'!Názvy_tisku</vt:lpstr>
      <vt:lpstr>'01 04 Pol'!Názvy_tisku</vt:lpstr>
      <vt:lpstr>oadresa</vt:lpstr>
      <vt:lpstr>Stavba!Objednatel</vt:lpstr>
      <vt:lpstr>Stavba!Objekt</vt:lpstr>
      <vt:lpstr>'01 01 Pol'!Oblast_tisku</vt:lpstr>
      <vt:lpstr>'01 02 Pol'!Oblast_tisku</vt:lpstr>
      <vt:lpstr>'01 03 Pol'!Oblast_tisku</vt:lpstr>
      <vt:lpstr>'01 04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Kratochvílová</dc:creator>
  <cp:lastModifiedBy>AA</cp:lastModifiedBy>
  <cp:lastPrinted>2019-03-19T12:27:02Z</cp:lastPrinted>
  <dcterms:created xsi:type="dcterms:W3CDTF">2009-04-08T07:15:50Z</dcterms:created>
  <dcterms:modified xsi:type="dcterms:W3CDTF">2026-03-20T08:28:20Z</dcterms:modified>
</cp:coreProperties>
</file>