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00" yWindow="360" windowWidth="10275" windowHeight="4410" activeTab="0"/>
  </bookViews>
  <sheets>
    <sheet name="Stavba" sheetId="1" r:id="rId1"/>
    <sheet name="1 1 KL" sheetId="2" r:id="rId2"/>
    <sheet name="1 1 Rek" sheetId="3" r:id="rId3"/>
    <sheet name="1 1 Pol" sheetId="4" r:id="rId4"/>
    <sheet name="4 1 KL" sheetId="5" r:id="rId5"/>
    <sheet name="4 1 Rek" sheetId="6" r:id="rId6"/>
    <sheet name="4 1 Pol" sheetId="7" r:id="rId7"/>
  </sheets>
  <definedNames>
    <definedName name="CelkemObjekty" localSheetId="0">'Stavba'!$F$32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'1 1 KL'!$A$1:$G$45</definedName>
    <definedName name="_xlnm.Print_Area" localSheetId="3">'1 1 Pol'!$A$1:$K$469</definedName>
    <definedName name="_xlnm.Print_Area" localSheetId="2">'1 1 Rek'!$A$1:$I$47</definedName>
    <definedName name="_xlnm.Print_Area" localSheetId="4">'4 1 KL'!$A$1:$G$45</definedName>
    <definedName name="_xlnm.Print_Area" localSheetId="6">'4 1 Pol'!$A$1:$K$868</definedName>
    <definedName name="_xlnm.Print_Area" localSheetId="5">'4 1 Rek'!$A$1:$I$50</definedName>
    <definedName name="_xlnm.Print_Area" localSheetId="0">'Stavba'!$B$1:$J$97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num" localSheetId="3" hidden="1">0</definedName>
    <definedName name="solver_num" localSheetId="6" hidden="1">0</definedName>
    <definedName name="solver_opt" localSheetId="3" hidden="1">#REF!</definedName>
    <definedName name="solver_opt" localSheetId="6" hidden="1">#REF!</definedName>
    <definedName name="solver_typ" localSheetId="3" hidden="1">1</definedName>
    <definedName name="solver_typ" localSheetId="6" hidden="1">1</definedName>
    <definedName name="solver_val" localSheetId="3" hidden="1">0</definedName>
    <definedName name="solver_val" localSheetId="6" hidden="1">0</definedName>
    <definedName name="SoucetDilu" localSheetId="0">'Stavba'!$F$78:$J$78</definedName>
    <definedName name="StavbaCelkem" localSheetId="0">'Stavba'!$H$32</definedName>
    <definedName name="Zhotovitel" localSheetId="0">'Stavba'!$D$7</definedName>
    <definedName name="_xlnm.Print_Titles" localSheetId="2">'1 1 Rek'!$1:$6</definedName>
    <definedName name="_xlnm.Print_Titles" localSheetId="3">'1 1 Pol'!$1:$6</definedName>
    <definedName name="_xlnm.Print_Titles" localSheetId="5">'4 1 Rek'!$1:$6</definedName>
    <definedName name="_xlnm.Print_Titles" localSheetId="6">'4 1 Pol'!$1:$6</definedName>
  </definedNames>
  <calcPr calcId="152511"/>
</workbook>
</file>

<file path=xl/sharedStrings.xml><?xml version="1.0" encoding="utf-8"?>
<sst xmlns="http://schemas.openxmlformats.org/spreadsheetml/2006/main" count="3388" uniqueCount="1181">
  <si>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</si>
  <si>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</si>
  <si>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</si>
  <si>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</si>
  <si>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</si>
  <si>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</si>
  <si>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</si>
  <si>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</si>
  <si>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</si>
  <si>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</si>
  <si>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</si>
  <si>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</si>
  <si>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</si>
  <si>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</si>
  <si>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</si>
  <si>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</si>
  <si>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</si>
  <si>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</si>
  <si>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</si>
  <si>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</si>
  <si>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</si>
  <si>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</si>
  <si>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</si>
  <si>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</si>
  <si>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</si>
  <si>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</si>
  <si>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</si>
  <si>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</si>
  <si>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</si>
  <si>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</si>
  <si>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</si>
  <si>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</si>
  <si>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</si>
  <si>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</si>
  <si>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</si>
  <si>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</si>
  <si>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</si>
  <si>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</si>
  <si>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</si>
  <si>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</si>
  <si>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</si>
  <si>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</si>
  <si>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</si>
  <si>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</si>
  <si>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</si>
  <si>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</si>
  <si>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</si>
  <si>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</si>
  <si>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</si>
  <si>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</si>
  <si>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</si>
  <si>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</si>
  <si>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</si>
  <si>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</si>
  <si>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</si>
  <si>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</si>
  <si>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</si>
  <si>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</si>
  <si>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</si>
  <si>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</si>
  <si>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</si>
  <si>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</si>
  <si>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</si>
  <si>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</si>
  <si>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</si>
  <si>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</si>
  <si>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</si>
  <si>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</si>
  <si>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</si>
  <si>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</si>
  <si>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</si>
  <si>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</si>
  <si>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</si>
  <si>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</si>
  <si>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</si>
  <si>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</si>
  <si>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</si>
  <si>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</si>
  <si>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</si>
  <si>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</si>
  <si>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</si>
  <si>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</si>
  <si>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</si>
  <si>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</si>
  <si>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</si>
  <si>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</si>
  <si>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</si>
  <si>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</si>
  <si>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</si>
  <si>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</si>
  <si>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</si>
  <si>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</si>
  <si>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</si>
  <si>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</si>
  <si>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</si>
  <si>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</si>
  <si>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</si>
  <si>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</si>
  <si>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</si>
  <si>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</si>
  <si>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</si>
  <si>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</si>
  <si>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SLEPÝ ROZPOČET</t>
  </si>
  <si>
    <t>Slepý rozpočet</t>
  </si>
  <si>
    <t>a53 005</t>
  </si>
  <si>
    <t>Rekonstrukce fasád Jánská 7</t>
  </si>
  <si>
    <t>a53 005 Rekonstrukce fasád Jánská 7</t>
  </si>
  <si>
    <t>Uliční fasáda</t>
  </si>
  <si>
    <t>1 Uliční fasáda</t>
  </si>
  <si>
    <t>projektový</t>
  </si>
  <si>
    <t>0 VN1</t>
  </si>
  <si>
    <t>Zařízení staveniště</t>
  </si>
  <si>
    <t>0 VN1 Zařízení staveniště</t>
  </si>
  <si>
    <t>101</t>
  </si>
  <si>
    <t xml:space="preserve">Vybudování zařízení staveniště </t>
  </si>
  <si>
    <t>soub.</t>
  </si>
  <si>
    <t>102</t>
  </si>
  <si>
    <t xml:space="preserve">Provoz zařízení staveniště </t>
  </si>
  <si>
    <t>103</t>
  </si>
  <si>
    <t xml:space="preserve">Odstranění zařízení staveniště </t>
  </si>
  <si>
    <t>0 VN2</t>
  </si>
  <si>
    <t>Provoz objednatele</t>
  </si>
  <si>
    <t>0 VN2 Provoz objednatele</t>
  </si>
  <si>
    <t>201</t>
  </si>
  <si>
    <t xml:space="preserve">Provoz objednatele </t>
  </si>
  <si>
    <t>Projednávání prací za účasti majitelů jednotlivých obytných prostor:</t>
  </si>
  <si>
    <t>soub.:1</t>
  </si>
  <si>
    <t>0 VN3</t>
  </si>
  <si>
    <t>Koordinační činnost dodavatele</t>
  </si>
  <si>
    <t>0 VN3 Koordinační činnost dodavatele</t>
  </si>
  <si>
    <t>301</t>
  </si>
  <si>
    <t xml:space="preserve">Koordinační činnost dodavatele </t>
  </si>
  <si>
    <t>0 VN4</t>
  </si>
  <si>
    <t>Zábor veřejného prostranství</t>
  </si>
  <si>
    <t>0 VN4 Zábor veřejného prostranství</t>
  </si>
  <si>
    <t>401</t>
  </si>
  <si>
    <t xml:space="preserve">Zábor veřejného prostoru </t>
  </si>
  <si>
    <t>ulice lešení+ZS-26,35*4=105,40m2:</t>
  </si>
  <si>
    <t>105,4 x 11 x 62 dní-uliční fasáda=71882,80 Kč:</t>
  </si>
  <si>
    <t>celkem 71 882,80 Kč:1</t>
  </si>
  <si>
    <t>402</t>
  </si>
  <si>
    <t>Projednání povolení vjezdu do pěší zóny,dopravní značení,zhotovení oplocení záboru</t>
  </si>
  <si>
    <t>0 VN5</t>
  </si>
  <si>
    <t>Dokumentace skutečného provedení stavby</t>
  </si>
  <si>
    <t>0 VN5 Dokumentace skutečného provedení stavby</t>
  </si>
  <si>
    <t>501</t>
  </si>
  <si>
    <t xml:space="preserve">Dokumentace skutečného provedení stavby </t>
  </si>
  <si>
    <t>3</t>
  </si>
  <si>
    <t>Svislé a kompletní konstrukce</t>
  </si>
  <si>
    <t>3 Svislé a kompletní konstrukce</t>
  </si>
  <si>
    <t>349231821RT2</t>
  </si>
  <si>
    <t>Přizdívka ostění  z cihel, kapsy do 30 cm s použitím suché maltové směsi</t>
  </si>
  <si>
    <t>m2</t>
  </si>
  <si>
    <t>úprava otvorů-pohled A stávající stav:2,92</t>
  </si>
  <si>
    <t>61</t>
  </si>
  <si>
    <t>Upravy povrchů vnitřní</t>
  </si>
  <si>
    <t>61 Upravy povrchů vnitřní</t>
  </si>
  <si>
    <t>610991111R00</t>
  </si>
  <si>
    <t xml:space="preserve">Zakrývání výplní vnitřních otvorů </t>
  </si>
  <si>
    <t>2,6*2*26+(2,6*2+1,3*0,75)*2+1,25*1,1*6+(0,27*1,05+0,68*1,8)*2</t>
  </si>
  <si>
    <t>0,9*1,8</t>
  </si>
  <si>
    <t>podlahy při rekonstrukci:26*2*6</t>
  </si>
  <si>
    <t>612401391RT2</t>
  </si>
  <si>
    <t>Omítka malých ploch vnitřních stěn do 1 m2 s použitím suché maltové směsi</t>
  </si>
  <si>
    <t>kus</t>
  </si>
  <si>
    <t>612425921R00</t>
  </si>
  <si>
    <t xml:space="preserve">Omítka vápenná vnitřního ostění - hladká </t>
  </si>
  <si>
    <t>omítka ostění po vybouraných oknech pohled A-repliky:0,3*(2,6+2*2)*26+0,3*(2,6+2,75*2)*2+0,3*(0,9+1,8*2)</t>
  </si>
  <si>
    <t>omítka ostění po vybouraných oknech-ostatní EUROokna:0,25*((1,25+1,1*2)*6+(1,25+1,8*2)*2+0,9+1,8*2)</t>
  </si>
  <si>
    <t>612425931RT2</t>
  </si>
  <si>
    <t>Omítka vápenná vnitřního ostění - štuková s použitím suché maltové směsi</t>
  </si>
  <si>
    <t>ostění oken a dveří-mimo repliky kastlových:0,4*((1,25+1,1*2)*6+(1,25+1,8*2)*2+(0,9+2*2))</t>
  </si>
  <si>
    <t>612481211RU1</t>
  </si>
  <si>
    <t>Montáž výztužné sítě (perlinky) do stěrky-stěny včetně výztužné sítě a stěrkového tmelu</t>
  </si>
  <si>
    <t>ostění oken a dveří-mimo repliky kastlových:0,4*(1,1*12+1,8*4)</t>
  </si>
  <si>
    <t>vodorovně pod parapety:0,4*(1,25*6+0,57*2)</t>
  </si>
  <si>
    <t>613473115R00</t>
  </si>
  <si>
    <t xml:space="preserve">Příplatek za zabudované rohovníky </t>
  </si>
  <si>
    <t>m</t>
  </si>
  <si>
    <t>vnitřní rohy ostění:1,1*12+1,25*8+1,8*4+0,9+2*2</t>
  </si>
  <si>
    <t>62</t>
  </si>
  <si>
    <t>Upravy povrchů vnější</t>
  </si>
  <si>
    <t>62 Upravy povrchů vnější</t>
  </si>
  <si>
    <t>602015183RT5</t>
  </si>
  <si>
    <t>Omítka tenkovrstvá silikát zatíraná, tloušťka vrstvy 1,0 mm</t>
  </si>
  <si>
    <t>povrchová tenkovrstvá omítka na zateplení z XPS det.5:48,296</t>
  </si>
  <si>
    <t>62000R</t>
  </si>
  <si>
    <t xml:space="preserve">Provedení vzorků barev fasády </t>
  </si>
  <si>
    <t>před provedením konečného nátěru fasády budou provedeny:</t>
  </si>
  <si>
    <t>vzorové nátěry v rozsahu 1m2 a po odsouhlasení:</t>
  </si>
  <si>
    <t>NPÚ MMB se provede konečný nátěr:</t>
  </si>
  <si>
    <t>m2:5</t>
  </si>
  <si>
    <t>620991121R00</t>
  </si>
  <si>
    <t xml:space="preserve">Zakrývání výplní vnějších otvorů z lešení </t>
  </si>
  <si>
    <t>vnější okna:472,435</t>
  </si>
  <si>
    <t>portál:206</t>
  </si>
  <si>
    <t>622311833RT6</t>
  </si>
  <si>
    <t>Zatepl.syst. - fasáda, miner.desky PV 120 mm s omítkou silikátovou</t>
  </si>
  <si>
    <t>pohled A - ulice:26,6*(14,5+3,6)+2,8*(23,2+2,12*2)</t>
  </si>
  <si>
    <t>odpočet otvorů:-1*(2,6*2*26+(2,6*2+1,3*0,75)*2+1,25*1,1*6+(0,68*2,75+0,57*1,05)*2)</t>
  </si>
  <si>
    <t>-0,9*1,8</t>
  </si>
  <si>
    <t>622321013R00</t>
  </si>
  <si>
    <t xml:space="preserve">Soklová lišta hliník KZS tl. 120 mm </t>
  </si>
  <si>
    <t>pohled A:26,35*2+23,05+2,12*2</t>
  </si>
  <si>
    <t>622321514R00</t>
  </si>
  <si>
    <t xml:space="preserve">Izolace soklu  XPS tl. 140 mm, bez PÚ </t>
  </si>
  <si>
    <t>pohled A det.4+5:0,4*(26,35+23,05+2,12*2)</t>
  </si>
  <si>
    <t>622321852RT5</t>
  </si>
  <si>
    <t>Zatepl.systém, ostění, miner.desky PV 20 mm s omítkou silikátovou 3,1 kg/m2</t>
  </si>
  <si>
    <t>ostění oken a dveří:0,1*((2,6+2*2)*26+(2,6+2,75*2)*2+(1,25+1,1*2)*6+(1,25+1,8*2)*2)</t>
  </si>
  <si>
    <t>62240593PC1</t>
  </si>
  <si>
    <t xml:space="preserve">Rohová lišta Al 100x100 mm s tkanin </t>
  </si>
  <si>
    <t>rohy budov:2,5*2+3,6*2</t>
  </si>
  <si>
    <t>622405941PC2</t>
  </si>
  <si>
    <t xml:space="preserve">Začišťovací okenní lišta </t>
  </si>
  <si>
    <t>vnější rámy oken a dveří:(2,6+2*2)*26+(2,6+2,75*2)*2+(1,25+1,1*2)*6+(1,25+1,8*2)*2+0,9+2*2</t>
  </si>
  <si>
    <t>vnitřní rámy oken a dveří:(1,25+1,1*2)*6+(1,25+1,8*2)*2+0,9+2*2</t>
  </si>
  <si>
    <t>622421131R00</t>
  </si>
  <si>
    <t xml:space="preserve">Omítka vnější stěn, MVC, hladká, složitost 1-2 </t>
  </si>
  <si>
    <t>pohled A stávající stav po odstranění KZS S14:123,415</t>
  </si>
  <si>
    <t>622422111R00</t>
  </si>
  <si>
    <t xml:space="preserve">Oprava vnějších omítek vápen. hladk. II, do 10 % </t>
  </si>
  <si>
    <t>pohled A  ozn.N 15-komíny:(1,65*2+0,45*2)*0,9+(1,65*2+0,55*2)*0,9+(1,65+0,3*2)*0,9</t>
  </si>
  <si>
    <t>(0,86*2+0,5*2)*0,6</t>
  </si>
  <si>
    <t>pohled A zbývající část fasády:267,7</t>
  </si>
  <si>
    <t>622471317RV6</t>
  </si>
  <si>
    <t>Nátěr nebo nástřik stěn vnějších, složitost 1 - 2 barva silikátová</t>
  </si>
  <si>
    <t>strojovna výtahu uliční trakt:2,45*(5,81*2+5,7)</t>
  </si>
  <si>
    <t>atiky 8.NP uliční trakt:1,1*(2,45+1,83+1,17+2,44)*2</t>
  </si>
  <si>
    <t>pohled A - ulice KZS:26,6*(14,5+3,6)+2,8*(23,2+2,12*2)</t>
  </si>
  <si>
    <t>barva bílá lomená silikátová :</t>
  </si>
  <si>
    <t>62290311PC</t>
  </si>
  <si>
    <t xml:space="preserve">Mytí vně omítek slož 1-2 tlak.vodou </t>
  </si>
  <si>
    <t>21,82+395,935+123,415</t>
  </si>
  <si>
    <t>63</t>
  </si>
  <si>
    <t>Podlahy a podlahové konstrukce</t>
  </si>
  <si>
    <t>63 Podlahy a podlahové konstrukce</t>
  </si>
  <si>
    <t>632451021R00</t>
  </si>
  <si>
    <t xml:space="preserve">Vyrovnávací potěr MC 15, v pásu, tl. 20 mm </t>
  </si>
  <si>
    <t>úprava parapetu po vybourání oken-repliky+dveře:0,3*(2,6*26+0,65*4+0,9*10+1,3+0,9*5)</t>
  </si>
  <si>
    <t>632922911R00</t>
  </si>
  <si>
    <t xml:space="preserve">Kladení dlaždic 30 x 30 cm na terče plastové </t>
  </si>
  <si>
    <t>skladba X6:33,19+69</t>
  </si>
  <si>
    <t>632922991R00</t>
  </si>
  <si>
    <t xml:space="preserve">Kladení dlaždic na terče, čelní - zádržná lišta </t>
  </si>
  <si>
    <t>det.3:26,35*2+2,55*2</t>
  </si>
  <si>
    <t>59245315</t>
  </si>
  <si>
    <t>Dlaždice betonová  30x30x4,5 cm šedá</t>
  </si>
  <si>
    <t>skladba X6:102,19*1,1</t>
  </si>
  <si>
    <t>64</t>
  </si>
  <si>
    <t>Výplně otvorů</t>
  </si>
  <si>
    <t>64 Výplně otvorů</t>
  </si>
  <si>
    <t>648951411RTX</t>
  </si>
  <si>
    <t>Osazení parapetních desek dřevěných š. do 27 cm včetně dodávky parapetní desky š. 25 cm</t>
  </si>
  <si>
    <t>parapetní deska ve spádu 1%:</t>
  </si>
  <si>
    <t>dřevěná lepená deska tl.24 mm:</t>
  </si>
  <si>
    <t>s okapovou drážkou:</t>
  </si>
  <si>
    <t>viz det.5:</t>
  </si>
  <si>
    <t>syntetický nátěr barva bílá:</t>
  </si>
  <si>
    <t>m:1,25*6+0,57*2</t>
  </si>
  <si>
    <t>94</t>
  </si>
  <si>
    <t>Lešení a stavební výtahy</t>
  </si>
  <si>
    <t>94 Lešení a stavební výtahy</t>
  </si>
  <si>
    <t>941941052R00</t>
  </si>
  <si>
    <t xml:space="preserve">Montáž lešení leh.řad.s podlahami,š.1,5 m, H 24 m </t>
  </si>
  <si>
    <t>pohled A ulice:651</t>
  </si>
  <si>
    <t>941941852R00</t>
  </si>
  <si>
    <t xml:space="preserve">Demontáž lešení leh.řad.s podlahami,š.1,5 m,H 24 m </t>
  </si>
  <si>
    <t>651</t>
  </si>
  <si>
    <t>941944392R00</t>
  </si>
  <si>
    <t xml:space="preserve">Příplatek za každý měsíc použití lešení k pol.4052 </t>
  </si>
  <si>
    <t>651*2</t>
  </si>
  <si>
    <t>941955003R00</t>
  </si>
  <si>
    <t xml:space="preserve">Lešení lehké pomocné, výška podlahy do 2,5 m </t>
  </si>
  <si>
    <t>fasáda ulice:1,5*(26,35+23,05+2,12*2+8,7+5,8*2)</t>
  </si>
  <si>
    <t>vnitřní úpravy v bytech:1,5*25*6</t>
  </si>
  <si>
    <t>944944011R00</t>
  </si>
  <si>
    <t xml:space="preserve">Montáž ochranné sítě z umělých vláken </t>
  </si>
  <si>
    <t>944944031R00</t>
  </si>
  <si>
    <t xml:space="preserve">Příplatek za každý měsíc použití sítí k pol. 4011 </t>
  </si>
  <si>
    <t>944944081R00</t>
  </si>
  <si>
    <t xml:space="preserve">Demontáž ochranné sítě z umělých vláken </t>
  </si>
  <si>
    <t>944945012R00</t>
  </si>
  <si>
    <t xml:space="preserve">Montáž záchytné stříšky H 4,5 m, šířky do 2 m </t>
  </si>
  <si>
    <t>944945192R00</t>
  </si>
  <si>
    <t xml:space="preserve">Příplatek za každý měsíc použ.stříšky, k pol. 5012 </t>
  </si>
  <si>
    <t>26,35*2</t>
  </si>
  <si>
    <t>944945812R00</t>
  </si>
  <si>
    <t xml:space="preserve">Demontáž záchytné stříšky H 4,5 m, šířky do 2 m </t>
  </si>
  <si>
    <t>95</t>
  </si>
  <si>
    <t>Dokončovací konstrukce na pozemních stavbách</t>
  </si>
  <si>
    <t>95 Dokončovací konstrukce na pozemních stavbách</t>
  </si>
  <si>
    <t>952901110R00</t>
  </si>
  <si>
    <t xml:space="preserve">Čištění mytím vnějších ploch oken a dveří </t>
  </si>
  <si>
    <t>952901111R00</t>
  </si>
  <si>
    <t xml:space="preserve">Vyčištění budov o výšce podlaží do 4 m </t>
  </si>
  <si>
    <t>úklid v místnostech po výměně oken a dveří:312</t>
  </si>
  <si>
    <t>úklid veřejného prostranství:100</t>
  </si>
  <si>
    <t>96</t>
  </si>
  <si>
    <t>Bourání konstrukcí</t>
  </si>
  <si>
    <t>96 Bourání konstrukcí</t>
  </si>
  <si>
    <t>961044111R00</t>
  </si>
  <si>
    <t xml:space="preserve">Bourání základů z betonu prostého </t>
  </si>
  <si>
    <t>m3</t>
  </si>
  <si>
    <t>pod nefunkční VZT střecha:0,15*1,05*1,05</t>
  </si>
  <si>
    <t>962081141R00</t>
  </si>
  <si>
    <t xml:space="preserve">Bourání příček ze skleněných tvárnic tl. 15 cm </t>
  </si>
  <si>
    <t>ozn.S 9 pohled A stávající stav:1,85*1,1</t>
  </si>
  <si>
    <t>965081813RT1</t>
  </si>
  <si>
    <t>Bourání dlaždic teracových tl. nad 1 cm, nad 1 m2 ručně, dlaždice teracové</t>
  </si>
  <si>
    <t>S 17-pohled A stávající stav:69</t>
  </si>
  <si>
    <t>967033963R00</t>
  </si>
  <si>
    <t xml:space="preserve">Odsekání okenních obrub  nad 5 cm </t>
  </si>
  <si>
    <t>obruby po odstranění kastlových oken-pohled A stávající stav:0,06*(2,6+2*2)*28</t>
  </si>
  <si>
    <t>968061113R00</t>
  </si>
  <si>
    <t xml:space="preserve">Vyvěšení dřevěných okenních křídel pl. nad 1,5 m2 </t>
  </si>
  <si>
    <t>pohled A stávajícíc stav:2</t>
  </si>
  <si>
    <t>968061125R00</t>
  </si>
  <si>
    <t xml:space="preserve">Vyvěšení dřevěných dveřních křídel pl. do 2 m2 </t>
  </si>
  <si>
    <t>pohled A stávající stav:10</t>
  </si>
  <si>
    <t>968062245R00</t>
  </si>
  <si>
    <t xml:space="preserve">Vybourání dřevěných rámů oken jednoduch. pl. 2 m2 </t>
  </si>
  <si>
    <t>1,25*1,1*2*6</t>
  </si>
  <si>
    <t>968062246R00</t>
  </si>
  <si>
    <t xml:space="preserve">Vybourání dřevěných rámů oken jednoduch. pl. 4 m2 </t>
  </si>
  <si>
    <t>1,25*1,8*2*2</t>
  </si>
  <si>
    <t>968062247R00</t>
  </si>
  <si>
    <t xml:space="preserve">Vybourání dřevěných rámů oken jednoduch. nad 4 m2 </t>
  </si>
  <si>
    <t>2,6*2*2*26+2,6*2,75*2*2</t>
  </si>
  <si>
    <t>968062455R00</t>
  </si>
  <si>
    <t xml:space="preserve">Vybourání dřevěných dveřních zárubní pl. do 2 m2 </t>
  </si>
  <si>
    <t>0,9*1,8*2</t>
  </si>
  <si>
    <t>968062991R00</t>
  </si>
  <si>
    <t xml:space="preserve">Vybourání dřevěných deštění </t>
  </si>
  <si>
    <t>0,3*((2,6*2+2*2)*26+(2,6+1,3+2,8*2)*2)</t>
  </si>
  <si>
    <t>97</t>
  </si>
  <si>
    <t>Prorážení otvorů</t>
  </si>
  <si>
    <t>97 Prorážení otvorů</t>
  </si>
  <si>
    <t>978015221R00</t>
  </si>
  <si>
    <t xml:space="preserve">Otlučení omítek vnějších MVC v složit.1-4 do 10 % </t>
  </si>
  <si>
    <t>978015291R00</t>
  </si>
  <si>
    <t xml:space="preserve">Otlučení omítek vnějších MVC v složit.1-4 do 100 % </t>
  </si>
  <si>
    <t>pohled A po odstranění zateplení:123,415</t>
  </si>
  <si>
    <t>978023411R00</t>
  </si>
  <si>
    <t xml:space="preserve">Vysekání a úprava spár zdiva cihelného mimo komín. </t>
  </si>
  <si>
    <t>po odstranění KZS pohled A stávající stav 10%:123,415</t>
  </si>
  <si>
    <t>pohled A zbývající část:267,7*0,1</t>
  </si>
  <si>
    <t>978041105R00</t>
  </si>
  <si>
    <t xml:space="preserve">Odstranění KZS EPS F tl. 50 mm s omítkou </t>
  </si>
  <si>
    <t>poznámka S 14 pohled A:3,6*26,35+2,5*(23,05+2,12*2)</t>
  </si>
  <si>
    <t>odpočet otvorů:-1*(2,6*2*2+(2,6*2+1,3*0,75)*2)</t>
  </si>
  <si>
    <t>-1*(1,8*1,8+1,7*1,2*2+0,9*1,8+1,85*1,1+1,3*1,1*3+1,2*1+0,65*0,7)</t>
  </si>
  <si>
    <t>99</t>
  </si>
  <si>
    <t>Staveništní přesun hmot</t>
  </si>
  <si>
    <t>99 Staveništní přesun hmot</t>
  </si>
  <si>
    <t>999281111R00</t>
  </si>
  <si>
    <t xml:space="preserve">Přesun hmot pro opravy a údržbu do výšky 25 m </t>
  </si>
  <si>
    <t>t</t>
  </si>
  <si>
    <t>711</t>
  </si>
  <si>
    <t>Izolace proti vodě</t>
  </si>
  <si>
    <t>711 Izolace proti vodě</t>
  </si>
  <si>
    <t>711111001RZ1</t>
  </si>
  <si>
    <t>Izolace proti vlhkosti vodor. nátěr ALP za studena 1x nátěr - včetně dodávky penetračního laku ALP</t>
  </si>
  <si>
    <t>skladba X1 uliční trakt:134,12</t>
  </si>
  <si>
    <t>711140102R00</t>
  </si>
  <si>
    <t xml:space="preserve">Odstr.izolace proti vlhk.vodor. pásy přitav.,2vrst </t>
  </si>
  <si>
    <t>TZ ploché střechy uličního traktu:134,12+(0,288+0,205)*(7,15+23,05+7,82)</t>
  </si>
  <si>
    <t>711141559RY2</t>
  </si>
  <si>
    <t>Izolace proti vlhk. vodorovná pásy přitavením 1 vrstva - včetně dodávky materiálu</t>
  </si>
  <si>
    <t>skladba X1-det.1:134,12</t>
  </si>
  <si>
    <t>det. u střechy strojovny výtahu:0,7*5,7</t>
  </si>
  <si>
    <t>998711103R00</t>
  </si>
  <si>
    <t xml:space="preserve">Přesun hmot pro izolace proti vodě, výšky do 60 m </t>
  </si>
  <si>
    <t>712</t>
  </si>
  <si>
    <t>Živičné krytiny</t>
  </si>
  <si>
    <t>712 Živičné krytiny</t>
  </si>
  <si>
    <t>712373111RT1</t>
  </si>
  <si>
    <t>Krytina střech do 10° fólie, 6 kotev/m2, na beton tl. izolace do 200 mm, fólie ve specifikaci</t>
  </si>
  <si>
    <t>skladba X1 uliční trakt:134,12+(0,16+0,3)*(7,15+7,82+23,05)</t>
  </si>
  <si>
    <t>712491171RT1</t>
  </si>
  <si>
    <t>Povlaková krytina střech do 30°, podklad. textilie 1 vrstva - textilie ve specifikaci</t>
  </si>
  <si>
    <t>skladba X1 det. uliční trakt:151,6092</t>
  </si>
  <si>
    <t>skladba X6:33,19+0,3*28,65</t>
  </si>
  <si>
    <t>28322101.A</t>
  </si>
  <si>
    <t>Fólie tl. 2, š. 1300 mm střešní šedá</t>
  </si>
  <si>
    <t>skladba X1-det.1 uliční trakt:151,6092*1,15</t>
  </si>
  <si>
    <t>skladba X6+det.4:(33,19+0,3*28,65)*1,15</t>
  </si>
  <si>
    <t>69366197</t>
  </si>
  <si>
    <t>Geotextilie 200 g/m2 š. 200cm 100% PP</t>
  </si>
  <si>
    <t>skladba X1 det.1 uliční trakt:151,6092*1,15</t>
  </si>
  <si>
    <t>998712104R00</t>
  </si>
  <si>
    <t xml:space="preserve">Přesun hmot pro povlakové krytiny, výšky do 36 m </t>
  </si>
  <si>
    <t>713</t>
  </si>
  <si>
    <t>Izolace tepelné</t>
  </si>
  <si>
    <t>713 Izolace tepelné</t>
  </si>
  <si>
    <t>713111111RT1</t>
  </si>
  <si>
    <t>Izolace tepelné stropů vrchem kladené volně 1 vrstva - materiál ve specifikaci</t>
  </si>
  <si>
    <t>skladba X1 - atika det.1:0,2*(7,15+23,05+7,82)</t>
  </si>
  <si>
    <t>atika det.2 uliční trakt+řez B:0,388*23,05*2</t>
  </si>
  <si>
    <t>skladba X6:33,19</t>
  </si>
  <si>
    <t>713111111RT2</t>
  </si>
  <si>
    <t>Izolace tepelné stropů vrchem kladené volně 2 vrstvy - materiál ve specifikaci</t>
  </si>
  <si>
    <t>skladba X1:134,12</t>
  </si>
  <si>
    <t>713111125R00</t>
  </si>
  <si>
    <t xml:space="preserve">Izolace tepelné stropů rovných spodem, lepením </t>
  </si>
  <si>
    <t>zateplení nadpraží oken a dveří:0,21*(1,25*8+0,9)</t>
  </si>
  <si>
    <t>713131131R00</t>
  </si>
  <si>
    <t xml:space="preserve">Izolace tepelná stěn lepením </t>
  </si>
  <si>
    <t>ostění oken a dveří-mimo repliky kastlových:0,21*(1,1*2*7+1,8*2)</t>
  </si>
  <si>
    <t>vodorovně pod parapety:0,232*(1,25*6+0,57*2)</t>
  </si>
  <si>
    <t>713300851R00</t>
  </si>
  <si>
    <t xml:space="preserve">Odstranění izolace z desek lehčených bez úpravy </t>
  </si>
  <si>
    <t>střecha uliční trakt:134,12</t>
  </si>
  <si>
    <t>283754601</t>
  </si>
  <si>
    <t>Polystyren extrudovaný XPS 600 x 1250 mm</t>
  </si>
  <si>
    <t>zateplení nadpraží,ostění a pod parapety:0,02*3,132*1,05</t>
  </si>
  <si>
    <t>det.6,10,11:0,06*35,6491*1,05</t>
  </si>
  <si>
    <t>0,04*103,7064*1,05</t>
  </si>
  <si>
    <t>28375972</t>
  </si>
  <si>
    <t>Deska - klín spádový EPS 150 S Stabil</t>
  </si>
  <si>
    <t>skladba X1:134,12*(0,02+0,12)/2*1,05</t>
  </si>
  <si>
    <t>28375980</t>
  </si>
  <si>
    <t>Klín pro hrany EPS 50 x 50 x 1000 mm</t>
  </si>
  <si>
    <t>skladba X1 det.1 uliční trakt:(7,15+7,82+23,05+5,82+5,7+5,82+0,3*2+1,65*5+0,45*2+0,55*2)*1,05</t>
  </si>
  <si>
    <t>(0,86*2+0,5*2)*1,05</t>
  </si>
  <si>
    <t>28376504</t>
  </si>
  <si>
    <t>Deska izolační PIR -určena pro izolaci plochých střech 1250x2500x160mm</t>
  </si>
  <si>
    <t>skladba X1 det.1 včetně atiky:134,12+0,2*(7,15+7,82+23,05)*1,05</t>
  </si>
  <si>
    <t>skladba X5:45,43*1,05</t>
  </si>
  <si>
    <t>skladba X6:33,19*1,05</t>
  </si>
  <si>
    <t>63151410</t>
  </si>
  <si>
    <t>Deska z minerální plsti tl. 140 mm</t>
  </si>
  <si>
    <t>uliční trakt +řez B det.2 okapová hrana:8,9434*2*1,05</t>
  </si>
  <si>
    <t>998713104R00</t>
  </si>
  <si>
    <t xml:space="preserve">Přesun hmot pro izolace tepelné, výšky do 36 m </t>
  </si>
  <si>
    <t>762</t>
  </si>
  <si>
    <t>Konstrukce tesařské</t>
  </si>
  <si>
    <t>762 Konstrukce tesařské</t>
  </si>
  <si>
    <t>762341220R00</t>
  </si>
  <si>
    <t xml:space="preserve">M. bedn. rovn. z aglomer.desek šroubováním </t>
  </si>
  <si>
    <t>pohled A-det.2-okapová hrana:(0,14+0,4)*(26,35+23,05)</t>
  </si>
  <si>
    <t>pohled A-det.3-okapová hrana u stávající terasy zateplené:0,12*26,35</t>
  </si>
  <si>
    <t>762361114R00</t>
  </si>
  <si>
    <t xml:space="preserve">Montáž spádových klínů plochy do 120 cm2 </t>
  </si>
  <si>
    <t>pohled A det.2-okapová hrana hranol 70/80 mm:0,388*27*2</t>
  </si>
  <si>
    <t>60515016</t>
  </si>
  <si>
    <t>Hranolek SM/JD 2 25-75 cm2 dl. 100-175 cm</t>
  </si>
  <si>
    <t>pohled A+řez B det.2 okap.hrana 70/80 mm:0,07*0,08*0,388*27*2*1,1</t>
  </si>
  <si>
    <t>60725010</t>
  </si>
  <si>
    <t>Deska dřevoštěpková OSB 3 N tl. 12 mm</t>
  </si>
  <si>
    <t>pohled A det.2:3,69*2*1,1</t>
  </si>
  <si>
    <t>60725016</t>
  </si>
  <si>
    <t>Deska dřevoštěpková OSB 3 N tl. 22 mm</t>
  </si>
  <si>
    <t>pohled A det.2+řez B:10,54*2*1,1</t>
  </si>
  <si>
    <t>pohled A det.3:3,162*1,1</t>
  </si>
  <si>
    <t>998762104R00</t>
  </si>
  <si>
    <t xml:space="preserve">Přesun hmot pro tesařské konstrukce, výšky do 36 m </t>
  </si>
  <si>
    <t>764</t>
  </si>
  <si>
    <t>Konstrukce klempířské</t>
  </si>
  <si>
    <t>764 Konstrukce klempířské</t>
  </si>
  <si>
    <t>722171211R00</t>
  </si>
  <si>
    <t xml:space="preserve">Potrubí z PELD, D 20/2,0 mm </t>
  </si>
  <si>
    <t>pohled A +řez B det.2 signalizační přepad:0,418*(27+24)</t>
  </si>
  <si>
    <t>764252403R00</t>
  </si>
  <si>
    <t>K/34-žlaby Ti Zn plech, podokapní půlkruhové, r.š.330 mm</t>
  </si>
  <si>
    <t>26,35+23,05+7,82*2</t>
  </si>
  <si>
    <t>764331830R00</t>
  </si>
  <si>
    <t xml:space="preserve">Demontáž lemování zdí, rš 250 a 330 mm, do 30° </t>
  </si>
  <si>
    <t>764352810R00</t>
  </si>
  <si>
    <t xml:space="preserve">Demontáž žlabů půlkruh. rovných, rš 330 mm, do 30° </t>
  </si>
  <si>
    <t>pohled A stávající stav S6:26,35*2</t>
  </si>
  <si>
    <t>764359261R00</t>
  </si>
  <si>
    <t xml:space="preserve">Příplatek za přišroubování háku podokapního </t>
  </si>
  <si>
    <t>764430810R00</t>
  </si>
  <si>
    <t xml:space="preserve">Demontáž oplechování zdí, rš do 250 mm </t>
  </si>
  <si>
    <t>det.5:62,24</t>
  </si>
  <si>
    <t>764454802R00</t>
  </si>
  <si>
    <t xml:space="preserve">Demontáž odpadních trub kruhových,D 120 mm </t>
  </si>
  <si>
    <t>pohled A stávající stav S6:27,7+26,8</t>
  </si>
  <si>
    <t>764510430RT2</t>
  </si>
  <si>
    <t>K/7-oplech. parapetů včetně rohů Ti Zn, rš 200 mm podlepení montážní pěnou</t>
  </si>
  <si>
    <t>pohled A:2,65*26+0,7*2*2+1,3*6+0,62*2</t>
  </si>
  <si>
    <t>764521450RT2</t>
  </si>
  <si>
    <t>K/33-Oplechování říms z Ti Zn plechu, rš 330 mm nalepení pěnou</t>
  </si>
  <si>
    <t>K/33:26,35</t>
  </si>
  <si>
    <t>764554403R01</t>
  </si>
  <si>
    <t>Odpadní trouby z Ti Zn plechu, kruhové, D 120 mm včetně úpravy objímek pro montáž přes KZS</t>
  </si>
  <si>
    <t>26,7*2</t>
  </si>
  <si>
    <t>764918233R01</t>
  </si>
  <si>
    <t xml:space="preserve">D+M okapů z popl.pl. živič. fól.krytina r.š.400 mm </t>
  </si>
  <si>
    <t>uliční trakt det.2 okapová hrana:26,35+23,05</t>
  </si>
  <si>
    <t>skladba X6:26,35</t>
  </si>
  <si>
    <t>764918331R00</t>
  </si>
  <si>
    <t>D+M.lemov.z popl.plech.na plochých střech r.š.250 mm</t>
  </si>
  <si>
    <t>det.4-úhelník pro nalepení PVC folie:65,4</t>
  </si>
  <si>
    <t>det.4-okapní plech pro nalepení folie:65,4</t>
  </si>
  <si>
    <t>det.4 skladba X6-roh+okapnička:28,65*2</t>
  </si>
  <si>
    <t>764918950R01</t>
  </si>
  <si>
    <t xml:space="preserve">D+M stř.dilat.z popl. plechu jednodílné r.š.150 mm </t>
  </si>
  <si>
    <t>střecha uliční trakt:</t>
  </si>
  <si>
    <t>ukončovací lišta u vytažení HI kolem komínů ozn.N 10:1,65*5+0,45*2+0,55*2+0,5*2+0,86*2+0,3*2</t>
  </si>
  <si>
    <t>764928303R01</t>
  </si>
  <si>
    <t>K/4-K/6 D+M oplechování zdí z poplast. plechu, r.š.400 mm</t>
  </si>
  <si>
    <t>půdorys střechy- K/3:7,15+23,05+7,82</t>
  </si>
  <si>
    <t>K/4:5,82+5,7+5,82</t>
  </si>
  <si>
    <t>K/5:2,05*5+0,95*2+0,85*2+1,26*2+0,9*2+0,5*2</t>
  </si>
  <si>
    <t>K/6:2,45+1,83+1,17+2,44+1,32+3,78+5,72+0,79+2,24+1,86+3,59+4,11+1,2*2</t>
  </si>
  <si>
    <t>998764104R00</t>
  </si>
  <si>
    <t xml:space="preserve">Přesun hmot pro klempířské konstr., výšky do 36 m </t>
  </si>
  <si>
    <t>766</t>
  </si>
  <si>
    <t>Konstrukce truhlářské</t>
  </si>
  <si>
    <t>766 Konstrukce truhlářské</t>
  </si>
  <si>
    <t>766000</t>
  </si>
  <si>
    <t xml:space="preserve">Replika oken všeobeně </t>
  </si>
  <si>
    <t>zpracování výrobní dokumentace a vyrobení vzorového okna,:</t>
  </si>
  <si>
    <t>odsouhlasení tvaru,zdobnosti a barevného nátěru dle projektu bude :</t>
  </si>
  <si>
    <t>odsouhalsen NPÚ MMB:</t>
  </si>
  <si>
    <t>ks:1</t>
  </si>
  <si>
    <t>766013</t>
  </si>
  <si>
    <t xml:space="preserve">o14 D+M EUROokno rozměr 1250x1100 mm </t>
  </si>
  <si>
    <t>dřevěné EUROokno -dle schematu výrobku:</t>
  </si>
  <si>
    <t>rám-smrková lepená min.třívrstvá lamela tl.min.68 mm:</t>
  </si>
  <si>
    <t>europrofil,Uw celkového okna 1,2W/m2.K:</t>
  </si>
  <si>
    <t>zasklení izolační dvojsklo Ug=1,1W/m2.K:</t>
  </si>
  <si>
    <t>nerezový nebo kompozitový distanční rámeček:</t>
  </si>
  <si>
    <t>povrchová úprava-tlustovrstvá lazura,vícestupňová povrchová ochrana:</t>
  </si>
  <si>
    <t>kování ceoobvodové,polohovací s mikroventilací:</t>
  </si>
  <si>
    <t>barva rámu exteriéru bílá RAL 9016:</t>
  </si>
  <si>
    <t>barva rámu interiéru bílá RAL 9016:</t>
  </si>
  <si>
    <t>okenní klika přírodní Al,mat:</t>
  </si>
  <si>
    <t>vnější parapet TiZn-dod.klempíř:</t>
  </si>
  <si>
    <t>vnitřní parapet dřevěný,nátěr bílý:</t>
  </si>
  <si>
    <t>rámy a křídla bez eloxované ALU okapničky:</t>
  </si>
  <si>
    <t>okapničky ve dřevě:</t>
  </si>
  <si>
    <t>včetně dopravy na místo montáže:</t>
  </si>
  <si>
    <t>ks:6</t>
  </si>
  <si>
    <t>766014</t>
  </si>
  <si>
    <t>o15 D+M EURO okno a balkonové dveře rozměr okno 570x1050mm,dveře 680x1800 mm</t>
  </si>
  <si>
    <t>sest.</t>
  </si>
  <si>
    <t>dřevěné EUROokno a balk.dveře-dle schematu výrobku:</t>
  </si>
  <si>
    <t>sestava L:1</t>
  </si>
  <si>
    <t xml:space="preserve">             P:1</t>
  </si>
  <si>
    <t>766017</t>
  </si>
  <si>
    <t>o20 D+M dřevěného dvojitého špaletového okna s nadsv. rozměr 2600x2000 mm</t>
  </si>
  <si>
    <t>dřevěné dvojité špaletové okno - replika-dle schematu výrobku:</t>
  </si>
  <si>
    <t>okno vnější-smrková lepená min.třívrstvá lamela:</t>
  </si>
  <si>
    <t>okno vnější-euro profil min.tl.68 mm:</t>
  </si>
  <si>
    <t>obvodové těsnění,špaleta z lepené spárovky:</t>
  </si>
  <si>
    <t>zasklení izolační dvojsklo U=1,1W/m2.K,kompositový nebo nerezový dist.rámeček:</t>
  </si>
  <si>
    <t>okno vnitřní-smrková lepená min.třívrstvá lamela-euro profil bez těsnění:</t>
  </si>
  <si>
    <t>zasklení jednoduché:</t>
  </si>
  <si>
    <t>Uw celkového okna 0,9W/m2.K:</t>
  </si>
  <si>
    <t>povrchová úprava-tlustovrstvá lazura,vícestupňová ochrana:</t>
  </si>
  <si>
    <t>kování-celoobvodové,polohovací s mikroventilací:</t>
  </si>
  <si>
    <t>variantně s prostým kováním (olivy-repase)s dostatečným přítlakem:</t>
  </si>
  <si>
    <t>barva rámu exteriéru-bílá RAL 9016:</t>
  </si>
  <si>
    <t>barva rámu interiéru- bílá RAL 9016:</t>
  </si>
  <si>
    <t>okenní klika-přírodní Al mat:</t>
  </si>
  <si>
    <t>Před výrobou nutno konzultovat vzorový díl na NPÚ-Ing.arch.Karel Doležel:</t>
  </si>
  <si>
    <t>ks:26</t>
  </si>
  <si>
    <t>766018</t>
  </si>
  <si>
    <t>o21 D+M replika okna a balk.2-kř dv.s nadsv. (špaletové) rozm okna 650x2000 a dv.130000x2750mm</t>
  </si>
  <si>
    <t>dřevěné dvojité špaletová okna a balk.dveře s nadsv. - replika-dle schematu výrobku:</t>
  </si>
  <si>
    <t>ks:2</t>
  </si>
  <si>
    <t>766024</t>
  </si>
  <si>
    <t>d1 - D+M dřevěné dveře 1/3 prosklené kazetové rozměr 900x1800 mm</t>
  </si>
  <si>
    <t>dřevěné dveře  z 1/3 prosklené kazetové- dle schematu výrobku:</t>
  </si>
  <si>
    <t>dělení zaměřit dle stávajícího:</t>
  </si>
  <si>
    <t>rám-smrková lepená min.třívrstvá lamela-europrofil:</t>
  </si>
  <si>
    <t>min.tl.68 mm:</t>
  </si>
  <si>
    <t>zasklení izolační dvojsklo Ug=1,1W/m2.K,:</t>
  </si>
  <si>
    <t>parametry-Uw celkového okna 1,2W/m2.K:</t>
  </si>
  <si>
    <t>barva rámu interiéru-bílá RAL 9016:</t>
  </si>
  <si>
    <t>Před výrobou nutno konzultovat vzorový díl na NPÚ:</t>
  </si>
  <si>
    <t>Ing.arch.Karel Doležel:</t>
  </si>
  <si>
    <t>766601213R00</t>
  </si>
  <si>
    <t xml:space="preserve">Těsnění okenní spáry, ostění,PT-Z folie+PP-Z folie </t>
  </si>
  <si>
    <t>(2,6*2+2*2)*26+(2,6+2,75*2+0,75*2)*2+(1,25+1,1*2)*6+(1,25+2,75*2)*2</t>
  </si>
  <si>
    <t>766695213R00</t>
  </si>
  <si>
    <t xml:space="preserve">Montáž prahů dveří jednokřídlových š. nad 10 cm </t>
  </si>
  <si>
    <t>6118719X</t>
  </si>
  <si>
    <t>Prah  u EURO dveří</t>
  </si>
  <si>
    <t>vnitřní práh ve spádu 1%:</t>
  </si>
  <si>
    <t>dřevěná lepená deska tl.24mm:</t>
  </si>
  <si>
    <t>syntatický nátěr barva bílá:</t>
  </si>
  <si>
    <t>viz detail 3:</t>
  </si>
  <si>
    <t>m:0,9+1,3*2+0,68*2</t>
  </si>
  <si>
    <t>998766104R00</t>
  </si>
  <si>
    <t xml:space="preserve">Přesun hmot pro truhlářské konstr., výšky do 36 m </t>
  </si>
  <si>
    <t>767</t>
  </si>
  <si>
    <t>Konstrukce zámečnické</t>
  </si>
  <si>
    <t>767 Konstrukce zámečnické</t>
  </si>
  <si>
    <t>767004</t>
  </si>
  <si>
    <t xml:space="preserve">Z/1 - D+M dělící stěna </t>
  </si>
  <si>
    <t>nová dělící zástěna - dle schematu:</t>
  </si>
  <si>
    <t>rám-ocelový hranatý uzavřený profil 40x40 mm:</t>
  </si>
  <si>
    <t>povrchová úprava-syntetický venkovní email-šedá RAL 7047:</t>
  </si>
  <si>
    <t>kotvení-do zateplenéstěny,do podlahy a do konstrukce zábradlí:</t>
  </si>
  <si>
    <t>výplň-oboustranné opláštění venkovní kompaktní deskou do vlhkého prostředí:</t>
  </si>
  <si>
    <t>jednostrannou  tl.8 mm-barva šedá:</t>
  </si>
  <si>
    <t>kotvení do ocelové konstrukce pomocí nerez šroubů nebo nýtů:</t>
  </si>
  <si>
    <t>rozměr 1080x2000 mm:</t>
  </si>
  <si>
    <t>767005</t>
  </si>
  <si>
    <t xml:space="preserve">Z/2 - D+M dělící stěna </t>
  </si>
  <si>
    <t>rozměr 2130x2000 mm:</t>
  </si>
  <si>
    <t>767995101R01</t>
  </si>
  <si>
    <t xml:space="preserve">Dodávka a montáž kov. atypických konstr. do 5 kg </t>
  </si>
  <si>
    <t>kg</t>
  </si>
  <si>
    <t>navýšení původního balkonového zábradlí:</t>
  </si>
  <si>
    <t>trubka 45/4 mm - Z/5:((14,7+0,25*2+0,38*9)*1,05)*4,044</t>
  </si>
  <si>
    <t>Z/6:((16,2+0,25*2+0,38*12)*1,05)*4,044</t>
  </si>
  <si>
    <t>Z/7:((13,4+0,25*7)*1,05)*4,044</t>
  </si>
  <si>
    <t>prodloužení zábradlí po zdemont.shozu:((1,1+0,55*4)*4*1,05)*4,044</t>
  </si>
  <si>
    <t>767996801R00</t>
  </si>
  <si>
    <t xml:space="preserve">Demontáž atypických ocelových konstr. do 50 kg </t>
  </si>
  <si>
    <t>pohled A stávající stav  ocelové přepážky S 15:127</t>
  </si>
  <si>
    <t>rámy zasklení S 16:165,1</t>
  </si>
  <si>
    <t>nefunkční VZT na střeše+svislé roury:1350</t>
  </si>
  <si>
    <t>odstranění původního balkonového zábradlí :79,1+90,3+64,4</t>
  </si>
  <si>
    <t>998767104R00</t>
  </si>
  <si>
    <t xml:space="preserve">Přesun hmot pro zámečnické konstr., výšky do 36 m </t>
  </si>
  <si>
    <t>783</t>
  </si>
  <si>
    <t>Nátěry</t>
  </si>
  <si>
    <t>783 Nátěry</t>
  </si>
  <si>
    <t>783201811R00</t>
  </si>
  <si>
    <t xml:space="preserve">Odstranění nátěrů z kovových konstrukcí oškrábáním </t>
  </si>
  <si>
    <t>zábradlí:1,1*2*(38,4+28,8+5*2)</t>
  </si>
  <si>
    <t>žebřík:0,4*2*2</t>
  </si>
  <si>
    <t>barva dle TZ-ulice šedá RAL 7047,dvorní trakty zelená RAL 6018:</t>
  </si>
  <si>
    <t>783222110RT1</t>
  </si>
  <si>
    <t>Nátěr syntetický kovových konstrukcí 2 x, antikoroz. email  2 x,</t>
  </si>
  <si>
    <t>787</t>
  </si>
  <si>
    <t>Zasklívání</t>
  </si>
  <si>
    <t>787 Zasklívání</t>
  </si>
  <si>
    <t>787100802R00</t>
  </si>
  <si>
    <t xml:space="preserve">Vysklívání stěn - sklo ploché do 3 m2 </t>
  </si>
  <si>
    <t>pohled A stávající stav S16:26,35*1</t>
  </si>
  <si>
    <t>1,1*(1,8+4,95)</t>
  </si>
  <si>
    <t>pohled A vybouraná okna:16,5+9+299</t>
  </si>
  <si>
    <t>M211</t>
  </si>
  <si>
    <t>Hromosvod</t>
  </si>
  <si>
    <t>M211 Hromosvod</t>
  </si>
  <si>
    <t>211001</t>
  </si>
  <si>
    <t xml:space="preserve">Úprava hromosvodu po provedených opravách </t>
  </si>
  <si>
    <t>demontáž rozvodu hromosvodů :</t>
  </si>
  <si>
    <t>prodloužení svislých kotevních prvků o tloušťku izolace:</t>
  </si>
  <si>
    <t>zpětná montáž rozvodů včetně náhrady svislých částí:</t>
  </si>
  <si>
    <t>revize zařízení:</t>
  </si>
  <si>
    <t>m:75</t>
  </si>
  <si>
    <t>D96</t>
  </si>
  <si>
    <t>Přesuny suti a vybouraných hmot</t>
  </si>
  <si>
    <t>D96 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</si>
  <si>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</si>
  <si>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</si>
  <si>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</si>
  <si>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</si>
  <si>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</si>
  <si>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</si>
  <si>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</si>
  <si>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</si>
  <si>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</si>
  <si>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</si>
  <si>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</si>
  <si>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</si>
  <si>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979087213R00</t>
  </si>
  <si>
    <t xml:space="preserve">Nakládání vybouraných hmot na dopravní prostředky </t>
  </si>
  <si>
    <t>979093111R00</t>
  </si>
  <si>
    <t xml:space="preserve">Uložení suti na skládku bez zhutnění </t>
  </si>
  <si>
    <t>979990107R00</t>
  </si>
  <si>
    <t xml:space="preserve">Poplatek za skládku suti - směs betonu,cihel,dřeva </t>
  </si>
  <si>
    <t>96200PC2</t>
  </si>
  <si>
    <t xml:space="preserve">Demontáž a zpětná montáž prvků na fasádě </t>
  </si>
  <si>
    <t>zpětná montáž včetně prodloužení kotevních prvků:</t>
  </si>
  <si>
    <t xml:space="preserve"> - držák na vlajky,držák VO:</t>
  </si>
  <si>
    <t>světelná reklama není součástí této fáze oprav !:</t>
  </si>
  <si>
    <t>96200PC3</t>
  </si>
  <si>
    <t>Demontáž anténních kabelů vedoucích volně po fasádě</t>
  </si>
  <si>
    <t>96200PC4</t>
  </si>
  <si>
    <t>nutno provést průzkum ,kdo je majitelem a odstranit pro opravu fasády:</t>
  </si>
  <si>
    <t>případnou zpětnou montáž si provede sám majitel tohoto:</t>
  </si>
  <si>
    <t>zařízení po dohodě s majitelem objektu o možnosti zpětné:</t>
  </si>
  <si>
    <t>montáže:</t>
  </si>
  <si>
    <t>Ztížené výrobní podmínky</t>
  </si>
  <si>
    <t>Oborová přirážka</t>
  </si>
  <si>
    <t>Přesun stavebních kapacit</t>
  </si>
  <si>
    <t>Mimostaveništní doprava</t>
  </si>
  <si>
    <t>Provoz investora</t>
  </si>
  <si>
    <t>Kompletační činnost (IČD)</t>
  </si>
  <si>
    <t>Rezerva rozpočtu</t>
  </si>
  <si>
    <t>Statutární město Brno odbor investiční a správy BD</t>
  </si>
  <si>
    <t>a53 architekti</t>
  </si>
  <si>
    <t>1 projektový</t>
  </si>
  <si>
    <t>4</t>
  </si>
  <si>
    <t>Dvorní fasáda</t>
  </si>
  <si>
    <t>4 Dvorní fasáda</t>
  </si>
  <si>
    <t>pasáž-uzávěra-13*4=52 m2:</t>
  </si>
  <si>
    <t>celkem 52x11,-Kč/m2x184 dní - pasáž =105 248,- Kč:</t>
  </si>
  <si>
    <t>ZS v prostoru ulice a chodníku 3x8 m=24 m2:</t>
  </si>
  <si>
    <t>24x11=264 m2x184 dní=48 576,-Kč:</t>
  </si>
  <si>
    <t>celkem 153824,- Kč:1</t>
  </si>
  <si>
    <t>Zpracování projektové dokumentace skutečného provedení</t>
  </si>
  <si>
    <t>PD skutečného provedení v souladu s vyhláškou 499/2006Sb:</t>
  </si>
  <si>
    <t>včetně přenosu autorských práv na objednatele:</t>
  </si>
  <si>
    <t>včetně 2 výtisků a elektronické podoby PD:</t>
  </si>
  <si>
    <t>1 Zemní práce</t>
  </si>
  <si>
    <t>113108305R00</t>
  </si>
  <si>
    <t xml:space="preserve">Odstranění podkladu pl.do 50 m2, živice tl. 5 cm </t>
  </si>
  <si>
    <t>stávající nášlapná plocha balkonů S 11:6,19*4+1,34*2+1,75*1*5</t>
  </si>
  <si>
    <t>310238211RT1</t>
  </si>
  <si>
    <t>Zazdívka otvorů plochy do 1 m2 cihlami na MVC s použitím suché maltové směsi</t>
  </si>
  <si>
    <t>pohled G pozn.na výkrese:0,5*0,3</t>
  </si>
  <si>
    <t>310239211RT2</t>
  </si>
  <si>
    <t>Zazdívka otvorů plochy do 4 m2 cihlami na MVC s použitím suché maltové směsi</t>
  </si>
  <si>
    <t>pohled I ozn.na výkrese:1,3*0,3</t>
  </si>
  <si>
    <t>Vodorovné konstrukce</t>
  </si>
  <si>
    <t>4 Vodorovné konstrukce</t>
  </si>
  <si>
    <t>411321315R00</t>
  </si>
  <si>
    <t xml:space="preserve">Stropy deskové ze železobetonu C 20/25 </t>
  </si>
  <si>
    <t>zabetonování otvorů po zdemontovaném shozu:0,15*0,5*0,5*4</t>
  </si>
  <si>
    <t>411351101RT1</t>
  </si>
  <si>
    <t>Bednění stropů deskových, bednění vlastní -zřízení bednicí materiál prkna</t>
  </si>
  <si>
    <t>zabet.otvory po demontovaném shozu:0,5*0,5*4+0,15*0,5*4</t>
  </si>
  <si>
    <t>411351102R00</t>
  </si>
  <si>
    <t xml:space="preserve">Bednění stropů deskových, vlastní - odstranění </t>
  </si>
  <si>
    <t>411354171R00</t>
  </si>
  <si>
    <t xml:space="preserve">Podpěrná konstr. stropů do 5 kPa - zřízení </t>
  </si>
  <si>
    <t>0,6*0,6*4</t>
  </si>
  <si>
    <t>411354172R00</t>
  </si>
  <si>
    <t xml:space="preserve">Podpěrná konstr. stropů do 5 kPa - odstranění </t>
  </si>
  <si>
    <t>411362021R00</t>
  </si>
  <si>
    <t xml:space="preserve">Výztuž stropů svařovanou sítí z sítí Kari </t>
  </si>
  <si>
    <t>zabetonované otvory po demontovaném shozu:0,55*0,55*0,00444*4</t>
  </si>
  <si>
    <t>417321315R00</t>
  </si>
  <si>
    <t xml:space="preserve">Ztužující pásy a věnce z betonu železového C 20/25 </t>
  </si>
  <si>
    <t>lemování podsvětlíku:0,2*0,2*(13+4)*2</t>
  </si>
  <si>
    <t>417351111R00</t>
  </si>
  <si>
    <t xml:space="preserve">Bednění ztužujících věnců, obě strany - zřízení </t>
  </si>
  <si>
    <t>podsvětlík:0,2*2*(13*2+4*2+12,6*2+3,6*2)</t>
  </si>
  <si>
    <t>417351113R00</t>
  </si>
  <si>
    <t xml:space="preserve">Bednění ztužujících věnců, obě strany - odstranění </t>
  </si>
  <si>
    <t>417361821R00</t>
  </si>
  <si>
    <t xml:space="preserve">Výztuž ztužujících pásů a věnců z oceli 10505 </t>
  </si>
  <si>
    <t>podsvětlík:0,13443</t>
  </si>
  <si>
    <t>2,6*2*42+2,6*1,5*2+1,95*1,7*12+1,95*2+1,3*1,7*5+0,9*2*3</t>
  </si>
  <si>
    <t>1,3*2*4+0,9*1,7*20+1,8*1,05*2+0,45*1,7*30+0,65*1,7*2</t>
  </si>
  <si>
    <t>0,54*0,54*3+1,25*1,1*4+0,9*2,95*10</t>
  </si>
  <si>
    <t>2,6*2+1,3*0,75+3,4*0,85+3,7*19,54+3,4*11,45+0,9*1,7*7</t>
  </si>
  <si>
    <t>0,45*1,7+0,9*0,9*2+0,9*1,8*3+0,9*2*2</t>
  </si>
  <si>
    <t>podlahy při rekonstrukci:400*5</t>
  </si>
  <si>
    <t>omítka ostění po vybouraných oknech-ostatní EUROokna:0,25*((2,6+2*2)*16+(2,6+1,5*2)*2+(1,95+1,7*2)*12+1,95+2*2)</t>
  </si>
  <si>
    <t>0,25*((1,3+1,7*2)*5+(0,9+2*2)*3+(1,3+2*2)*4+(0,9+1,7*2)*20)</t>
  </si>
  <si>
    <t>0,25*((1,8+1,05*2)*2+(0,45+1,7*2)*30+(0,65+1,7*2)*2+0,54*3*3)</t>
  </si>
  <si>
    <t>0,25*((1,25+1,1*2)*4+(0,9+2,95*2)*10+2,6+2,75*2)</t>
  </si>
  <si>
    <t>0,25*(3,4+0,85*2+(0,45+1,2*2)*2+(0,9+1,7*2)*7+0,45+1,7*2)</t>
  </si>
  <si>
    <t>0,25*(0,9*3*2+0,9+1,8*2+(0,9+2*2)*2+(0,9+1,8*2)*2)</t>
  </si>
  <si>
    <t>ostění oken a dveří-mimo repliky kastlových:0,4*(2*52+1,5*4+1,7*154+1,05*4+0,54*6+1,1*8+1,8*6+2,95*20)</t>
  </si>
  <si>
    <t>0,4*(2,75*2+0,85*2+1,2*4+0,9*4)</t>
  </si>
  <si>
    <t>Montáž výztužné sítě (perlinky) do stěrky-stěny včetně výztužné sítě a stěrkového tmelu Terranova</t>
  </si>
  <si>
    <t>vodorovně pod parapety:0,4*(2,6*19+1,95*13+1,3*9+0,9*47+1,8*2+0,45*33+0,65*2)</t>
  </si>
  <si>
    <t>0,4*(0,54*3+0,57*2+3,4)</t>
  </si>
  <si>
    <t>vnitřní rohy ostění:(2,6+2*2)*16+(2,6+1,5*2)*2+(1,95+1,7*2)*12+1,95+2*2+(1,3+1,7*2)*5</t>
  </si>
  <si>
    <t>(0,9+2*2)*3+(1,3+2*2)*4+(0,9+1,7*2)*20+(1,8+1,05*2)*2+(0,45+1,7*2)*30</t>
  </si>
  <si>
    <t>(0,65+1,7*2)*2+0,54*3*3+(1,25+1,1*2)*4+(0,9+2,95*2)*10</t>
  </si>
  <si>
    <t>2,6+2,75*2+3,4+0,85*2+(0,45+1,2*2)*2+(0,9+1,7*2)*7+0,45+1,7*2</t>
  </si>
  <si>
    <t>0,9*3*2+(0,9+1,8*2)*2+(0,9+2*2)*2</t>
  </si>
  <si>
    <t>601019187RT4</t>
  </si>
  <si>
    <t>Omítka podhledů silikátová zatíraná, zrno 1,5 mm</t>
  </si>
  <si>
    <t>det.9-balkony -N13:(6,19+0,15*(1,4+4,15))*4+(1,34+0,15*3)*2+1,75*5+0,15*(1+1,75)*5</t>
  </si>
  <si>
    <t>Omítka stěn tenkovrstvá silikát zatíraná, tloušťka vrstvy 1,0 mm</t>
  </si>
  <si>
    <t>2,6*2*16+2,6*1,5*2+1,95*1,7*12+1,95*2+1,3*1,7*5+0,9*2*3</t>
  </si>
  <si>
    <t>1,3*2*2+0,9*1,7*18+1,5*1,05*2+0,45*1,7*30+0,65*1,7*2</t>
  </si>
  <si>
    <t>(2,6*2+1,3*0,75)*3+3,4*0,85+3,7*19,54+3,4*11,45+0,9*1,7*7</t>
  </si>
  <si>
    <t>0,9*0,9*2+0,9*1,8*2+0,9*2*2</t>
  </si>
  <si>
    <t>621481211RU1</t>
  </si>
  <si>
    <t>Montáž výztužné sítě (perlinky) do stěrky-podhledy včetně výztužné sítě a stěrkového tmelu</t>
  </si>
  <si>
    <t>det.9 balkony:42,4825</t>
  </si>
  <si>
    <t>zateplení -vnitřní nadpraží oken a dveří:0,4*(2,6*19+1,95*13+1,3*9+0,9*47+1,8*2+0,45*33+0,65*2+0,54*3)</t>
  </si>
  <si>
    <t>0,4*(1,25*12+3,4)</t>
  </si>
  <si>
    <t>622311833RT5</t>
  </si>
  <si>
    <t>Zatepl.syst, fasáda, miner.desky PV 120 mm s omítkou silikátovou</t>
  </si>
  <si>
    <t>pohled B:144,54</t>
  </si>
  <si>
    <t>pohled C:178,3</t>
  </si>
  <si>
    <t>pohled D:87,7</t>
  </si>
  <si>
    <t>pohled E:413,62</t>
  </si>
  <si>
    <t>pohled F:147,97</t>
  </si>
  <si>
    <t>pohled H:26,21</t>
  </si>
  <si>
    <t>pohled I:122,25</t>
  </si>
  <si>
    <t>pohled J:168,91</t>
  </si>
  <si>
    <t>622311853RT6</t>
  </si>
  <si>
    <t>Zatepl.syst., ostění, miner.desky PV 30 mm s omítkou silikátovou</t>
  </si>
  <si>
    <t>ostění oken a dveří:0,1*((2,6+2*2)*16+(2,6+1,5*2)*2+(1,95+1,7*2)*12+1,95+2*2)</t>
  </si>
  <si>
    <t>0,1*((0,8+2*2)*3+(1,3+2*2)*4+(0,9+1,7*2)*18+(1,8+1,05*2)*2)</t>
  </si>
  <si>
    <t>0,1*((0,65+1,7*2)*2+0,54*3*3+(1,25+1,1*2)*4)</t>
  </si>
  <si>
    <t>0,1*(2,6+2,75*2+3,4+0,85*2+(0,45+1,2*2)*2)</t>
  </si>
  <si>
    <t>0,1*(3,7+19,54*2+3,4+11,45+3,4+0,75*2+1,35*2+2,85*2+0,86+1,54)</t>
  </si>
  <si>
    <t>0,1*((0,8+1,7*2)*7+0,35+1,7*2+0,9*3*2+(0,9+2*2)*2)</t>
  </si>
  <si>
    <t>0,1*((0,45+1,7*2)*29+(0,8+2,95*2)*10+(1,3+1,7*2)*5)</t>
  </si>
  <si>
    <t xml:space="preserve">Soklová lišta hliník  tl. 120 mm </t>
  </si>
  <si>
    <t>pohled F:0,82+0,15*2+4,19+1,49</t>
  </si>
  <si>
    <t>pohled J:7,67+1</t>
  </si>
  <si>
    <t>pohled H:2,71</t>
  </si>
  <si>
    <t>pohled B:18,1+10,8+4,31+1,25+4,33</t>
  </si>
  <si>
    <t xml:space="preserve">Izolace suterénu  XPS tl. 140 mm, bez PÚ </t>
  </si>
  <si>
    <t>pohled B :12,76</t>
  </si>
  <si>
    <t>pohled C:9,55</t>
  </si>
  <si>
    <t>pohled D:7,21</t>
  </si>
  <si>
    <t>pohled E:18,19</t>
  </si>
  <si>
    <t>pohled F:8,82</t>
  </si>
  <si>
    <t>pohled G:17,35</t>
  </si>
  <si>
    <t>pohled H:1,22</t>
  </si>
  <si>
    <t>pohled I:5,67</t>
  </si>
  <si>
    <t>pohled J:6,36</t>
  </si>
  <si>
    <t>balkony:(1,4+4,15)*4+2,75*5</t>
  </si>
  <si>
    <t>rohy budov:1,9+14,1+7,2+21,6+22,6*2+19,05+22,65+11,1*2+13,55*2+11,9*2</t>
  </si>
  <si>
    <t>vnější rámy oken a dveří:(2,6+2*2)*16+(2,6+1,5*2)*2+(1,95+1,7*2)*12+1,95+2*2+(1,3+1,7*2)*5</t>
  </si>
  <si>
    <t>(0,9+2*2)+(1,3+2*2)*2+(0,9+1,7*2)*20+(1,8+1,05*2)*2+(0,45+1,7*2)*29</t>
  </si>
  <si>
    <t>(0,65+1,7*2)*2+0,54*3*3+(1,25+1,1*2)*10+(1,25+1,8*2)*2+(0,9+2,95*2)*10</t>
  </si>
  <si>
    <t>0,9*3*2+(0,9+1,8*2)*3+(0,9+2*2)*2</t>
  </si>
  <si>
    <t>vnitřní rámy oken a dveří:(2,6+2*2)*16+(2,6+1,5*2)*2+(1,95+1,7*2)*12+1,95+2*2+(1,3+1,7*2)*5</t>
  </si>
  <si>
    <t>622421143R00</t>
  </si>
  <si>
    <t xml:space="preserve">Omítka vnější stěn, MVC, štuková, složitost 1-2 </t>
  </si>
  <si>
    <t>komín ozn.N 15:5,6*11,85</t>
  </si>
  <si>
    <t>pohled G ozn.N 15:(5,6-0,77)*11,85</t>
  </si>
  <si>
    <t>622422711R00</t>
  </si>
  <si>
    <t xml:space="preserve">Oprava vnějších omítek vápen. hladk. II, do 80 % </t>
  </si>
  <si>
    <t>48,296+1806,0192+31,67-367,72</t>
  </si>
  <si>
    <t>fasády,komíny,podhledy balkonů:92,139+48,296+2201,9242+68,6325+42,4825+66,36-367,72</t>
  </si>
  <si>
    <t>barva bílá silikátová (na př. Kiesel 18 dle Caparol):</t>
  </si>
  <si>
    <t>622903110U00</t>
  </si>
  <si>
    <t>48,296+1648,8822+31,67-367,72</t>
  </si>
  <si>
    <t>63000R</t>
  </si>
  <si>
    <t xml:space="preserve">Reprofilace betonových desek balkonů </t>
  </si>
  <si>
    <t>očištění tlakovou vodou:</t>
  </si>
  <si>
    <t>ruční očištění kartáčem obnažené ocelové výztuhy:</t>
  </si>
  <si>
    <t>lepící tmel s vloženou perlinkou:</t>
  </si>
  <si>
    <t>aplikace inhibitoru-spojovací adhezní můstek:</t>
  </si>
  <si>
    <t>vyrovnání nerovností vysokopevnostní sanační maltou:</t>
  </si>
  <si>
    <t>případná oprava stojek balk.zábradlí při velké korozi:</t>
  </si>
  <si>
    <t>m2:6,19*4+1,34*2+1,75*5</t>
  </si>
  <si>
    <t>ostatní:0,21*(2,6*18+1,95*13+1,3*9+0,9*30+1,8*2+0,45*33+0,65*2)</t>
  </si>
  <si>
    <t>0,21*(0,54*3+1,25*10+0,57*2+0,65*2+3,4+0,9*2)-1,0101</t>
  </si>
  <si>
    <t>632458322R00</t>
  </si>
  <si>
    <t xml:space="preserve">Potěr cementový vodotěsný rovinný, do 30 m2 </t>
  </si>
  <si>
    <t>skladba X3:6,19*4+1,34*2+1,75*1*5</t>
  </si>
  <si>
    <t>632459115R00</t>
  </si>
  <si>
    <t xml:space="preserve">Příplatek za polymercementovou přísadu </t>
  </si>
  <si>
    <t>648951411R00</t>
  </si>
  <si>
    <t xml:space="preserve">Osazení parapetních desek dřevěných š. do 25 cm </t>
  </si>
  <si>
    <t>m:2,6*18+1,95*13+1,3*9+0,9*30+1,8*2+0,45*33+0,65*2+0,54*3</t>
  </si>
  <si>
    <t>1,25*4+0,65*2+3,4+0,9*2</t>
  </si>
  <si>
    <t>940R1</t>
  </si>
  <si>
    <t>Zhotovení nosné konstrukce pro postavení lešení na střechách včetně statického výpočtu</t>
  </si>
  <si>
    <t>zhotovení nosné konstrukce pro stavbu lešení na střechách:</t>
  </si>
  <si>
    <t>nutná přítomnost statika a jeho výpočet nosné konstrukce:</t>
  </si>
  <si>
    <t>zřízení ochranné konstrukce kolem prostoru dopravy:</t>
  </si>
  <si>
    <t>materiálu na zvýšené podlahy na střechách-pod světlíkem:</t>
  </si>
  <si>
    <t>projednání uzavření průchodu pasáží:</t>
  </si>
  <si>
    <t>zřízení ochrany výkladních skříní:</t>
  </si>
  <si>
    <t>kpl.:1</t>
  </si>
  <si>
    <t>pohled B:75+56+90</t>
  </si>
  <si>
    <t>pohled C:215</t>
  </si>
  <si>
    <t>pohled D:33+91,5</t>
  </si>
  <si>
    <t>pohled E:146,5+325+27+74,5</t>
  </si>
  <si>
    <t>pohled F:166</t>
  </si>
  <si>
    <t>pohled H:37</t>
  </si>
  <si>
    <t>pohled I:146+36</t>
  </si>
  <si>
    <t>pohled J:189,5+24,5</t>
  </si>
  <si>
    <t>941941392R00</t>
  </si>
  <si>
    <t xml:space="preserve">Příplatek za každý měsíc použití lešení k pol.1052 </t>
  </si>
  <si>
    <t>1732,5*4</t>
  </si>
  <si>
    <t>fasády dvůr:1,5*(10,8+4*4+3,39+2,4)</t>
  </si>
  <si>
    <t>vnitřní úpravy v bytech:1,5*(25*6+2*4+3,5*6+3*7+1,5*6+2,5*4+6*3+6*7+5,5*7+3*3+4*5)</t>
  </si>
  <si>
    <t>1,5*(7*2+2,5*3+10+3*2+3,5*4)</t>
  </si>
  <si>
    <t>943955021R00</t>
  </si>
  <si>
    <t xml:space="preserve">Montáž lešeňové podlahy s příčníky a podél.,H 10 m </t>
  </si>
  <si>
    <t>13*4</t>
  </si>
  <si>
    <t xml:space="preserve">Montáž a demontáž ochranné sítě z umělých vláken </t>
  </si>
  <si>
    <t>2194,5*4</t>
  </si>
  <si>
    <t>úklid v místnostech po výměně oken a dveří:2000</t>
  </si>
  <si>
    <t>vyčištění společných prostor:850</t>
  </si>
  <si>
    <t>úklid veřejného prostranství:250</t>
  </si>
  <si>
    <t>952902110R00</t>
  </si>
  <si>
    <t xml:space="preserve">Čištění zametáním v místnostech a chodbách </t>
  </si>
  <si>
    <t>pravidelné zajištění úklidu prostor při rekonstrukci:50*180</t>
  </si>
  <si>
    <t>962042321R00</t>
  </si>
  <si>
    <t xml:space="preserve">Bourání zdiva nadzákladového z betonu prostého </t>
  </si>
  <si>
    <t>96200PC</t>
  </si>
  <si>
    <t>Demontáž nevyužívaných kabelů vedoucích přes dvůr a uvnitř světlíku pasáže</t>
  </si>
  <si>
    <t>nutno zjistit případného majitele a projendat odstranění:</t>
  </si>
  <si>
    <t>968061112R00</t>
  </si>
  <si>
    <t xml:space="preserve">Vyvěšení dřevěných okenních křídel pl. do 1,5 m2 </t>
  </si>
  <si>
    <t>pohled B:10*7+14*6+4*2</t>
  </si>
  <si>
    <t>pohled C:6*2+4*2+8*2+14*2+2*2</t>
  </si>
  <si>
    <t>pohled D:6*3+10*5+14</t>
  </si>
  <si>
    <t>pohled E:12+4*4+6+10*2+14*7</t>
  </si>
  <si>
    <t>pohled F:6*12+4*12+2</t>
  </si>
  <si>
    <t>pohled G:6*4+4*2</t>
  </si>
  <si>
    <t>pohled H:4*4+6*4</t>
  </si>
  <si>
    <t>pohled I:10*2+6*4+4*2+2</t>
  </si>
  <si>
    <t>pohled J:6*9+4*10+2*4</t>
  </si>
  <si>
    <t>pohled B:4</t>
  </si>
  <si>
    <t>pohled D:1</t>
  </si>
  <si>
    <t>pohled E:10*2+2</t>
  </si>
  <si>
    <t>pohled I:4</t>
  </si>
  <si>
    <t>pohled J:1</t>
  </si>
  <si>
    <t>968062244R00</t>
  </si>
  <si>
    <t xml:space="preserve">Vybourání dřevěných rámů oken jednoduch. pl. 1 m2 </t>
  </si>
  <si>
    <t>0,54*0,54*2*3+0,45*1,7*2*30+0,45*1,2*2*2+0,35*1,7*2+0,9*0,9*2*2</t>
  </si>
  <si>
    <t>0,9*2*2*3+0,9*1,7*2*20+1,8*1,05*2*2+0,65*1,7*2*2+1,25*1,1*2*4</t>
  </si>
  <si>
    <t>0,9*1,8*2*7</t>
  </si>
  <si>
    <t>2,6*1,5*2*2+1,95*1,7*2*12+1,95*2*2+1,3*1,7*2*5+1,3*2*2*4</t>
  </si>
  <si>
    <t>0,9*2,95*2*10+3,4*0,85*2</t>
  </si>
  <si>
    <t>2,6*2,75*2</t>
  </si>
  <si>
    <t>0,9*1,8*2+0,9*2*2</t>
  </si>
  <si>
    <t>968062456R00</t>
  </si>
  <si>
    <t xml:space="preserve">Vybourání dřevěných dveřních zárubní pl. nad 2 m2 </t>
  </si>
  <si>
    <t>0,9*2,95*2*10</t>
  </si>
  <si>
    <t xml:space="preserve">Vybourání dřevěných deštění a obkladů výkladů </t>
  </si>
  <si>
    <t>0,3*(1,95*2+2*2+(1,3*2+1,7*2)*5+(0,9*2+2*2)*2+(1,3*2+2*2)*4)</t>
  </si>
  <si>
    <t>0,3*((0,9*2+1,7*2)*28+(1,8*2+1,05*2)*2+(0,45*2+1,7*2)*31)</t>
  </si>
  <si>
    <t>0,3*((0,65*2+1,7*2)*2+0,54*4*3+(1,25*2+1,1*2)*10+(1,25*2+1,8*2)*2)</t>
  </si>
  <si>
    <t>0,3*((0,9*2+2,95*2)*10+2,6*2+2,75*2+(0,9*2+1,8*2)*3+0,9*2+2*2)</t>
  </si>
  <si>
    <t>0,3*((2,6*2+2*2)*26+(2,6*2+2,75*2)*2+3,4*2+0,85*2)</t>
  </si>
  <si>
    <t>975043121R00</t>
  </si>
  <si>
    <t xml:space="preserve">Jednořad.podchycení stropů do 3,5 m,do 1000 kg/m </t>
  </si>
  <si>
    <t>podstojkování zděného podsvětlíku:13*2+4*2</t>
  </si>
  <si>
    <t>975048121R00</t>
  </si>
  <si>
    <t xml:space="preserve">Příplatek za každý další 1 m výšky,do 1000 kg/m </t>
  </si>
  <si>
    <t>978013121R00</t>
  </si>
  <si>
    <t xml:space="preserve">Otlučení omítek vnitřních stěn v rozsahu do 10 % </t>
  </si>
  <si>
    <t>vnitřní stěny světlíku:1,1*(13+9)*2</t>
  </si>
  <si>
    <t>978015281R00</t>
  </si>
  <si>
    <t xml:space="preserve">Otlučení omítek vnějších MVC v složit.1-4 do 80 % </t>
  </si>
  <si>
    <t>dvorní fasády:1805,9892+26,84+69,869+42,4825+48,296</t>
  </si>
  <si>
    <t>998009101R00</t>
  </si>
  <si>
    <t xml:space="preserve">Přesun hmot lešení samostatně budovaného </t>
  </si>
  <si>
    <t>skladba X2-kolem světlíku:28,5</t>
  </si>
  <si>
    <t>skladba X5+det.4:45,43+0,3*26,54</t>
  </si>
  <si>
    <t>Izolace proti vlhk. vodorovná pásy přitavením 1 vrstva - včetně dod. Glastek 40 special mineral</t>
  </si>
  <si>
    <t>711212601RT1</t>
  </si>
  <si>
    <t xml:space="preserve">Těsnicí pás do spoje podlaha - stěna </t>
  </si>
  <si>
    <t>det.9:4,73*4+1,34*2+2,75*5</t>
  </si>
  <si>
    <t>712371801RZ3</t>
  </si>
  <si>
    <t>Povlaková krytina střech do 10°, fólií PVC 1 vrstva - včetně dod. fólie tl.1,2mm</t>
  </si>
  <si>
    <t>det.8:0,55*62,24</t>
  </si>
  <si>
    <t>skladba X2+det.4-v místě světlíku:0,3*65,4+28,5</t>
  </si>
  <si>
    <t>skladba X5:45,43+0,3*26,54</t>
  </si>
  <si>
    <t>skladba X2:28,5</t>
  </si>
  <si>
    <t>Fólie  tl. 2 mm, š. 1300 mm střešní šedá</t>
  </si>
  <si>
    <t>det.4-skladba X2:48,12*1,15</t>
  </si>
  <si>
    <t>skladba X5+det.4:(45,43+0,3*26,54)*1,15</t>
  </si>
  <si>
    <t>Geotextilie  200 g/m2 š. 200cm 100% PP</t>
  </si>
  <si>
    <t>skladba X2+det.4:48,12*1,15</t>
  </si>
  <si>
    <t>skladba X5:(45,43+0,3*26,54)*1,15</t>
  </si>
  <si>
    <t xml:space="preserve">Polystyren extrudovaný XPS 600 x 1250 mm </t>
  </si>
  <si>
    <t>skladba X5:45,43</t>
  </si>
  <si>
    <t>zateplení nadpraží oken a dveří:0,21*(2,6*19+1,95*13+1,3*9+0,9*47+1,8*2+0,45*33+0,65*2+0,54*3)</t>
  </si>
  <si>
    <t>0,21*(1,25*12+3,4)</t>
  </si>
  <si>
    <t>ostění oken a dveří-mimo repliky kastlových:0,21*(2*52+1,5*4+1,7*154+1,05*4+0,54*6+1,1*8+1,8*10+2,95*20)</t>
  </si>
  <si>
    <t>0,21*(2,75*2+0,85*2+1,2*4+0,9*4)</t>
  </si>
  <si>
    <t>vodorovně pod parapety:0,232*(2,6*19+1,95*13+1,3*9+0,9*47+1,8*2+0,45*33+0,65*2)</t>
  </si>
  <si>
    <t>0,232*(0,54*3+1,25*4+3,4)</t>
  </si>
  <si>
    <t>Deska izolační PIR 024-pro střechy 1250x2500x160mm</t>
  </si>
  <si>
    <t xml:space="preserve">M. bedn.střech rovn. z aglomer.desek šroubováním </t>
  </si>
  <si>
    <t>pohled G-K 17 det.7:0,33*62,24</t>
  </si>
  <si>
    <t>det.3 řez D:0,12*(14,45+3,98)</t>
  </si>
  <si>
    <t>Deska dřevoštěpková  tl. 22 mm</t>
  </si>
  <si>
    <t>det.3 řez D:2,2116*1,1</t>
  </si>
  <si>
    <t xml:space="preserve">Potrubí z PEHD, D 20 x 2,0 mm </t>
  </si>
  <si>
    <t>pohled A +řez B det.2 signalizační přepad:0,418*24</t>
  </si>
  <si>
    <t>764001</t>
  </si>
  <si>
    <t xml:space="preserve">D+M ocelový profil pod bednění atiky K/17 </t>
  </si>
  <si>
    <t>764222420R00</t>
  </si>
  <si>
    <t xml:space="preserve">Oplechování okapů Ti Zn, tvrdá krytina, rš 330 mm </t>
  </si>
  <si>
    <t>det.9-oplechování okapové hrany:(1,4+4,15)*4+4,73*4</t>
  </si>
  <si>
    <t xml:space="preserve">Žlaby Ti Zn plech, podokapní půlkruhové, rš 330 mm </t>
  </si>
  <si>
    <t>65,1</t>
  </si>
  <si>
    <t>pohled B stávající stav S6:3,9+8,4+11+3,8</t>
  </si>
  <si>
    <t>pohled C stávající stav S6:3,5</t>
  </si>
  <si>
    <t>pohled D stávající stav S6:2,3+4,1</t>
  </si>
  <si>
    <t>pohled E stávající stav S6:22,4+5,7</t>
  </si>
  <si>
    <t>pohled B stávající stav S6:18+10,7</t>
  </si>
  <si>
    <t>pohled C stávající stav S6:12,2+14</t>
  </si>
  <si>
    <t>pohled D stávající stav S6:14+21,8</t>
  </si>
  <si>
    <t>pohled E stávající stav S6:2,2+19+1+4,6+18</t>
  </si>
  <si>
    <t xml:space="preserve">Oplechování parapetů včetně rohů Ti Zn, rš 200 mm </t>
  </si>
  <si>
    <t>2,65*18+2*13+1,35*9+0,95*23+1,85*2+0,5*30+0,7*2+0,59*3</t>
  </si>
  <si>
    <t>1,3*4+0,95*10+0,7*2+0,39+0,5*2+0,95*10+0,5+0,95*2</t>
  </si>
  <si>
    <t>764554403R00</t>
  </si>
  <si>
    <t xml:space="preserve">Odpadní trouby z Ti Zn plechu, kruhové, D 120 mm </t>
  </si>
  <si>
    <t xml:space="preserve">D+M okapů z popl.pl. živič. fól.krytina, rš 400 mm </t>
  </si>
  <si>
    <t>okapnice u okapových žlabů det.8:62,24</t>
  </si>
  <si>
    <t>764918331R01</t>
  </si>
  <si>
    <t xml:space="preserve">D+M.lemov.z popl.plech.na plochých střech. rš 250 </t>
  </si>
  <si>
    <t>část atiky K/17 v místě druhé budovy:5,87+3,27</t>
  </si>
  <si>
    <t xml:space="preserve">D+M oplechování zdí z poplast. plechu, rš 400 mm </t>
  </si>
  <si>
    <t>Odsouhlasení vzorového okna včetně barev. řešení a dělení na OPP MMB spolu se zástupci NPÚ</t>
  </si>
  <si>
    <t>766001</t>
  </si>
  <si>
    <t xml:space="preserve">o01-D+M EUROokno rozměr 2600x2000 mm </t>
  </si>
  <si>
    <t>dřevěné EUROokno s nadsvětlíkem-dle schematu výrobku:</t>
  </si>
  <si>
    <t>vnější parapez TiZn-dod.klempíř:</t>
  </si>
  <si>
    <t>ks:16</t>
  </si>
  <si>
    <t>766002</t>
  </si>
  <si>
    <t xml:space="preserve">o03-D+M EUROokno, rozměr 2600x1500 mm </t>
  </si>
  <si>
    <t>dřevěné EUROokno-dle schematu výrobku:</t>
  </si>
  <si>
    <t>766003</t>
  </si>
  <si>
    <t xml:space="preserve">o04-D+M EUROokno rozměr 1950x1700 mm </t>
  </si>
  <si>
    <t>ks:12</t>
  </si>
  <si>
    <t>766004</t>
  </si>
  <si>
    <t xml:space="preserve">o05-D+M EUROokno rozměr 1950x2000 mm </t>
  </si>
  <si>
    <t>766005</t>
  </si>
  <si>
    <t xml:space="preserve">o06 D+M EUROokno rozměr 1300x1700 mm </t>
  </si>
  <si>
    <t>ks:5</t>
  </si>
  <si>
    <t>766006</t>
  </si>
  <si>
    <t xml:space="preserve">o07 D+M EUROokno rozměr 900x2000 mm </t>
  </si>
  <si>
    <t>rozšiřovací profil š.=cca 100 mm (dle doměření otvoru):</t>
  </si>
  <si>
    <t>ks:3</t>
  </si>
  <si>
    <t>766007</t>
  </si>
  <si>
    <t xml:space="preserve">o08 D+M EUROokno rozměr 1300x2000 mm </t>
  </si>
  <si>
    <t>ks:4</t>
  </si>
  <si>
    <t>766008</t>
  </si>
  <si>
    <t xml:space="preserve">o09 D+M EUROokno rozměr 900x1700 mm </t>
  </si>
  <si>
    <t>ks:20</t>
  </si>
  <si>
    <t>766009</t>
  </si>
  <si>
    <t xml:space="preserve">o10 D+M EUROokno rozměr 1800x1050 mm </t>
  </si>
  <si>
    <t>766010</t>
  </si>
  <si>
    <t xml:space="preserve">o11 D+M EUROokno rozměr 450x1700 mm </t>
  </si>
  <si>
    <t>ks:30</t>
  </si>
  <si>
    <t>766011</t>
  </si>
  <si>
    <t xml:space="preserve">o12 D+M EUROOkno rozměr 650x1700 mm </t>
  </si>
  <si>
    <t>766012</t>
  </si>
  <si>
    <t xml:space="preserve">o13 D+M EUROokno rozměr 540x540 mm </t>
  </si>
  <si>
    <t>766015</t>
  </si>
  <si>
    <t>o16 D+M EURO balkonové dveře s nadsv rozměr 800x2950 mm</t>
  </si>
  <si>
    <t>dřevěné EURO balk.dveře s nadsvětlíkem-dle schematu výrobku:</t>
  </si>
  <si>
    <t>+rozšiřovací profil š=100 mm (dle doměření).:</t>
  </si>
  <si>
    <t>ks    L:5</t>
  </si>
  <si>
    <t xml:space="preserve">       P:5</t>
  </si>
  <si>
    <t>766016</t>
  </si>
  <si>
    <t>o17 D+M EUROokna a balk.2-kř.dveře rozměr okno 650x2000 mm a dveře1300x2750 mm</t>
  </si>
  <si>
    <t>dřevěné EUROokno a balk.2-kř.dveře s nadsvětlíkem-dle schematu výrobku:</t>
  </si>
  <si>
    <t>766019</t>
  </si>
  <si>
    <t xml:space="preserve">o22 D+M EUROokno rozměr 3400x850 mm </t>
  </si>
  <si>
    <t>766020</t>
  </si>
  <si>
    <t xml:space="preserve">o23 D+M EUROokno rozměr 450x1200 mm </t>
  </si>
  <si>
    <t>766021</t>
  </si>
  <si>
    <t xml:space="preserve">024-D+M EUROokno rozměr 800x1710 mm </t>
  </si>
  <si>
    <t>dřevěné EUROokno s nadsv.-dle schematu výrobku:</t>
  </si>
  <si>
    <t>+ rozšiřovací profil š=100 mm (dle doměření otvoru):</t>
  </si>
  <si>
    <t>ks      L:5</t>
  </si>
  <si>
    <t xml:space="preserve">         P:2</t>
  </si>
  <si>
    <t>766022</t>
  </si>
  <si>
    <t xml:space="preserve">o25 D+M EUROokno s nadsv. rozměr 350x1700 mm </t>
  </si>
  <si>
    <t>766023</t>
  </si>
  <si>
    <t xml:space="preserve">o26 D+M EUROokno rozměr 900x900 mm </t>
  </si>
  <si>
    <t>766025</t>
  </si>
  <si>
    <t>d2 D+M dřevěné EURO dveře plné hladké rozměr 900x2000 mm</t>
  </si>
  <si>
    <t>dřevěné dveře  plné hladké- dle schematu výrobku:</t>
  </si>
  <si>
    <t>křídlo-smrková lepená min.třívrstvá lamela-europrofil:</t>
  </si>
  <si>
    <t>min.tl.68 mm,obvodové těsnění:</t>
  </si>
  <si>
    <t>zárubeň-dřevěná rámová s obvodovým těsněním:</t>
  </si>
  <si>
    <t>parametry-Ud celkových dveří 1,2W/m2.K:</t>
  </si>
  <si>
    <t>766026</t>
  </si>
  <si>
    <t>d3 D+M dřevěné EURO dveře z 1/3 proskl. rozměr 900x1800 mm</t>
  </si>
  <si>
    <t>dřevěné EURO dveře  z 1/3 prosklené  - dle schematu výrobku:</t>
  </si>
  <si>
    <t>zárubeň-smrková lepená min.třívrstvá lamela:</t>
  </si>
  <si>
    <t>kování-s prostým kováním s dostatečným přítlakem:</t>
  </si>
  <si>
    <t>766027</t>
  </si>
  <si>
    <t xml:space="preserve">Dřevěné madlo s nosnou ocel.konstrukcí-replika </t>
  </si>
  <si>
    <t>replika původních madel:</t>
  </si>
  <si>
    <t>madlo dřevěné dubové s bezbarvým matným lakem:</t>
  </si>
  <si>
    <t>ocelová nosná konstrukce z ploché oceli 20/6 mm:</t>
  </si>
  <si>
    <t>kotvení do hliníkové konstrukce schodišťového světlíku:</t>
  </si>
  <si>
    <t>ocelové části nátěr RAL 6018:</t>
  </si>
  <si>
    <t>ks:8</t>
  </si>
  <si>
    <t>766112820R00</t>
  </si>
  <si>
    <t xml:space="preserve">Demontáž dřevěných stěn prosklených </t>
  </si>
  <si>
    <t>pohled  B stávající stav ozn.S 3:5,55*3</t>
  </si>
  <si>
    <t xml:space="preserve">Těsnění okenní spáry, ostění, PT folie + PP folie </t>
  </si>
  <si>
    <t>okna:(2,6*2+2*2)*16+(2,6*2+1,5*2)*2+(1,95*2+1,7*2)*12+1,95*2+2*2</t>
  </si>
  <si>
    <t>(1,3*2+1,7*2)*5+(0,9*2+2*2)*3+(1,3*2+2*2)*4+(0,9*2+1,7*2)*20</t>
  </si>
  <si>
    <t>(1,8*2+1,05*2)*2+(0,45*2+1,7*2)*30+(0,65*2+1,7*2)*2+0,54*4*3</t>
  </si>
  <si>
    <t>(1,25*2+1,1*2)*4+(0,9+2,95*2)*10+2,6+0,65*2+2,75*2</t>
  </si>
  <si>
    <t>3,4*2+0,85*2+(0,45*2+1,2*2)*2+(0,9*2+1,7*2)*7+0,45*2+1,7*2</t>
  </si>
  <si>
    <t>0,9*4*2+0,9*5+1,8*6+2*2*2</t>
  </si>
  <si>
    <t>m:0,68*2+0,9*10+1,3+0,9*4</t>
  </si>
  <si>
    <t>725989101R00</t>
  </si>
  <si>
    <t xml:space="preserve">Montáž dvířek kovových i z PH </t>
  </si>
  <si>
    <t>1010</t>
  </si>
  <si>
    <t>Vypracování statického posudku pro prosklenou stěnu-statika hliníkové kostrukce a kotvení</t>
  </si>
  <si>
    <t>1020</t>
  </si>
  <si>
    <t>Vypracování statického posudku pro světlík včetně kotvení</t>
  </si>
  <si>
    <t>767001</t>
  </si>
  <si>
    <t>D+M světlíku z Al prof.,zaskl. jednoduché  sklem čirým bezpečnostním,demontovatelný vč.odvětrání</t>
  </si>
  <si>
    <t>kpl.</t>
  </si>
  <si>
    <t>provedení z hliníkových profilů :</t>
  </si>
  <si>
    <t>zasklení jednoduché čiré,bezpečnostní:</t>
  </si>
  <si>
    <t>zasklení spodní-podsvětlík čiré bezpečnostní tvrzené do tmele:</t>
  </si>
  <si>
    <t>půdorysný rozměr dle stávajícího:</t>
  </si>
  <si>
    <t>odvětrání ve světlíku systémové:</t>
  </si>
  <si>
    <t>767002</t>
  </si>
  <si>
    <t>o18-proskl.stěna z Al prof.zaskl.bezp.dvojsklem 3 700x19 540 mm</t>
  </si>
  <si>
    <t>prosklená schodišťová stěna z hliníkových profilů:</t>
  </si>
  <si>
    <t>š=50mm s pevným zasklením a výklopnými částmi:</t>
  </si>
  <si>
    <t>nerezový nebo kompozitní distanční rámeček:</t>
  </si>
  <si>
    <t>vnější čiré,vnitřní profilované dle původního stavu:</t>
  </si>
  <si>
    <t>povrchová úprava-barva zelená RAL 6018,povrchová ochrana:</t>
  </si>
  <si>
    <t>kování přírodní Al,mat,ovládání bovdenem s pákou:</t>
  </si>
  <si>
    <t>k hliníkové konstrukci bude zevnitř kotveno nové uchycení:</t>
  </si>
  <si>
    <t>madla přilehlého schodištového ramene:</t>
  </si>
  <si>
    <t>767003</t>
  </si>
  <si>
    <t>o19-proskl. stěna z Al prof.,zaskl.izol.dvojsklem 3 400x11 450 mm s 3 ks dveřmi otoč.</t>
  </si>
  <si>
    <t>( např.Izolas-Estriado,svislé rýhování):</t>
  </si>
  <si>
    <t>kování přírodní Al,mat, klika s vložkou FAB,polohovací:</t>
  </si>
  <si>
    <t>767007</t>
  </si>
  <si>
    <t>Úprava Al podhledů u zdemont.podsvětlíku zkracování podhl.lamel a zapravení rohů</t>
  </si>
  <si>
    <t>767008</t>
  </si>
  <si>
    <t xml:space="preserve">Repase ocelové mříže na okno </t>
  </si>
  <si>
    <t>demontáž mříže:</t>
  </si>
  <si>
    <t>očištění:</t>
  </si>
  <si>
    <t>prodloužení ukotvení do zdi:</t>
  </si>
  <si>
    <t>nový nátěr:</t>
  </si>
  <si>
    <t>osazení do zdiva:</t>
  </si>
  <si>
    <t>767009</t>
  </si>
  <si>
    <t xml:space="preserve">Úprava kotvoní žebříku po zateplení </t>
  </si>
  <si>
    <t>767010</t>
  </si>
  <si>
    <t xml:space="preserve">N 8 - D+M ochranné sítě proti holubům </t>
  </si>
  <si>
    <t>767112812R00</t>
  </si>
  <si>
    <t xml:space="preserve">Demontáž stěn pro zasklení svařovaných </t>
  </si>
  <si>
    <t>stěna ozn. o 19:3,4*10,6+1,54*0,86</t>
  </si>
  <si>
    <t>stěna ozn. o 18:3,7*19,54</t>
  </si>
  <si>
    <t>767141800R00</t>
  </si>
  <si>
    <t xml:space="preserve">Demontáž konstr.pro beztm.zasklení,vč.zasklení </t>
  </si>
  <si>
    <t>pohled B stávající stav- ozn.S 3 zastřešení:4,05*1,5</t>
  </si>
  <si>
    <t>767311810R00</t>
  </si>
  <si>
    <t xml:space="preserve">Demontáž světlíků všech typů včetně zasklení </t>
  </si>
  <si>
    <t>dle v.č.06:(13+9)/2*2*2+4*2</t>
  </si>
  <si>
    <t>767321810R00</t>
  </si>
  <si>
    <t xml:space="preserve">Demontáž podsvětlíků všech typů včetně zasklení </t>
  </si>
  <si>
    <t>767581803R00</t>
  </si>
  <si>
    <t xml:space="preserve">Demontáž podhledů - tvarovaných plechů </t>
  </si>
  <si>
    <t>767995101R00</t>
  </si>
  <si>
    <t xml:space="preserve">Výroba a montáž kov. atypických konstr. do 5 kg </t>
  </si>
  <si>
    <t>767995104R00</t>
  </si>
  <si>
    <t xml:space="preserve">Výroba a montáž kov. atypických konstr. do 50 kg </t>
  </si>
  <si>
    <t>nefunkční VZT roury ozn S 7:884,52</t>
  </si>
  <si>
    <t>shoz na popel:1036,8</t>
  </si>
  <si>
    <t>demontáž VZTa případnou zpětnou montáž potrubí na pohledu C+E ozn.N6 :</t>
  </si>
  <si>
    <t>nenaceňovat,provede majitel VZT potrubí po dohodě s majitelem objektu:</t>
  </si>
  <si>
    <t>5534762x</t>
  </si>
  <si>
    <t>Dvířka revizní se zámkem bílá 600x600 mm</t>
  </si>
  <si>
    <t>vstup do světlíku:1</t>
  </si>
  <si>
    <t>777</t>
  </si>
  <si>
    <t>Podlahy ze syntetických hmot</t>
  </si>
  <si>
    <t>777 Podlahy ze syntetických hmot</t>
  </si>
  <si>
    <t>777611901R00</t>
  </si>
  <si>
    <t xml:space="preserve">Opravy podlah-epoxidová penetrace S 1300 </t>
  </si>
  <si>
    <t>det.9:6,19*4+0,12*4,73*4+1,75*5</t>
  </si>
  <si>
    <t>777645210R00</t>
  </si>
  <si>
    <t xml:space="preserve">Nátěr podlah polyuretanový ast 100, 2x, s tmelením </t>
  </si>
  <si>
    <t>sladba X3:35,7804</t>
  </si>
  <si>
    <t>zábradlí:1,1*2*(14,7+16,2+13,4+1,1*2+4*4+4*5+2,75*2*5)</t>
  </si>
  <si>
    <t>žebřík:0,4*2*2,5</t>
  </si>
  <si>
    <t>schodiště:5</t>
  </si>
  <si>
    <t>Nátěr syntetický kovových konstrukcí 2 x, Paulín antikoroz. email</t>
  </si>
  <si>
    <t>787892312R00</t>
  </si>
  <si>
    <t xml:space="preserve">Zasklívání podhledů s tmel. sklem bezpečnost. 4-8 </t>
  </si>
  <si>
    <t>63437144</t>
  </si>
  <si>
    <t>Sklo bezpeč.vícevrst  tl 6,8 mm mléčná f.</t>
  </si>
  <si>
    <t>42*1,1</t>
  </si>
  <si>
    <t>998787102R00</t>
  </si>
  <si>
    <t xml:space="preserve">Přesun hmot pro zasklívání, výšky do 12 m </t>
  </si>
  <si>
    <t>Demontáž a zpětná montáž hromosvodu po provedených úpravách</t>
  </si>
  <si>
    <t>pprodloužení kotevních prvků o tloušťku izolave:</t>
  </si>
  <si>
    <t>zpětná montáž rozvodů:</t>
  </si>
  <si>
    <t>m:260</t>
  </si>
  <si>
    <t>Slepý rozpočet stavby</t>
  </si>
  <si>
    <t>Dominikánské nám.196/1</t>
  </si>
  <si>
    <t>Brno</t>
  </si>
  <si>
    <t>60167</t>
  </si>
  <si>
    <t xml:space="preserve">Demontáž antén a prvků na střeše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</si>
</sst>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19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33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3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65" fontId="1" fillId="0" borderId="15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2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center" vertical="center"/>
    </xf>
    <xf numFmtId="165" fontId="3" fillId="0" borderId="14" xfId="0" applyNumberFormat="1" applyFont="1" applyBorder="1"/>
    <xf numFmtId="165" fontId="3" fillId="0" borderId="15" xfId="0" applyNumberFormat="1" applyFont="1" applyBorder="1"/>
    <xf numFmtId="165" fontId="3" fillId="4" borderId="12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0" borderId="7" xfId="0" applyNumberFormat="1" applyFont="1" applyBorder="1"/>
    <xf numFmtId="3" fontId="4" fillId="0" borderId="7" xfId="0" applyNumberFormat="1" applyFont="1" applyBorder="1" applyAlignment="1">
      <alignment horizontal="right"/>
    </xf>
    <xf numFmtId="164" fontId="3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Continuous"/>
    </xf>
    <xf numFmtId="0" fontId="7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Continuous"/>
    </xf>
    <xf numFmtId="49" fontId="4" fillId="2" borderId="18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0" xfId="0" applyNumberFormat="1" applyFont="1" applyBorder="1" applyAlignment="1">
      <alignment horizontal="left"/>
    </xf>
    <xf numFmtId="0" fontId="1" fillId="0" borderId="21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2" xfId="0" applyFont="1" applyBorder="1"/>
    <xf numFmtId="0" fontId="3" fillId="0" borderId="22" xfId="0" applyFont="1" applyBorder="1" applyAlignment="1">
      <alignment horizontal="left"/>
    </xf>
    <xf numFmtId="0" fontId="7" fillId="0" borderId="21" xfId="0" applyFont="1" applyBorder="1"/>
    <xf numFmtId="49" fontId="3" fillId="0" borderId="22" xfId="0" applyNumberFormat="1" applyFont="1" applyBorder="1" applyAlignment="1">
      <alignment horizontal="left"/>
    </xf>
    <xf numFmtId="49" fontId="7" fillId="2" borderId="21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2" xfId="0" applyFont="1" applyFill="1" applyBorder="1"/>
    <xf numFmtId="3" fontId="3" fillId="0" borderId="22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3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2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12" xfId="0" applyNumberFormat="1" applyFont="1" applyBorder="1"/>
    <xf numFmtId="0" fontId="3" fillId="0" borderId="2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5" xfId="0" applyFont="1" applyBorder="1" applyAlignment="1">
      <alignment horizontal="left"/>
    </xf>
    <xf numFmtId="0" fontId="1" fillId="0" borderId="0" xfId="0" applyFont="1" applyBorder="1"/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3" fontId="1" fillId="0" borderId="0" xfId="0" applyNumberFormat="1" applyFont="1"/>
    <xf numFmtId="0" fontId="3" fillId="0" borderId="21" xfId="0" applyFont="1" applyBorder="1"/>
    <xf numFmtId="0" fontId="3" fillId="0" borderId="1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7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0" borderId="31" xfId="0" applyFont="1" applyBorder="1"/>
    <xf numFmtId="0" fontId="1" fillId="0" borderId="32" xfId="0" applyFont="1" applyBorder="1"/>
    <xf numFmtId="3" fontId="1" fillId="0" borderId="20" xfId="0" applyNumberFormat="1" applyFont="1" applyBorder="1"/>
    <xf numFmtId="0" fontId="1" fillId="0" borderId="16" xfId="0" applyFont="1" applyBorder="1"/>
    <xf numFmtId="3" fontId="1" fillId="0" borderId="18" xfId="0" applyNumberFormat="1" applyFont="1" applyBorder="1"/>
    <xf numFmtId="0" fontId="1" fillId="0" borderId="17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3" xfId="0" applyFont="1" applyBorder="1"/>
    <xf numFmtId="0" fontId="1" fillId="0" borderId="32" xfId="0" applyFont="1" applyBorder="1" applyAlignment="1">
      <alignment shrinkToFit="1"/>
    </xf>
    <xf numFmtId="0" fontId="1" fillId="0" borderId="34" xfId="0" applyFont="1" applyBorder="1"/>
    <xf numFmtId="0" fontId="1" fillId="0" borderId="23" xfId="0" applyFont="1" applyBorder="1"/>
    <xf numFmtId="3" fontId="1" fillId="0" borderId="35" xfId="0" applyNumberFormat="1" applyFont="1" applyBorder="1"/>
    <xf numFmtId="0" fontId="1" fillId="0" borderId="36" xfId="0" applyFont="1" applyBorder="1"/>
    <xf numFmtId="3" fontId="1" fillId="0" borderId="37" xfId="0" applyNumberFormat="1" applyFont="1" applyBorder="1"/>
    <xf numFmtId="0" fontId="1" fillId="0" borderId="38" xfId="0" applyFont="1" applyBorder="1"/>
    <xf numFmtId="0" fontId="7" fillId="2" borderId="16" xfId="0" applyFont="1" applyFill="1" applyBorder="1"/>
    <xf numFmtId="0" fontId="7" fillId="2" borderId="18" xfId="0" applyFont="1" applyFill="1" applyBorder="1"/>
    <xf numFmtId="0" fontId="7" fillId="2" borderId="17" xfId="0" applyFont="1" applyFill="1" applyBorder="1"/>
    <xf numFmtId="0" fontId="7" fillId="2" borderId="39" xfId="0" applyFont="1" applyFill="1" applyBorder="1"/>
    <xf numFmtId="0" fontId="7" fillId="2" borderId="40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1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7" xfId="0" applyFont="1" applyBorder="1"/>
    <xf numFmtId="165" fontId="1" fillId="0" borderId="13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49" fontId="7" fillId="0" borderId="48" xfId="20" applyNumberFormat="1" applyFont="1" applyBorder="1">
      <alignment/>
      <protection/>
    </xf>
    <xf numFmtId="49" fontId="1" fillId="0" borderId="48" xfId="20" applyNumberFormat="1" applyFont="1" applyBorder="1">
      <alignment/>
      <protection/>
    </xf>
    <xf numFmtId="49" fontId="1" fillId="0" borderId="48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3" fontId="1" fillId="0" borderId="41" xfId="0" applyNumberFormat="1" applyFont="1" applyBorder="1"/>
    <xf numFmtId="0" fontId="7" fillId="2" borderId="10" xfId="0" applyFont="1" applyFill="1" applyBorder="1"/>
    <xf numFmtId="0" fontId="7" fillId="2" borderId="11" xfId="0" applyFont="1" applyFill="1" applyBorder="1"/>
    <xf numFmtId="3" fontId="7" fillId="2" borderId="30" xfId="0" applyNumberFormat="1" applyFont="1" applyFill="1" applyBorder="1"/>
    <xf numFmtId="3" fontId="7" fillId="2" borderId="49" xfId="0" applyNumberFormat="1" applyFont="1" applyFill="1" applyBorder="1"/>
    <xf numFmtId="3" fontId="7" fillId="2" borderId="50" xfId="0" applyNumberFormat="1" applyFont="1" applyFill="1" applyBorder="1"/>
    <xf numFmtId="3" fontId="7" fillId="2" borderId="51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0" xfId="0" applyFont="1" applyFill="1" applyBorder="1"/>
    <xf numFmtId="0" fontId="7" fillId="2" borderId="52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right"/>
    </xf>
    <xf numFmtId="4" fontId="4" fillId="2" borderId="40" xfId="0" applyNumberFormat="1" applyFont="1" applyFill="1" applyBorder="1" applyAlignment="1">
      <alignment horizontal="right"/>
    </xf>
    <xf numFmtId="0" fontId="1" fillId="0" borderId="26" xfId="0" applyFont="1" applyBorder="1"/>
    <xf numFmtId="3" fontId="1" fillId="0" borderId="33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2" borderId="36" xfId="0" applyFont="1" applyFill="1" applyBorder="1"/>
    <xf numFmtId="0" fontId="7" fillId="2" borderId="37" xfId="0" applyFont="1" applyFill="1" applyBorder="1"/>
    <xf numFmtId="0" fontId="1" fillId="2" borderId="37" xfId="0" applyFont="1" applyFill="1" applyBorder="1"/>
    <xf numFmtId="4" fontId="1" fillId="2" borderId="53" xfId="0" applyNumberFormat="1" applyFont="1" applyFill="1" applyBorder="1"/>
    <xf numFmtId="4" fontId="1" fillId="2" borderId="36" xfId="0" applyNumberFormat="1" applyFont="1" applyFill="1" applyBorder="1"/>
    <xf numFmtId="4" fontId="1" fillId="2" borderId="37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3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0" fontId="1" fillId="0" borderId="48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2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 wrapText="1"/>
      <protection/>
    </xf>
    <xf numFmtId="0" fontId="7" fillId="0" borderId="15" xfId="20" applyFont="1" applyBorder="1" applyAlignment="1">
      <alignment horizontal="center"/>
      <protection/>
    </xf>
    <xf numFmtId="49" fontId="7" fillId="0" borderId="15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13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13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4" xfId="20" applyFont="1" applyBorder="1" applyAlignment="1">
      <alignment horizontal="center" vertical="top"/>
      <protection/>
    </xf>
    <xf numFmtId="49" fontId="8" fillId="0" borderId="14" xfId="20" applyNumberFormat="1" applyFont="1" applyBorder="1" applyAlignment="1">
      <alignment horizontal="left" vertical="top"/>
      <protection/>
    </xf>
    <xf numFmtId="0" fontId="8" fillId="0" borderId="14" xfId="20" applyFont="1" applyBorder="1" applyAlignment="1">
      <alignment vertical="top" wrapText="1"/>
      <protection/>
    </xf>
    <xf numFmtId="49" fontId="8" fillId="0" borderId="14" xfId="20" applyNumberFormat="1" applyFont="1" applyBorder="1" applyAlignment="1">
      <alignment horizontal="center" shrinkToFit="1"/>
      <protection/>
    </xf>
    <xf numFmtId="4" fontId="8" fillId="0" borderId="14" xfId="20" applyNumberFormat="1" applyFont="1" applyBorder="1" applyAlignment="1">
      <alignment horizontal="right"/>
      <protection/>
    </xf>
    <xf numFmtId="4" fontId="8" fillId="0" borderId="14" xfId="20" applyNumberFormat="1" applyFont="1" applyBorder="1">
      <alignment/>
      <protection/>
    </xf>
    <xf numFmtId="168" fontId="8" fillId="0" borderId="14" xfId="20" applyNumberFormat="1" applyFont="1" applyBorder="1">
      <alignment/>
      <protection/>
    </xf>
    <xf numFmtId="4" fontId="8" fillId="0" borderId="13" xfId="20" applyNumberFormat="1" applyFont="1" applyBorder="1">
      <alignment/>
      <protection/>
    </xf>
    <xf numFmtId="0" fontId="3" fillId="0" borderId="15" xfId="20" applyFont="1" applyBorder="1" applyAlignment="1">
      <alignment horizontal="center"/>
      <protection/>
    </xf>
    <xf numFmtId="4" fontId="1" fillId="0" borderId="5" xfId="20" applyNumberFormat="1" applyFont="1" applyBorder="1">
      <alignment/>
      <protection/>
    </xf>
    <xf numFmtId="0" fontId="13" fillId="0" borderId="0" xfId="20" applyFont="1" applyAlignment="1">
      <alignment wrapText="1"/>
      <protection/>
    </xf>
    <xf numFmtId="49" fontId="3" fillId="0" borderId="15" xfId="20" applyNumberFormat="1" applyFont="1" applyBorder="1" applyAlignment="1">
      <alignment horizontal="right"/>
      <protection/>
    </xf>
    <xf numFmtId="4" fontId="14" fillId="5" borderId="54" xfId="20" applyNumberFormat="1" applyFont="1" applyFill="1" applyBorder="1" applyAlignment="1">
      <alignment horizontal="right" wrapText="1"/>
      <protection/>
    </xf>
    <xf numFmtId="0" fontId="14" fillId="5" borderId="4" xfId="20" applyFont="1" applyFill="1" applyBorder="1" applyAlignment="1">
      <alignment horizontal="left" wrapText="1"/>
      <protection/>
    </xf>
    <xf numFmtId="0" fontId="14" fillId="0" borderId="5" xfId="0" applyFont="1" applyBorder="1" applyAlignment="1">
      <alignment horizontal="right"/>
    </xf>
    <xf numFmtId="0" fontId="1" fillId="0" borderId="4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2" xfId="20" applyFont="1" applyFill="1" applyBorder="1" applyAlignment="1">
      <alignment horizontal="center"/>
      <protection/>
    </xf>
    <xf numFmtId="49" fontId="16" fillId="2" borderId="12" xfId="20" applyNumberFormat="1" applyFont="1" applyFill="1" applyBorder="1" applyAlignment="1">
      <alignment horizontal="left"/>
      <protection/>
    </xf>
    <xf numFmtId="0" fontId="16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2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7" fillId="0" borderId="0" xfId="20" applyFont="1" applyAlignment="1">
      <alignment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3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3" fontId="1" fillId="0" borderId="55" xfId="0" applyNumberFormat="1" applyFont="1" applyBorder="1"/>
    <xf numFmtId="4" fontId="1" fillId="0" borderId="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56" xfId="0" applyNumberFormat="1" applyFont="1" applyBorder="1" applyAlignment="1">
      <alignment horizontal="right" vertical="center"/>
    </xf>
    <xf numFmtId="3" fontId="6" fillId="6" borderId="11" xfId="0" applyNumberFormat="1" applyFont="1" applyFill="1" applyBorder="1" applyAlignment="1">
      <alignment horizontal="right" vertical="center"/>
    </xf>
    <xf numFmtId="3" fontId="6" fillId="6" borderId="49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25" xfId="0" applyNumberFormat="1" applyFont="1" applyBorder="1" applyAlignment="1">
      <alignment horizontal="right" indent="2"/>
    </xf>
    <xf numFmtId="167" fontId="6" fillId="2" borderId="57" xfId="0" applyNumberFormat="1" applyFont="1" applyFill="1" applyBorder="1" applyAlignment="1">
      <alignment horizontal="right" indent="2"/>
    </xf>
    <xf numFmtId="167" fontId="6" fillId="2" borderId="53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36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center"/>
      <protection/>
    </xf>
    <xf numFmtId="0" fontId="1" fillId="0" borderId="60" xfId="20" applyFont="1" applyBorder="1" applyAlignment="1">
      <alignment horizontal="center"/>
      <protection/>
    </xf>
    <xf numFmtId="0" fontId="1" fillId="0" borderId="61" xfId="20" applyFont="1" applyBorder="1" applyAlignment="1">
      <alignment horizontal="center"/>
      <protection/>
    </xf>
    <xf numFmtId="0" fontId="1" fillId="0" borderId="62" xfId="20" applyFont="1" applyBorder="1" applyAlignment="1">
      <alignment horizontal="left"/>
      <protection/>
    </xf>
    <xf numFmtId="0" fontId="1" fillId="0" borderId="48" xfId="20" applyFont="1" applyBorder="1" applyAlignment="1">
      <alignment horizontal="left"/>
      <protection/>
    </xf>
    <xf numFmtId="0" fontId="1" fillId="0" borderId="63" xfId="20" applyFont="1" applyBorder="1" applyAlignment="1">
      <alignment horizontal="left"/>
      <protection/>
    </xf>
    <xf numFmtId="3" fontId="7" fillId="2" borderId="37" xfId="0" applyNumberFormat="1" applyFont="1" applyFill="1" applyBorder="1" applyAlignment="1">
      <alignment horizontal="right"/>
    </xf>
    <xf numFmtId="3" fontId="7" fillId="2" borderId="53" xfId="0" applyNumberFormat="1" applyFont="1" applyFill="1" applyBorder="1" applyAlignment="1">
      <alignment horizontal="right"/>
    </xf>
    <xf numFmtId="49" fontId="14" fillId="5" borderId="64" xfId="20" applyNumberFormat="1" applyFont="1" applyFill="1" applyBorder="1" applyAlignment="1">
      <alignment horizontal="left" wrapText="1"/>
      <protection/>
    </xf>
    <xf numFmtId="49" fontId="15" fillId="0" borderId="65" xfId="0" applyNumberFormat="1" applyFont="1" applyBorder="1" applyAlignment="1">
      <alignment horizontal="left" wrapText="1"/>
    </xf>
    <xf numFmtId="0" fontId="9" fillId="0" borderId="0" xfId="20" applyFont="1" applyAlignment="1">
      <alignment horizontal="center"/>
      <protection/>
    </xf>
    <xf numFmtId="49" fontId="1" fillId="0" borderId="60" xfId="20" applyNumberFormat="1" applyFont="1" applyBorder="1" applyAlignment="1">
      <alignment horizontal="center"/>
      <protection/>
    </xf>
    <xf numFmtId="0" fontId="1" fillId="0" borderId="62" xfId="20" applyFont="1" applyBorder="1" applyAlignment="1">
      <alignment horizontal="center" shrinkToFit="1"/>
      <protection/>
    </xf>
    <xf numFmtId="0" fontId="1" fillId="0" borderId="48" xfId="20" applyFont="1" applyBorder="1" applyAlignment="1">
      <alignment horizontal="center" shrinkToFit="1"/>
      <protection/>
    </xf>
    <xf numFmtId="0" fontId="1" fillId="0" borderId="63" xfId="20" applyFont="1" applyBorder="1" applyAlignment="1">
      <alignment horizontal="center" shrinkToFit="1"/>
      <protection/>
    </xf>
    <xf numFmtId="0" fontId="8" fillId="7" borderId="14" xfId="20" applyFont="1" applyFill="1" applyBorder="1" applyAlignment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97"/>
  <sheetViews>
    <sheetView showGridLines="0" tabSelected="1" zoomScaleSheetLayoutView="75" workbookViewId="0" topLeftCell="B1"/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1176</v>
      </c>
      <c r="E2" s="5"/>
      <c r="F2" s="4"/>
      <c r="G2" s="6"/>
      <c r="H2" s="7" t="s">
        <v>0</v>
      </c>
      <c r="I2" s="8">
        <f ca="1">TODAY()</f>
        <v>42594</v>
      </c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104</v>
      </c>
      <c r="E5" s="13" t="s">
        <v>105</v>
      </c>
      <c r="F5" s="14"/>
      <c r="G5" s="15"/>
      <c r="H5" s="14"/>
      <c r="I5" s="15"/>
      <c r="O5" s="8"/>
    </row>
    <row r="7" spans="3:11" ht="12.75">
      <c r="C7" s="16" t="s">
        <v>3</v>
      </c>
      <c r="D7" s="17" t="s">
        <v>689</v>
      </c>
      <c r="H7" s="18" t="s">
        <v>4</v>
      </c>
      <c r="J7" s="17"/>
      <c r="K7" s="17"/>
    </row>
    <row r="8" spans="4:11" ht="12.75">
      <c r="D8" s="17" t="s">
        <v>1177</v>
      </c>
      <c r="H8" s="18" t="s">
        <v>5</v>
      </c>
      <c r="J8" s="17"/>
      <c r="K8" s="17"/>
    </row>
    <row r="9" spans="3:10" ht="12.75">
      <c r="C9" s="18" t="s">
        <v>1179</v>
      </c>
      <c r="D9" s="17" t="s">
        <v>1178</v>
      </c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/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297">
        <f>ROUND(G32,0)</f>
        <v>0</v>
      </c>
      <c r="J19" s="298"/>
      <c r="K19" s="34"/>
    </row>
    <row r="20" spans="2:11" ht="12.75">
      <c r="B20" s="28" t="s">
        <v>13</v>
      </c>
      <c r="C20" s="29"/>
      <c r="D20" s="30">
        <f>SazbaDPH1</f>
        <v>15</v>
      </c>
      <c r="E20" s="31" t="s">
        <v>12</v>
      </c>
      <c r="F20" s="35"/>
      <c r="G20" s="36"/>
      <c r="H20" s="36"/>
      <c r="I20" s="299">
        <f>ROUND(I19*D20/100,0)</f>
        <v>0</v>
      </c>
      <c r="J20" s="300"/>
      <c r="K20" s="34"/>
    </row>
    <row r="21" spans="2:11" ht="12.75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299">
        <f>ROUND(H32,0)</f>
        <v>0</v>
      </c>
      <c r="J21" s="300"/>
      <c r="K21" s="34"/>
    </row>
    <row r="22" spans="2:11" ht="13.5" thickBot="1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301">
        <f>ROUND(I21*D21/100,0)</f>
        <v>0</v>
      </c>
      <c r="J22" s="302"/>
      <c r="K22" s="34"/>
    </row>
    <row r="23" spans="2:11" ht="16.5" thickBot="1">
      <c r="B23" s="39" t="s">
        <v>14</v>
      </c>
      <c r="C23" s="40"/>
      <c r="D23" s="40"/>
      <c r="E23" s="41"/>
      <c r="F23" s="42"/>
      <c r="G23" s="43"/>
      <c r="H23" s="43"/>
      <c r="I23" s="303">
        <f>SUM(I19:I22)</f>
        <v>0</v>
      </c>
      <c r="J23" s="304"/>
      <c r="K23" s="44"/>
    </row>
    <row r="26" ht="1.5" customHeight="1"/>
    <row r="27" spans="2:12" ht="15.75" customHeight="1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18</v>
      </c>
      <c r="J29" s="50" t="s">
        <v>12</v>
      </c>
    </row>
    <row r="30" spans="2:10" ht="12.75">
      <c r="B30" s="52" t="s">
        <v>98</v>
      </c>
      <c r="C30" s="53" t="s">
        <v>107</v>
      </c>
      <c r="D30" s="54"/>
      <c r="E30" s="55"/>
      <c r="F30" s="56">
        <f>G30+H30+I30</f>
        <v>0</v>
      </c>
      <c r="G30" s="57">
        <v>0</v>
      </c>
      <c r="H30" s="58">
        <v>0</v>
      </c>
      <c r="I30" s="58">
        <f aca="true" t="shared" si="0" ref="I30:I31">(G30*SazbaDPH1)/100+(H30*SazbaDPH2)/100</f>
        <v>0</v>
      </c>
      <c r="J30" s="59" t="str">
        <f aca="true" t="shared" si="1" ref="J30:J31">IF(CelkemObjekty=0,"",F30/CelkemObjekty*100)</f>
        <v/>
      </c>
    </row>
    <row r="31" spans="2:10" ht="12.75">
      <c r="B31" s="60" t="s">
        <v>692</v>
      </c>
      <c r="C31" s="61" t="s">
        <v>693</v>
      </c>
      <c r="D31" s="62"/>
      <c r="E31" s="63"/>
      <c r="F31" s="64">
        <f aca="true" t="shared" si="2" ref="F31">G31+H31+I31</f>
        <v>0</v>
      </c>
      <c r="G31" s="65">
        <v>0</v>
      </c>
      <c r="H31" s="66">
        <v>0</v>
      </c>
      <c r="I31" s="66">
        <f t="shared" si="0"/>
        <v>0</v>
      </c>
      <c r="J31" s="59" t="str">
        <f t="shared" si="1"/>
        <v/>
      </c>
    </row>
    <row r="32" spans="2:10" ht="17.25" customHeight="1">
      <c r="B32" s="67" t="s">
        <v>19</v>
      </c>
      <c r="C32" s="68"/>
      <c r="D32" s="69"/>
      <c r="E32" s="70"/>
      <c r="F32" s="71">
        <f>SUM(F30:F31)</f>
        <v>0</v>
      </c>
      <c r="G32" s="71">
        <f>SUM(G30:G31)</f>
        <v>0</v>
      </c>
      <c r="H32" s="71">
        <f>SUM(H30:H31)</f>
        <v>0</v>
      </c>
      <c r="I32" s="71">
        <f>SUM(I30:I31)</f>
        <v>0</v>
      </c>
      <c r="J32" s="72" t="str">
        <f aca="true" t="shared" si="3" ref="J32">IF(CelkemObjekty=0,"",F32/CelkemObjekty*100)</f>
        <v/>
      </c>
    </row>
    <row r="33" spans="2:11" ht="12.75"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2:11" ht="9.75" customHeight="1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 ht="7.5" customHeight="1"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2:11" ht="18">
      <c r="B36" s="13" t="s">
        <v>20</v>
      </c>
      <c r="C36" s="45"/>
      <c r="D36" s="45"/>
      <c r="E36" s="45"/>
      <c r="F36" s="45"/>
      <c r="G36" s="45"/>
      <c r="H36" s="45"/>
      <c r="I36" s="45"/>
      <c r="J36" s="45"/>
      <c r="K36" s="73"/>
    </row>
    <row r="37" ht="12.75">
      <c r="K37" s="73"/>
    </row>
    <row r="38" spans="2:10" ht="25.5">
      <c r="B38" s="74" t="s">
        <v>21</v>
      </c>
      <c r="C38" s="75" t="s">
        <v>22</v>
      </c>
      <c r="D38" s="48"/>
      <c r="E38" s="49"/>
      <c r="F38" s="50" t="s">
        <v>17</v>
      </c>
      <c r="G38" s="51" t="str">
        <f>CONCATENATE("Základ DPH ",SazbaDPH1," %")</f>
        <v>Základ DPH 15 %</v>
      </c>
      <c r="H38" s="50" t="str">
        <f>CONCATENATE("Základ DPH ",SazbaDPH2," %")</f>
        <v>Základ DPH 21 %</v>
      </c>
      <c r="I38" s="51" t="s">
        <v>18</v>
      </c>
      <c r="J38" s="50" t="s">
        <v>12</v>
      </c>
    </row>
    <row r="39" spans="2:10" ht="12.75">
      <c r="B39" s="76" t="s">
        <v>98</v>
      </c>
      <c r="C39" s="77" t="s">
        <v>691</v>
      </c>
      <c r="D39" s="54"/>
      <c r="E39" s="55"/>
      <c r="F39" s="56">
        <f>G39+H39+I39</f>
        <v>0</v>
      </c>
      <c r="G39" s="57">
        <v>0</v>
      </c>
      <c r="H39" s="58">
        <v>0</v>
      </c>
      <c r="I39" s="65">
        <f aca="true" t="shared" si="4" ref="I39:I40">(G39*SazbaDPH1)/100+(H39*SazbaDPH2)/100</f>
        <v>0</v>
      </c>
      <c r="J39" s="59" t="str">
        <f aca="true" t="shared" si="5" ref="J39:J40">IF(CelkemObjekty=0,"",F39/CelkemObjekty*100)</f>
        <v/>
      </c>
    </row>
    <row r="40" spans="2:10" ht="12.75">
      <c r="B40" s="78" t="s">
        <v>692</v>
      </c>
      <c r="C40" s="79" t="s">
        <v>691</v>
      </c>
      <c r="D40" s="62"/>
      <c r="E40" s="63"/>
      <c r="F40" s="64">
        <f aca="true" t="shared" si="6" ref="F40">G40+H40+I40</f>
        <v>0</v>
      </c>
      <c r="G40" s="65">
        <v>0</v>
      </c>
      <c r="H40" s="66">
        <v>0</v>
      </c>
      <c r="I40" s="65">
        <f t="shared" si="4"/>
        <v>0</v>
      </c>
      <c r="J40" s="59" t="str">
        <f t="shared" si="5"/>
        <v/>
      </c>
    </row>
    <row r="41" spans="2:10" ht="12.75">
      <c r="B41" s="67" t="s">
        <v>19</v>
      </c>
      <c r="C41" s="68"/>
      <c r="D41" s="69"/>
      <c r="E41" s="70"/>
      <c r="F41" s="71">
        <f>SUM(F39:F40)</f>
        <v>0</v>
      </c>
      <c r="G41" s="80">
        <f>SUM(G39:G40)</f>
        <v>0</v>
      </c>
      <c r="H41" s="71">
        <f>SUM(H39:H40)</f>
        <v>0</v>
      </c>
      <c r="I41" s="80">
        <f>SUM(I39:I40)</f>
        <v>0</v>
      </c>
      <c r="J41" s="72" t="str">
        <f aca="true" t="shared" si="7" ref="J41">IF(CelkemObjekty=0,"",F41/CelkemObjekty*100)</f>
        <v/>
      </c>
    </row>
    <row r="42" ht="9" customHeight="1"/>
    <row r="43" ht="6" customHeight="1"/>
    <row r="44" ht="3" customHeight="1"/>
    <row r="45" ht="6.75" customHeight="1"/>
    <row r="46" spans="2:10" ht="20.25" customHeight="1">
      <c r="B46" s="13" t="s">
        <v>23</v>
      </c>
      <c r="C46" s="45"/>
      <c r="D46" s="45"/>
      <c r="E46" s="45"/>
      <c r="F46" s="45"/>
      <c r="G46" s="45"/>
      <c r="H46" s="45"/>
      <c r="I46" s="45"/>
      <c r="J46" s="45"/>
    </row>
    <row r="47" ht="9" customHeight="1"/>
    <row r="48" spans="2:10" ht="12.75">
      <c r="B48" s="47" t="s">
        <v>24</v>
      </c>
      <c r="C48" s="48"/>
      <c r="D48" s="48"/>
      <c r="E48" s="50" t="s">
        <v>12</v>
      </c>
      <c r="F48" s="50" t="s">
        <v>25</v>
      </c>
      <c r="G48" s="51" t="s">
        <v>26</v>
      </c>
      <c r="H48" s="50" t="s">
        <v>27</v>
      </c>
      <c r="I48" s="51" t="s">
        <v>28</v>
      </c>
      <c r="J48" s="81" t="s">
        <v>29</v>
      </c>
    </row>
    <row r="49" spans="2:10" ht="12.75">
      <c r="B49" s="52" t="s">
        <v>110</v>
      </c>
      <c r="C49" s="53" t="s">
        <v>111</v>
      </c>
      <c r="D49" s="54"/>
      <c r="E49" s="82" t="str">
        <f aca="true" t="shared" si="8" ref="E49:E78">IF(SUM(SoucetDilu)=0,"",SUM(F49:J49)/SUM(SoucetDilu)*100)</f>
        <v/>
      </c>
      <c r="F49" s="58">
        <v>0</v>
      </c>
      <c r="G49" s="57">
        <v>0</v>
      </c>
      <c r="H49" s="58">
        <v>0</v>
      </c>
      <c r="I49" s="57">
        <v>0</v>
      </c>
      <c r="J49" s="58">
        <v>0</v>
      </c>
    </row>
    <row r="50" spans="2:10" ht="12.75">
      <c r="B50" s="60" t="s">
        <v>120</v>
      </c>
      <c r="C50" s="61" t="s">
        <v>121</v>
      </c>
      <c r="D50" s="62"/>
      <c r="E50" s="83" t="str">
        <f t="shared" si="8"/>
        <v/>
      </c>
      <c r="F50" s="66">
        <v>0</v>
      </c>
      <c r="G50" s="65">
        <v>0</v>
      </c>
      <c r="H50" s="66">
        <v>0</v>
      </c>
      <c r="I50" s="65">
        <v>0</v>
      </c>
      <c r="J50" s="66">
        <v>0</v>
      </c>
    </row>
    <row r="51" spans="2:10" ht="12.75">
      <c r="B51" s="60" t="s">
        <v>127</v>
      </c>
      <c r="C51" s="61" t="s">
        <v>128</v>
      </c>
      <c r="D51" s="62"/>
      <c r="E51" s="83" t="str">
        <f t="shared" si="8"/>
        <v/>
      </c>
      <c r="F51" s="66">
        <v>0</v>
      </c>
      <c r="G51" s="65">
        <v>0</v>
      </c>
      <c r="H51" s="66">
        <v>0</v>
      </c>
      <c r="I51" s="65">
        <v>0</v>
      </c>
      <c r="J51" s="66">
        <v>0</v>
      </c>
    </row>
    <row r="52" spans="2:10" ht="12.75">
      <c r="B52" s="60" t="s">
        <v>132</v>
      </c>
      <c r="C52" s="61" t="s">
        <v>133</v>
      </c>
      <c r="D52" s="62"/>
      <c r="E52" s="83" t="str">
        <f t="shared" si="8"/>
        <v/>
      </c>
      <c r="F52" s="66">
        <v>0</v>
      </c>
      <c r="G52" s="65">
        <v>0</v>
      </c>
      <c r="H52" s="66">
        <v>0</v>
      </c>
      <c r="I52" s="65">
        <v>0</v>
      </c>
      <c r="J52" s="66">
        <v>0</v>
      </c>
    </row>
    <row r="53" spans="2:10" ht="12.75">
      <c r="B53" s="60" t="s">
        <v>142</v>
      </c>
      <c r="C53" s="61" t="s">
        <v>143</v>
      </c>
      <c r="D53" s="62"/>
      <c r="E53" s="83" t="str">
        <f t="shared" si="8"/>
        <v/>
      </c>
      <c r="F53" s="66">
        <v>0</v>
      </c>
      <c r="G53" s="65">
        <v>0</v>
      </c>
      <c r="H53" s="66">
        <v>0</v>
      </c>
      <c r="I53" s="65">
        <v>0</v>
      </c>
      <c r="J53" s="66">
        <v>0</v>
      </c>
    </row>
    <row r="54" spans="2:10" ht="12.75">
      <c r="B54" s="60" t="s">
        <v>98</v>
      </c>
      <c r="C54" s="61" t="s">
        <v>99</v>
      </c>
      <c r="D54" s="62"/>
      <c r="E54" s="83" t="str">
        <f t="shared" si="8"/>
        <v/>
      </c>
      <c r="F54" s="66">
        <v>0</v>
      </c>
      <c r="G54" s="65">
        <v>0</v>
      </c>
      <c r="H54" s="66">
        <v>0</v>
      </c>
      <c r="I54" s="65">
        <v>0</v>
      </c>
      <c r="J54" s="66">
        <v>0</v>
      </c>
    </row>
    <row r="55" spans="2:10" ht="12.75">
      <c r="B55" s="60" t="s">
        <v>147</v>
      </c>
      <c r="C55" s="61" t="s">
        <v>148</v>
      </c>
      <c r="D55" s="62"/>
      <c r="E55" s="83" t="str">
        <f t="shared" si="8"/>
        <v/>
      </c>
      <c r="F55" s="66">
        <v>0</v>
      </c>
      <c r="G55" s="65">
        <v>0</v>
      </c>
      <c r="H55" s="66">
        <v>0</v>
      </c>
      <c r="I55" s="65">
        <v>0</v>
      </c>
      <c r="J55" s="66">
        <v>0</v>
      </c>
    </row>
    <row r="56" spans="2:10" ht="12.75">
      <c r="B56" s="60" t="s">
        <v>692</v>
      </c>
      <c r="C56" s="61" t="s">
        <v>714</v>
      </c>
      <c r="D56" s="62"/>
      <c r="E56" s="83" t="str">
        <f t="shared" si="8"/>
        <v/>
      </c>
      <c r="F56" s="66">
        <v>0</v>
      </c>
      <c r="G56" s="65">
        <v>0</v>
      </c>
      <c r="H56" s="66">
        <v>0</v>
      </c>
      <c r="I56" s="65">
        <v>0</v>
      </c>
      <c r="J56" s="66">
        <v>0</v>
      </c>
    </row>
    <row r="57" spans="2:10" ht="12.75">
      <c r="B57" s="60" t="s">
        <v>154</v>
      </c>
      <c r="C57" s="61" t="s">
        <v>155</v>
      </c>
      <c r="D57" s="62"/>
      <c r="E57" s="83" t="str">
        <f t="shared" si="8"/>
        <v/>
      </c>
      <c r="F57" s="66">
        <v>0</v>
      </c>
      <c r="G57" s="65">
        <v>0</v>
      </c>
      <c r="H57" s="66">
        <v>0</v>
      </c>
      <c r="I57" s="65">
        <v>0</v>
      </c>
      <c r="J57" s="66">
        <v>0</v>
      </c>
    </row>
    <row r="58" spans="2:10" ht="12.75">
      <c r="B58" s="60" t="s">
        <v>180</v>
      </c>
      <c r="C58" s="61" t="s">
        <v>181</v>
      </c>
      <c r="D58" s="62"/>
      <c r="E58" s="83" t="str">
        <f t="shared" si="8"/>
        <v/>
      </c>
      <c r="F58" s="66">
        <v>0</v>
      </c>
      <c r="G58" s="65">
        <v>0</v>
      </c>
      <c r="H58" s="66">
        <v>0</v>
      </c>
      <c r="I58" s="65">
        <v>0</v>
      </c>
      <c r="J58" s="66">
        <v>0</v>
      </c>
    </row>
    <row r="59" spans="2:10" ht="12.75">
      <c r="B59" s="60" t="s">
        <v>234</v>
      </c>
      <c r="C59" s="61" t="s">
        <v>235</v>
      </c>
      <c r="D59" s="62"/>
      <c r="E59" s="83" t="str">
        <f t="shared" si="8"/>
        <v/>
      </c>
      <c r="F59" s="66">
        <v>0</v>
      </c>
      <c r="G59" s="65">
        <v>0</v>
      </c>
      <c r="H59" s="66">
        <v>0</v>
      </c>
      <c r="I59" s="65">
        <v>0</v>
      </c>
      <c r="J59" s="66">
        <v>0</v>
      </c>
    </row>
    <row r="60" spans="2:10" ht="12.75">
      <c r="B60" s="60" t="s">
        <v>249</v>
      </c>
      <c r="C60" s="61" t="s">
        <v>250</v>
      </c>
      <c r="D60" s="62"/>
      <c r="E60" s="83" t="str">
        <f t="shared" si="8"/>
        <v/>
      </c>
      <c r="F60" s="66">
        <v>0</v>
      </c>
      <c r="G60" s="65">
        <v>0</v>
      </c>
      <c r="H60" s="66">
        <v>0</v>
      </c>
      <c r="I60" s="65">
        <v>0</v>
      </c>
      <c r="J60" s="66">
        <v>0</v>
      </c>
    </row>
    <row r="61" spans="2:10" ht="12.75">
      <c r="B61" s="60" t="s">
        <v>358</v>
      </c>
      <c r="C61" s="61" t="s">
        <v>359</v>
      </c>
      <c r="D61" s="62"/>
      <c r="E61" s="83" t="str">
        <f t="shared" si="8"/>
        <v/>
      </c>
      <c r="F61" s="66">
        <v>0</v>
      </c>
      <c r="G61" s="65">
        <v>0</v>
      </c>
      <c r="H61" s="66">
        <v>0</v>
      </c>
      <c r="I61" s="65">
        <v>0</v>
      </c>
      <c r="J61" s="66">
        <v>0</v>
      </c>
    </row>
    <row r="62" spans="2:10" ht="12.75">
      <c r="B62" s="60" t="s">
        <v>373</v>
      </c>
      <c r="C62" s="61" t="s">
        <v>374</v>
      </c>
      <c r="D62" s="62"/>
      <c r="E62" s="83" t="str">
        <f t="shared" si="8"/>
        <v/>
      </c>
      <c r="F62" s="66">
        <v>0</v>
      </c>
      <c r="G62" s="65">
        <v>0</v>
      </c>
      <c r="H62" s="66">
        <v>0</v>
      </c>
      <c r="I62" s="65">
        <v>0</v>
      </c>
      <c r="J62" s="66">
        <v>0</v>
      </c>
    </row>
    <row r="63" spans="2:10" ht="12.75">
      <c r="B63" s="60" t="s">
        <v>392</v>
      </c>
      <c r="C63" s="61" t="s">
        <v>393</v>
      </c>
      <c r="D63" s="62"/>
      <c r="E63" s="83" t="str">
        <f t="shared" si="8"/>
        <v/>
      </c>
      <c r="F63" s="66">
        <v>0</v>
      </c>
      <c r="G63" s="65">
        <v>0</v>
      </c>
      <c r="H63" s="66">
        <v>0</v>
      </c>
      <c r="I63" s="65">
        <v>0</v>
      </c>
      <c r="J63" s="66">
        <v>0</v>
      </c>
    </row>
    <row r="64" spans="2:10" ht="12.75">
      <c r="B64" s="60" t="s">
        <v>435</v>
      </c>
      <c r="C64" s="61" t="s">
        <v>436</v>
      </c>
      <c r="D64" s="62"/>
      <c r="E64" s="83" t="str">
        <f t="shared" si="8"/>
        <v/>
      </c>
      <c r="F64" s="66">
        <v>0</v>
      </c>
      <c r="G64" s="65">
        <v>0</v>
      </c>
      <c r="H64" s="66">
        <v>0</v>
      </c>
      <c r="I64" s="65">
        <v>0</v>
      </c>
      <c r="J64" s="66">
        <v>0</v>
      </c>
    </row>
    <row r="65" spans="2:10" ht="12.75">
      <c r="B65" s="60" t="s">
        <v>457</v>
      </c>
      <c r="C65" s="61" t="s">
        <v>458</v>
      </c>
      <c r="D65" s="62"/>
      <c r="E65" s="83" t="str">
        <f t="shared" si="8"/>
        <v/>
      </c>
      <c r="F65" s="66">
        <v>0</v>
      </c>
      <c r="G65" s="65">
        <v>0</v>
      </c>
      <c r="H65" s="66">
        <v>0</v>
      </c>
      <c r="I65" s="65">
        <v>0</v>
      </c>
      <c r="J65" s="66">
        <v>0</v>
      </c>
    </row>
    <row r="66" spans="2:10" ht="12.75">
      <c r="B66" s="60" t="s">
        <v>509</v>
      </c>
      <c r="C66" s="61" t="s">
        <v>510</v>
      </c>
      <c r="D66" s="62"/>
      <c r="E66" s="83" t="str">
        <f t="shared" si="8"/>
        <v/>
      </c>
      <c r="F66" s="66">
        <v>0</v>
      </c>
      <c r="G66" s="65">
        <v>0</v>
      </c>
      <c r="H66" s="66">
        <v>0</v>
      </c>
      <c r="I66" s="65">
        <v>0</v>
      </c>
      <c r="J66" s="66">
        <v>0</v>
      </c>
    </row>
    <row r="67" spans="2:10" ht="12.75">
      <c r="B67" s="60" t="s">
        <v>589</v>
      </c>
      <c r="C67" s="61" t="s">
        <v>590</v>
      </c>
      <c r="D67" s="62"/>
      <c r="E67" s="83" t="str">
        <f t="shared" si="8"/>
        <v/>
      </c>
      <c r="F67" s="66">
        <v>0</v>
      </c>
      <c r="G67" s="65">
        <v>0</v>
      </c>
      <c r="H67" s="66">
        <v>0</v>
      </c>
      <c r="I67" s="65">
        <v>0</v>
      </c>
      <c r="J67" s="66">
        <v>0</v>
      </c>
    </row>
    <row r="68" spans="2:10" ht="12.75">
      <c r="B68" s="60" t="s">
        <v>1152</v>
      </c>
      <c r="C68" s="61" t="s">
        <v>1153</v>
      </c>
      <c r="D68" s="62"/>
      <c r="E68" s="83" t="str">
        <f t="shared" si="8"/>
        <v/>
      </c>
      <c r="F68" s="66">
        <v>0</v>
      </c>
      <c r="G68" s="65">
        <v>0</v>
      </c>
      <c r="H68" s="66">
        <v>0</v>
      </c>
      <c r="I68" s="65">
        <v>0</v>
      </c>
      <c r="J68" s="66">
        <v>0</v>
      </c>
    </row>
    <row r="69" spans="2:10" ht="12.75">
      <c r="B69" s="60" t="s">
        <v>621</v>
      </c>
      <c r="C69" s="61" t="s">
        <v>622</v>
      </c>
      <c r="D69" s="62"/>
      <c r="E69" s="83" t="str">
        <f t="shared" si="8"/>
        <v/>
      </c>
      <c r="F69" s="66">
        <v>0</v>
      </c>
      <c r="G69" s="65">
        <v>0</v>
      </c>
      <c r="H69" s="66">
        <v>0</v>
      </c>
      <c r="I69" s="65">
        <v>0</v>
      </c>
      <c r="J69" s="66">
        <v>0</v>
      </c>
    </row>
    <row r="70" spans="2:10" ht="12.75">
      <c r="B70" s="60" t="s">
        <v>631</v>
      </c>
      <c r="C70" s="61" t="s">
        <v>632</v>
      </c>
      <c r="D70" s="62"/>
      <c r="E70" s="83" t="str">
        <f t="shared" si="8"/>
        <v/>
      </c>
      <c r="F70" s="66">
        <v>0</v>
      </c>
      <c r="G70" s="65">
        <v>0</v>
      </c>
      <c r="H70" s="66">
        <v>0</v>
      </c>
      <c r="I70" s="65">
        <v>0</v>
      </c>
      <c r="J70" s="66">
        <v>0</v>
      </c>
    </row>
    <row r="71" spans="2:10" ht="12.75">
      <c r="B71" s="60" t="s">
        <v>260</v>
      </c>
      <c r="C71" s="61" t="s">
        <v>261</v>
      </c>
      <c r="D71" s="62"/>
      <c r="E71" s="83" t="str">
        <f t="shared" si="8"/>
        <v/>
      </c>
      <c r="F71" s="66">
        <v>0</v>
      </c>
      <c r="G71" s="65">
        <v>0</v>
      </c>
      <c r="H71" s="66">
        <v>0</v>
      </c>
      <c r="I71" s="65">
        <v>0</v>
      </c>
      <c r="J71" s="66">
        <v>0</v>
      </c>
    </row>
    <row r="72" spans="2:10" ht="12.75">
      <c r="B72" s="60" t="s">
        <v>289</v>
      </c>
      <c r="C72" s="61" t="s">
        <v>290</v>
      </c>
      <c r="D72" s="62"/>
      <c r="E72" s="83" t="str">
        <f t="shared" si="8"/>
        <v/>
      </c>
      <c r="F72" s="66">
        <v>0</v>
      </c>
      <c r="G72" s="65">
        <v>0</v>
      </c>
      <c r="H72" s="66">
        <v>0</v>
      </c>
      <c r="I72" s="65">
        <v>0</v>
      </c>
      <c r="J72" s="66">
        <v>0</v>
      </c>
    </row>
    <row r="73" spans="2:10" ht="12.75">
      <c r="B73" s="60" t="s">
        <v>298</v>
      </c>
      <c r="C73" s="61" t="s">
        <v>299</v>
      </c>
      <c r="D73" s="62"/>
      <c r="E73" s="83" t="str">
        <f t="shared" si="8"/>
        <v/>
      </c>
      <c r="F73" s="66">
        <v>0</v>
      </c>
      <c r="G73" s="65">
        <v>0</v>
      </c>
      <c r="H73" s="66">
        <v>0</v>
      </c>
      <c r="I73" s="65">
        <v>0</v>
      </c>
      <c r="J73" s="66">
        <v>0</v>
      </c>
    </row>
    <row r="74" spans="2:10" ht="12.75">
      <c r="B74" s="60" t="s">
        <v>335</v>
      </c>
      <c r="C74" s="61" t="s">
        <v>336</v>
      </c>
      <c r="D74" s="62"/>
      <c r="E74" s="83" t="str">
        <f t="shared" si="8"/>
        <v/>
      </c>
      <c r="F74" s="66">
        <v>0</v>
      </c>
      <c r="G74" s="65">
        <v>0</v>
      </c>
      <c r="H74" s="66">
        <v>0</v>
      </c>
      <c r="I74" s="65">
        <v>0</v>
      </c>
      <c r="J74" s="66">
        <v>0</v>
      </c>
    </row>
    <row r="75" spans="2:10" ht="12.75">
      <c r="B75" s="60" t="s">
        <v>352</v>
      </c>
      <c r="C75" s="61" t="s">
        <v>353</v>
      </c>
      <c r="D75" s="62"/>
      <c r="E75" s="83" t="str">
        <f t="shared" si="8"/>
        <v/>
      </c>
      <c r="F75" s="66">
        <v>0</v>
      </c>
      <c r="G75" s="65">
        <v>0</v>
      </c>
      <c r="H75" s="66">
        <v>0</v>
      </c>
      <c r="I75" s="65">
        <v>0</v>
      </c>
      <c r="J75" s="66">
        <v>0</v>
      </c>
    </row>
    <row r="76" spans="2:10" ht="12.75">
      <c r="B76" s="60" t="s">
        <v>649</v>
      </c>
      <c r="C76" s="61" t="s">
        <v>650</v>
      </c>
      <c r="D76" s="62"/>
      <c r="E76" s="83" t="str">
        <f t="shared" si="8"/>
        <v/>
      </c>
      <c r="F76" s="66">
        <v>0</v>
      </c>
      <c r="G76" s="65">
        <v>0</v>
      </c>
      <c r="H76" s="66">
        <v>0</v>
      </c>
      <c r="I76" s="65">
        <v>0</v>
      </c>
      <c r="J76" s="66">
        <v>0</v>
      </c>
    </row>
    <row r="77" spans="2:10" ht="12.75">
      <c r="B77" s="60" t="s">
        <v>639</v>
      </c>
      <c r="C77" s="61" t="s">
        <v>640</v>
      </c>
      <c r="D77" s="62"/>
      <c r="E77" s="83" t="str">
        <f t="shared" si="8"/>
        <v/>
      </c>
      <c r="F77" s="66">
        <v>0</v>
      </c>
      <c r="G77" s="65">
        <v>0</v>
      </c>
      <c r="H77" s="66">
        <v>0</v>
      </c>
      <c r="I77" s="65">
        <v>0</v>
      </c>
      <c r="J77" s="66">
        <v>0</v>
      </c>
    </row>
    <row r="78" spans="2:10" ht="12.75">
      <c r="B78" s="67" t="s">
        <v>19</v>
      </c>
      <c r="C78" s="68"/>
      <c r="D78" s="69"/>
      <c r="E78" s="84" t="str">
        <f t="shared" si="8"/>
        <v/>
      </c>
      <c r="F78" s="71">
        <f>SUM(F49:F77)</f>
        <v>0</v>
      </c>
      <c r="G78" s="80">
        <f>SUM(G49:G77)</f>
        <v>0</v>
      </c>
      <c r="H78" s="71">
        <f>SUM(H49:H77)</f>
        <v>0</v>
      </c>
      <c r="I78" s="80">
        <f>SUM(I49:I77)</f>
        <v>0</v>
      </c>
      <c r="J78" s="71">
        <f>SUM(J49:J77)</f>
        <v>0</v>
      </c>
    </row>
    <row r="80" ht="2.25" customHeight="1"/>
    <row r="81" ht="1.5" customHeight="1"/>
    <row r="82" ht="0.75" customHeight="1"/>
    <row r="83" ht="0.75" customHeight="1"/>
    <row r="84" ht="0.75" customHeight="1"/>
    <row r="85" spans="2:10" ht="18">
      <c r="B85" s="13" t="s">
        <v>30</v>
      </c>
      <c r="C85" s="45"/>
      <c r="D85" s="45"/>
      <c r="E85" s="45"/>
      <c r="F85" s="45"/>
      <c r="G85" s="45"/>
      <c r="H85" s="45"/>
      <c r="I85" s="45"/>
      <c r="J85" s="45"/>
    </row>
    <row r="87" spans="2:10" ht="12.75">
      <c r="B87" s="47" t="s">
        <v>31</v>
      </c>
      <c r="C87" s="48"/>
      <c r="D87" s="48"/>
      <c r="E87" s="85"/>
      <c r="F87" s="86"/>
      <c r="G87" s="51"/>
      <c r="H87" s="50" t="s">
        <v>17</v>
      </c>
      <c r="I87" s="1"/>
      <c r="J87" s="1"/>
    </row>
    <row r="88" spans="2:10" ht="12.75">
      <c r="B88" s="52" t="s">
        <v>682</v>
      </c>
      <c r="C88" s="53"/>
      <c r="D88" s="54"/>
      <c r="E88" s="87"/>
      <c r="F88" s="88"/>
      <c r="G88" s="57"/>
      <c r="H88" s="58">
        <v>0</v>
      </c>
      <c r="I88" s="1"/>
      <c r="J88" s="1"/>
    </row>
    <row r="89" spans="2:10" ht="12.75">
      <c r="B89" s="60" t="s">
        <v>683</v>
      </c>
      <c r="C89" s="61"/>
      <c r="D89" s="62"/>
      <c r="E89" s="89"/>
      <c r="F89" s="90"/>
      <c r="G89" s="65"/>
      <c r="H89" s="66">
        <v>0</v>
      </c>
      <c r="I89" s="1"/>
      <c r="J89" s="1"/>
    </row>
    <row r="90" spans="2:10" ht="12.75">
      <c r="B90" s="60" t="s">
        <v>684</v>
      </c>
      <c r="C90" s="61"/>
      <c r="D90" s="62"/>
      <c r="E90" s="89"/>
      <c r="F90" s="90"/>
      <c r="G90" s="65"/>
      <c r="H90" s="66">
        <v>0</v>
      </c>
      <c r="I90" s="1"/>
      <c r="J90" s="1"/>
    </row>
    <row r="91" spans="2:10" ht="12.75">
      <c r="B91" s="60" t="s">
        <v>685</v>
      </c>
      <c r="C91" s="61"/>
      <c r="D91" s="62"/>
      <c r="E91" s="89"/>
      <c r="F91" s="90"/>
      <c r="G91" s="65"/>
      <c r="H91" s="66">
        <v>0</v>
      </c>
      <c r="I91" s="1"/>
      <c r="J91" s="1"/>
    </row>
    <row r="92" spans="2:10" ht="12.75">
      <c r="B92" s="60" t="s">
        <v>111</v>
      </c>
      <c r="C92" s="61"/>
      <c r="D92" s="62"/>
      <c r="E92" s="89"/>
      <c r="F92" s="90"/>
      <c r="G92" s="65"/>
      <c r="H92" s="66">
        <v>0</v>
      </c>
      <c r="I92" s="1"/>
      <c r="J92" s="1"/>
    </row>
    <row r="93" spans="2:10" ht="12.75">
      <c r="B93" s="60" t="s">
        <v>686</v>
      </c>
      <c r="C93" s="61"/>
      <c r="D93" s="62"/>
      <c r="E93" s="89"/>
      <c r="F93" s="90"/>
      <c r="G93" s="65"/>
      <c r="H93" s="66">
        <v>0</v>
      </c>
      <c r="I93" s="1"/>
      <c r="J93" s="1"/>
    </row>
    <row r="94" spans="2:10" ht="12.75">
      <c r="B94" s="60" t="s">
        <v>687</v>
      </c>
      <c r="C94" s="61"/>
      <c r="D94" s="62"/>
      <c r="E94" s="89"/>
      <c r="F94" s="90"/>
      <c r="G94" s="65"/>
      <c r="H94" s="66">
        <v>0</v>
      </c>
      <c r="I94" s="1"/>
      <c r="J94" s="1"/>
    </row>
    <row r="95" spans="2:10" ht="12.75">
      <c r="B95" s="60" t="s">
        <v>688</v>
      </c>
      <c r="C95" s="61"/>
      <c r="D95" s="62"/>
      <c r="E95" s="89"/>
      <c r="F95" s="90"/>
      <c r="G95" s="65"/>
      <c r="H95" s="66">
        <v>0</v>
      </c>
      <c r="I95" s="1"/>
      <c r="J95" s="1"/>
    </row>
    <row r="96" spans="2:10" ht="12.75">
      <c r="B96" s="67" t="s">
        <v>19</v>
      </c>
      <c r="C96" s="68"/>
      <c r="D96" s="69"/>
      <c r="E96" s="91"/>
      <c r="F96" s="92"/>
      <c r="G96" s="80"/>
      <c r="H96" s="71">
        <f>SUM(H88:H95)</f>
        <v>0</v>
      </c>
      <c r="I96" s="1"/>
      <c r="J96" s="1"/>
    </row>
    <row r="97" spans="9:10" ht="12.75">
      <c r="I97" s="1"/>
      <c r="J97" s="1"/>
    </row>
  </sheetData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34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102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 t="s">
        <v>98</v>
      </c>
      <c r="D2" s="97" t="s">
        <v>109</v>
      </c>
      <c r="E2" s="98"/>
      <c r="F2" s="99" t="s">
        <v>33</v>
      </c>
      <c r="G2" s="100"/>
    </row>
    <row r="3" spans="1:7" ht="3" customHeight="1" hidden="1">
      <c r="A3" s="101"/>
      <c r="B3" s="102"/>
      <c r="C3" s="103"/>
      <c r="D3" s="103"/>
      <c r="E3" s="104"/>
      <c r="F3" s="105"/>
      <c r="G3" s="106"/>
    </row>
    <row r="4" spans="1: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7" ht="12.95" customHeight="1">
      <c r="A5" s="109" t="s">
        <v>98</v>
      </c>
      <c r="B5" s="110"/>
      <c r="C5" s="111" t="s">
        <v>107</v>
      </c>
      <c r="D5" s="112"/>
      <c r="E5" s="110"/>
      <c r="F5" s="105" t="s">
        <v>36</v>
      </c>
      <c r="G5" s="106"/>
    </row>
    <row r="6" spans="1:15" ht="12.9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7" ht="12.95" customHeight="1">
      <c r="A7" s="116" t="s">
        <v>104</v>
      </c>
      <c r="B7" s="117"/>
      <c r="C7" s="118" t="s">
        <v>105</v>
      </c>
      <c r="D7" s="119"/>
      <c r="E7" s="119"/>
      <c r="F7" s="120" t="s">
        <v>39</v>
      </c>
      <c r="G7" s="114">
        <f>IF(G6=0,,ROUND((F30+F32)/G6,1))</f>
        <v>0</v>
      </c>
    </row>
    <row r="8" spans="1:9" ht="12.75">
      <c r="A8" s="121" t="s">
        <v>40</v>
      </c>
      <c r="B8" s="105"/>
      <c r="C8" s="311" t="s">
        <v>690</v>
      </c>
      <c r="D8" s="311"/>
      <c r="E8" s="312"/>
      <c r="F8" s="122" t="s">
        <v>41</v>
      </c>
      <c r="G8" s="123"/>
      <c r="H8" s="124"/>
      <c r="I8" s="125"/>
    </row>
    <row r="9" spans="1:8" ht="12.75">
      <c r="A9" s="121" t="s">
        <v>42</v>
      </c>
      <c r="B9" s="105"/>
      <c r="C9" s="311"/>
      <c r="D9" s="311"/>
      <c r="E9" s="312"/>
      <c r="F9" s="105"/>
      <c r="G9" s="126"/>
      <c r="H9" s="127"/>
    </row>
    <row r="10" spans="1:8" ht="12.75">
      <c r="A10" s="121" t="s">
        <v>43</v>
      </c>
      <c r="B10" s="105"/>
      <c r="C10" s="311" t="s">
        <v>689</v>
      </c>
      <c r="D10" s="311"/>
      <c r="E10" s="311"/>
      <c r="F10" s="128"/>
      <c r="G10" s="129"/>
      <c r="H10" s="130"/>
    </row>
    <row r="11" spans="1:57" ht="13.5" customHeight="1">
      <c r="A11" s="121" t="s">
        <v>44</v>
      </c>
      <c r="B11" s="105"/>
      <c r="C11" s="311"/>
      <c r="D11" s="311"/>
      <c r="E11" s="311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8" ht="12.75" customHeight="1">
      <c r="A12" s="134" t="s">
        <v>46</v>
      </c>
      <c r="B12" s="102"/>
      <c r="C12" s="313"/>
      <c r="D12" s="313"/>
      <c r="E12" s="313"/>
      <c r="F12" s="135" t="s">
        <v>47</v>
      </c>
      <c r="G12" s="136"/>
      <c r="H12" s="127"/>
    </row>
    <row r="13" spans="1:8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7" ht="15.95" customHeight="1">
      <c r="A15" s="146"/>
      <c r="B15" s="147" t="s">
        <v>51</v>
      </c>
      <c r="C15" s="148">
        <f>'1 1 Rek'!E33</f>
        <v>0</v>
      </c>
      <c r="D15" s="149" t="str">
        <f>'1 1 Rek'!A38</f>
        <v>Ztížené výrobní podmínky</v>
      </c>
      <c r="E15" s="150"/>
      <c r="F15" s="151"/>
      <c r="G15" s="148">
        <f>'1 1 Rek'!I38</f>
        <v>0</v>
      </c>
    </row>
    <row r="16" spans="1:7" ht="15.95" customHeight="1">
      <c r="A16" s="146" t="s">
        <v>52</v>
      </c>
      <c r="B16" s="147" t="s">
        <v>53</v>
      </c>
      <c r="C16" s="148">
        <f>'1 1 Rek'!F33</f>
        <v>0</v>
      </c>
      <c r="D16" s="101" t="str">
        <f>'1 1 Rek'!A39</f>
        <v>Oborová přirážka</v>
      </c>
      <c r="E16" s="152"/>
      <c r="F16" s="153"/>
      <c r="G16" s="148">
        <f>'1 1 Rek'!I39</f>
        <v>0</v>
      </c>
    </row>
    <row r="17" spans="1:7" ht="15.95" customHeight="1">
      <c r="A17" s="146" t="s">
        <v>54</v>
      </c>
      <c r="B17" s="147" t="s">
        <v>55</v>
      </c>
      <c r="C17" s="148">
        <f>'1 1 Rek'!H33</f>
        <v>0</v>
      </c>
      <c r="D17" s="101" t="str">
        <f>'1 1 Rek'!A40</f>
        <v>Přesun stavebních kapacit</v>
      </c>
      <c r="E17" s="152"/>
      <c r="F17" s="153"/>
      <c r="G17" s="148">
        <f>'1 1 Rek'!I40</f>
        <v>0</v>
      </c>
    </row>
    <row r="18" spans="1:7" ht="15.95" customHeight="1">
      <c r="A18" s="154" t="s">
        <v>56</v>
      </c>
      <c r="B18" s="155" t="s">
        <v>57</v>
      </c>
      <c r="C18" s="148">
        <f>'1 1 Rek'!G33</f>
        <v>0</v>
      </c>
      <c r="D18" s="101" t="str">
        <f>'1 1 Rek'!A41</f>
        <v>Mimostaveništní doprava</v>
      </c>
      <c r="E18" s="152"/>
      <c r="F18" s="153"/>
      <c r="G18" s="148">
        <f>'1 1 Rek'!I41</f>
        <v>0</v>
      </c>
    </row>
    <row r="19" spans="1:7" ht="15.95" customHeight="1">
      <c r="A19" s="156" t="s">
        <v>58</v>
      </c>
      <c r="B19" s="147"/>
      <c r="C19" s="148">
        <f>SUM(C15:C18)</f>
        <v>0</v>
      </c>
      <c r="D19" s="101" t="str">
        <f>'1 1 Rek'!A42</f>
        <v>Zařízení staveniště</v>
      </c>
      <c r="E19" s="152"/>
      <c r="F19" s="153"/>
      <c r="G19" s="148">
        <f>'1 1 Rek'!I42</f>
        <v>0</v>
      </c>
    </row>
    <row r="20" spans="1:7" ht="15.95" customHeight="1">
      <c r="A20" s="156"/>
      <c r="B20" s="147"/>
      <c r="C20" s="148"/>
      <c r="D20" s="101" t="str">
        <f>'1 1 Rek'!A43</f>
        <v>Provoz investora</v>
      </c>
      <c r="E20" s="152"/>
      <c r="F20" s="153"/>
      <c r="G20" s="148">
        <f>'1 1 Rek'!I43</f>
        <v>0</v>
      </c>
    </row>
    <row r="21" spans="1:7" ht="15.95" customHeight="1">
      <c r="A21" s="156" t="s">
        <v>29</v>
      </c>
      <c r="B21" s="147"/>
      <c r="C21" s="148">
        <f>'1 1 Rek'!I33</f>
        <v>0</v>
      </c>
      <c r="D21" s="101" t="str">
        <f>'1 1 Rek'!A44</f>
        <v>Kompletační činnost (IČD)</v>
      </c>
      <c r="E21" s="152"/>
      <c r="F21" s="153"/>
      <c r="G21" s="148">
        <f>'1 1 Rek'!I44</f>
        <v>0</v>
      </c>
    </row>
    <row r="22" spans="1:7" ht="15.95" customHeight="1">
      <c r="A22" s="157" t="s">
        <v>59</v>
      </c>
      <c r="B22" s="127"/>
      <c r="C22" s="148">
        <f>C19+C21</f>
        <v>0</v>
      </c>
      <c r="D22" s="101" t="s">
        <v>60</v>
      </c>
      <c r="E22" s="152"/>
      <c r="F22" s="153"/>
      <c r="G22" s="148">
        <f>G23-SUM(G15:G21)</f>
        <v>0</v>
      </c>
    </row>
    <row r="23" spans="1:7" ht="15.95" customHeight="1" thickBot="1">
      <c r="A23" s="314" t="s">
        <v>61</v>
      </c>
      <c r="B23" s="315"/>
      <c r="C23" s="158">
        <f>C22+G23</f>
        <v>0</v>
      </c>
      <c r="D23" s="159" t="s">
        <v>62</v>
      </c>
      <c r="E23" s="160"/>
      <c r="F23" s="161"/>
      <c r="G23" s="148">
        <f>'1 1 Rek'!H46</f>
        <v>0</v>
      </c>
    </row>
    <row r="24" spans="1:7" ht="12.75">
      <c r="A24" s="162" t="s">
        <v>63</v>
      </c>
      <c r="B24" s="163"/>
      <c r="C24" s="164"/>
      <c r="D24" s="163" t="s">
        <v>64</v>
      </c>
      <c r="E24" s="163"/>
      <c r="F24" s="165" t="s">
        <v>65</v>
      </c>
      <c r="G24" s="166"/>
    </row>
    <row r="25" spans="1:7" ht="12.75">
      <c r="A25" s="157" t="s">
        <v>66</v>
      </c>
      <c r="B25" s="127"/>
      <c r="C25" s="167"/>
      <c r="D25" s="127" t="s">
        <v>66</v>
      </c>
      <c r="F25" s="168" t="s">
        <v>66</v>
      </c>
      <c r="G25" s="169"/>
    </row>
    <row r="26" spans="1:7" ht="37.5" customHeight="1">
      <c r="A26" s="157" t="s">
        <v>67</v>
      </c>
      <c r="B26" s="170"/>
      <c r="C26" s="167"/>
      <c r="D26" s="127" t="s">
        <v>67</v>
      </c>
      <c r="F26" s="168" t="s">
        <v>67</v>
      </c>
      <c r="G26" s="169"/>
    </row>
    <row r="27" spans="1:7" ht="12.75">
      <c r="A27" s="157"/>
      <c r="B27" s="171"/>
      <c r="C27" s="167"/>
      <c r="D27" s="127"/>
      <c r="F27" s="168"/>
      <c r="G27" s="169"/>
    </row>
    <row r="28" spans="1:7" ht="12.75">
      <c r="A28" s="157" t="s">
        <v>68</v>
      </c>
      <c r="B28" s="127"/>
      <c r="C28" s="167"/>
      <c r="D28" s="168" t="s">
        <v>69</v>
      </c>
      <c r="E28" s="167"/>
      <c r="F28" s="172" t="s">
        <v>69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 ht="12.75">
      <c r="A30" s="175" t="s">
        <v>11</v>
      </c>
      <c r="B30" s="176"/>
      <c r="C30" s="177">
        <v>15</v>
      </c>
      <c r="D30" s="176" t="s">
        <v>70</v>
      </c>
      <c r="E30" s="178"/>
      <c r="F30" s="306">
        <f>C23-F32</f>
        <v>0</v>
      </c>
      <c r="G30" s="307"/>
    </row>
    <row r="31" spans="1:7" ht="12.75">
      <c r="A31" s="175" t="s">
        <v>71</v>
      </c>
      <c r="B31" s="176"/>
      <c r="C31" s="177">
        <f>C30</f>
        <v>15</v>
      </c>
      <c r="D31" s="176" t="s">
        <v>72</v>
      </c>
      <c r="E31" s="178"/>
      <c r="F31" s="306">
        <f>ROUND(PRODUCT(F30,C31/100),0)</f>
        <v>0</v>
      </c>
      <c r="G31" s="307"/>
    </row>
    <row r="32" spans="1:7" ht="12.75">
      <c r="A32" s="175" t="s">
        <v>11</v>
      </c>
      <c r="B32" s="176"/>
      <c r="C32" s="177">
        <v>0</v>
      </c>
      <c r="D32" s="176" t="s">
        <v>72</v>
      </c>
      <c r="E32" s="178"/>
      <c r="F32" s="306">
        <v>0</v>
      </c>
      <c r="G32" s="307"/>
    </row>
    <row r="33" spans="1:7" ht="12.75">
      <c r="A33" s="175" t="s">
        <v>71</v>
      </c>
      <c r="B33" s="179"/>
      <c r="C33" s="180">
        <f>C32</f>
        <v>0</v>
      </c>
      <c r="D33" s="176" t="s">
        <v>72</v>
      </c>
      <c r="E33" s="153"/>
      <c r="F33" s="306">
        <f>ROUND(PRODUCT(F32,C33/100),0)</f>
        <v>0</v>
      </c>
      <c r="G33" s="307"/>
    </row>
    <row r="34" spans="1:7" s="184" customFormat="1" ht="19.5" customHeight="1" thickBot="1">
      <c r="A34" s="181" t="s">
        <v>73</v>
      </c>
      <c r="B34" s="182"/>
      <c r="C34" s="182"/>
      <c r="D34" s="182"/>
      <c r="E34" s="183"/>
      <c r="F34" s="308">
        <f>ROUND(SUM(F30:F33),0)</f>
        <v>0</v>
      </c>
      <c r="G34" s="309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0"/>
      <c r="C37" s="310"/>
      <c r="D37" s="310"/>
      <c r="E37" s="310"/>
      <c r="F37" s="310"/>
      <c r="G37" s="310"/>
      <c r="H37" s="1" t="s">
        <v>1</v>
      </c>
    </row>
    <row r="38" spans="1:8" ht="12.75" customHeight="1">
      <c r="A38" s="185"/>
      <c r="B38" s="310"/>
      <c r="C38" s="310"/>
      <c r="D38" s="310"/>
      <c r="E38" s="310"/>
      <c r="F38" s="310"/>
      <c r="G38" s="310"/>
      <c r="H38" s="1" t="s">
        <v>1</v>
      </c>
    </row>
    <row r="39" spans="1:8" ht="12.75">
      <c r="A39" s="185"/>
      <c r="B39" s="310"/>
      <c r="C39" s="310"/>
      <c r="D39" s="310"/>
      <c r="E39" s="310"/>
      <c r="F39" s="310"/>
      <c r="G39" s="310"/>
      <c r="H39" s="1" t="s">
        <v>1</v>
      </c>
    </row>
    <row r="40" spans="1:8" ht="12.75">
      <c r="A40" s="185"/>
      <c r="B40" s="310"/>
      <c r="C40" s="310"/>
      <c r="D40" s="310"/>
      <c r="E40" s="310"/>
      <c r="F40" s="310"/>
      <c r="G40" s="310"/>
      <c r="H40" s="1" t="s">
        <v>1</v>
      </c>
    </row>
    <row r="41" spans="1:8" ht="12.75">
      <c r="A41" s="185"/>
      <c r="B41" s="310"/>
      <c r="C41" s="310"/>
      <c r="D41" s="310"/>
      <c r="E41" s="310"/>
      <c r="F41" s="310"/>
      <c r="G41" s="310"/>
      <c r="H41" s="1" t="s">
        <v>1</v>
      </c>
    </row>
    <row r="42" spans="1:8" ht="12.75">
      <c r="A42" s="185"/>
      <c r="B42" s="310"/>
      <c r="C42" s="310"/>
      <c r="D42" s="310"/>
      <c r="E42" s="310"/>
      <c r="F42" s="310"/>
      <c r="G42" s="310"/>
      <c r="H42" s="1" t="s">
        <v>1</v>
      </c>
    </row>
    <row r="43" spans="1:8" ht="12.75">
      <c r="A43" s="185"/>
      <c r="B43" s="310"/>
      <c r="C43" s="310"/>
      <c r="D43" s="310"/>
      <c r="E43" s="310"/>
      <c r="F43" s="310"/>
      <c r="G43" s="310"/>
      <c r="H43" s="1" t="s">
        <v>1</v>
      </c>
    </row>
    <row r="44" spans="1:8" ht="12.75" customHeight="1">
      <c r="A44" s="185"/>
      <c r="B44" s="310"/>
      <c r="C44" s="310"/>
      <c r="D44" s="310"/>
      <c r="E44" s="310"/>
      <c r="F44" s="310"/>
      <c r="G44" s="310"/>
      <c r="H44" s="1" t="s">
        <v>1</v>
      </c>
    </row>
    <row r="45" spans="1:8" ht="12.75" customHeight="1">
      <c r="A45" s="185"/>
      <c r="B45" s="310"/>
      <c r="C45" s="310"/>
      <c r="D45" s="310"/>
      <c r="E45" s="310"/>
      <c r="F45" s="310"/>
      <c r="G45" s="310"/>
      <c r="H45" s="1" t="s">
        <v>1</v>
      </c>
    </row>
    <row r="46" spans="2:7" ht="12.75">
      <c r="B46" s="305"/>
      <c r="C46" s="305"/>
      <c r="D46" s="305"/>
      <c r="E46" s="305"/>
      <c r="F46" s="305"/>
      <c r="G46" s="305"/>
    </row>
    <row r="47" spans="2:7" ht="12.75">
      <c r="B47" s="305"/>
      <c r="C47" s="305"/>
      <c r="D47" s="305"/>
      <c r="E47" s="305"/>
      <c r="F47" s="305"/>
      <c r="G47" s="305"/>
    </row>
    <row r="48" spans="2:7" ht="12.75">
      <c r="B48" s="305"/>
      <c r="C48" s="305"/>
      <c r="D48" s="305"/>
      <c r="E48" s="305"/>
      <c r="F48" s="305"/>
      <c r="G48" s="305"/>
    </row>
    <row r="49" spans="2:7" ht="12.75">
      <c r="B49" s="305"/>
      <c r="C49" s="305"/>
      <c r="D49" s="305"/>
      <c r="E49" s="305"/>
      <c r="F49" s="305"/>
      <c r="G49" s="305"/>
    </row>
    <row r="50" spans="2:7" ht="12.75">
      <c r="B50" s="305"/>
      <c r="C50" s="305"/>
      <c r="D50" s="305"/>
      <c r="E50" s="305"/>
      <c r="F50" s="305"/>
      <c r="G50" s="305"/>
    </row>
    <row r="51" spans="2:7" ht="12.75">
      <c r="B51" s="305"/>
      <c r="C51" s="305"/>
      <c r="D51" s="305"/>
      <c r="E51" s="305"/>
      <c r="F51" s="305"/>
      <c r="G51" s="305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7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6" t="s">
        <v>2</v>
      </c>
      <c r="B1" s="317"/>
      <c r="C1" s="186" t="s">
        <v>106</v>
      </c>
      <c r="D1" s="187"/>
      <c r="E1" s="188"/>
      <c r="F1" s="187"/>
      <c r="G1" s="189" t="s">
        <v>75</v>
      </c>
      <c r="H1" s="190" t="s">
        <v>98</v>
      </c>
      <c r="I1" s="191"/>
    </row>
    <row r="2" spans="1:9" ht="13.5" thickBot="1">
      <c r="A2" s="318" t="s">
        <v>76</v>
      </c>
      <c r="B2" s="319"/>
      <c r="C2" s="192" t="s">
        <v>108</v>
      </c>
      <c r="D2" s="193"/>
      <c r="E2" s="194"/>
      <c r="F2" s="193"/>
      <c r="G2" s="320" t="s">
        <v>109</v>
      </c>
      <c r="H2" s="321"/>
      <c r="I2" s="322"/>
    </row>
    <row r="3" ht="13.5" thickTop="1">
      <c r="F3" s="127"/>
    </row>
    <row r="4" spans="1:9" ht="19.5" customHeight="1">
      <c r="A4" s="195" t="s">
        <v>77</v>
      </c>
      <c r="B4" s="196"/>
      <c r="C4" s="196"/>
      <c r="D4" s="196"/>
      <c r="E4" s="197"/>
      <c r="F4" s="196"/>
      <c r="G4" s="196"/>
      <c r="H4" s="196"/>
      <c r="I4" s="196"/>
    </row>
    <row r="5" ht="13.5" thickBot="1"/>
    <row r="6" spans="1:9" s="127" customFormat="1" ht="13.5" thickBot="1">
      <c r="A6" s="198"/>
      <c r="B6" s="199" t="s">
        <v>78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9" s="127" customFormat="1" ht="12.75">
      <c r="A7" s="293" t="str">
        <f>'1 1 Pol'!B7</f>
        <v>0 VN1</v>
      </c>
      <c r="B7" s="62" t="str">
        <f>'1 1 Pol'!C7</f>
        <v>Zařízení staveniště</v>
      </c>
      <c r="D7" s="204"/>
      <c r="E7" s="294">
        <f>'1 1 Pol'!BA11</f>
        <v>0</v>
      </c>
      <c r="F7" s="295">
        <f>'1 1 Pol'!BB11</f>
        <v>0</v>
      </c>
      <c r="G7" s="295">
        <f>'1 1 Pol'!BC11</f>
        <v>0</v>
      </c>
      <c r="H7" s="295">
        <f>'1 1 Pol'!BD11</f>
        <v>0</v>
      </c>
      <c r="I7" s="296">
        <f>'1 1 Pol'!BE11</f>
        <v>0</v>
      </c>
    </row>
    <row r="8" spans="1:9" s="127" customFormat="1" ht="12.75">
      <c r="A8" s="293" t="str">
        <f>'1 1 Pol'!B12</f>
        <v>0 VN2</v>
      </c>
      <c r="B8" s="62" t="str">
        <f>'1 1 Pol'!C12</f>
        <v>Provoz objednatele</v>
      </c>
      <c r="D8" s="204"/>
      <c r="E8" s="294">
        <f>'1 1 Pol'!BA16</f>
        <v>0</v>
      </c>
      <c r="F8" s="295">
        <f>'1 1 Pol'!BB16</f>
        <v>0</v>
      </c>
      <c r="G8" s="295">
        <f>'1 1 Pol'!BC16</f>
        <v>0</v>
      </c>
      <c r="H8" s="295">
        <f>'1 1 Pol'!BD16</f>
        <v>0</v>
      </c>
      <c r="I8" s="296">
        <f>'1 1 Pol'!BE16</f>
        <v>0</v>
      </c>
    </row>
    <row r="9" spans="1:9" s="127" customFormat="1" ht="12.75">
      <c r="A9" s="293" t="str">
        <f>'1 1 Pol'!B17</f>
        <v>0 VN3</v>
      </c>
      <c r="B9" s="62" t="str">
        <f>'1 1 Pol'!C17</f>
        <v>Koordinační činnost dodavatele</v>
      </c>
      <c r="D9" s="204"/>
      <c r="E9" s="294">
        <f>'1 1 Pol'!BA19</f>
        <v>0</v>
      </c>
      <c r="F9" s="295">
        <f>'1 1 Pol'!BB19</f>
        <v>0</v>
      </c>
      <c r="G9" s="295">
        <f>'1 1 Pol'!BC19</f>
        <v>0</v>
      </c>
      <c r="H9" s="295">
        <f>'1 1 Pol'!BD19</f>
        <v>0</v>
      </c>
      <c r="I9" s="296">
        <f>'1 1 Pol'!BE19</f>
        <v>0</v>
      </c>
    </row>
    <row r="10" spans="1:9" s="127" customFormat="1" ht="12.75">
      <c r="A10" s="293" t="str">
        <f>'1 1 Pol'!B20</f>
        <v>0 VN4</v>
      </c>
      <c r="B10" s="62" t="str">
        <f>'1 1 Pol'!C20</f>
        <v>Zábor veřejného prostranství</v>
      </c>
      <c r="D10" s="204"/>
      <c r="E10" s="294">
        <f>'1 1 Pol'!BA26</f>
        <v>0</v>
      </c>
      <c r="F10" s="295">
        <f>'1 1 Pol'!BB26</f>
        <v>0</v>
      </c>
      <c r="G10" s="295">
        <f>'1 1 Pol'!BC26</f>
        <v>0</v>
      </c>
      <c r="H10" s="295">
        <f>'1 1 Pol'!BD26</f>
        <v>0</v>
      </c>
      <c r="I10" s="296">
        <f>'1 1 Pol'!BE26</f>
        <v>0</v>
      </c>
    </row>
    <row r="11" spans="1:9" s="127" customFormat="1" ht="12.75">
      <c r="A11" s="293" t="str">
        <f>'1 1 Pol'!B27</f>
        <v>0 VN5</v>
      </c>
      <c r="B11" s="62" t="str">
        <f>'1 1 Pol'!C27</f>
        <v>Dokumentace skutečného provedení stavby</v>
      </c>
      <c r="D11" s="204"/>
      <c r="E11" s="294">
        <f>'1 1 Pol'!BA29</f>
        <v>0</v>
      </c>
      <c r="F11" s="295">
        <f>'1 1 Pol'!BB29</f>
        <v>0</v>
      </c>
      <c r="G11" s="295">
        <f>'1 1 Pol'!BC29</f>
        <v>0</v>
      </c>
      <c r="H11" s="295">
        <f>'1 1 Pol'!BD29</f>
        <v>0</v>
      </c>
      <c r="I11" s="296">
        <f>'1 1 Pol'!BE29</f>
        <v>0</v>
      </c>
    </row>
    <row r="12" spans="1:9" s="127" customFormat="1" ht="12.75">
      <c r="A12" s="293" t="str">
        <f>'1 1 Pol'!B30</f>
        <v>3</v>
      </c>
      <c r="B12" s="62" t="str">
        <f>'1 1 Pol'!C30</f>
        <v>Svislé a kompletní konstrukce</v>
      </c>
      <c r="D12" s="204"/>
      <c r="E12" s="294">
        <f>'1 1 Pol'!BA33</f>
        <v>0</v>
      </c>
      <c r="F12" s="295">
        <f>'1 1 Pol'!BB33</f>
        <v>0</v>
      </c>
      <c r="G12" s="295">
        <f>'1 1 Pol'!BC33</f>
        <v>0</v>
      </c>
      <c r="H12" s="295">
        <f>'1 1 Pol'!BD33</f>
        <v>0</v>
      </c>
      <c r="I12" s="296">
        <f>'1 1 Pol'!BE33</f>
        <v>0</v>
      </c>
    </row>
    <row r="13" spans="1:9" s="127" customFormat="1" ht="12.75">
      <c r="A13" s="293" t="str">
        <f>'1 1 Pol'!B34</f>
        <v>61</v>
      </c>
      <c r="B13" s="62" t="str">
        <f>'1 1 Pol'!C34</f>
        <v>Upravy povrchů vnitřní</v>
      </c>
      <c r="D13" s="204"/>
      <c r="E13" s="294">
        <f>'1 1 Pol'!BA50</f>
        <v>0</v>
      </c>
      <c r="F13" s="295">
        <f>'1 1 Pol'!BB50</f>
        <v>0</v>
      </c>
      <c r="G13" s="295">
        <f>'1 1 Pol'!BC50</f>
        <v>0</v>
      </c>
      <c r="H13" s="295">
        <f>'1 1 Pol'!BD50</f>
        <v>0</v>
      </c>
      <c r="I13" s="296">
        <f>'1 1 Pol'!BE50</f>
        <v>0</v>
      </c>
    </row>
    <row r="14" spans="1:9" s="127" customFormat="1" ht="12.75">
      <c r="A14" s="293" t="str">
        <f>'1 1 Pol'!B51</f>
        <v>62</v>
      </c>
      <c r="B14" s="62" t="str">
        <f>'1 1 Pol'!C51</f>
        <v>Upravy povrchů vnější</v>
      </c>
      <c r="D14" s="204"/>
      <c r="E14" s="294">
        <f>'1 1 Pol'!BA95</f>
        <v>0</v>
      </c>
      <c r="F14" s="295">
        <f>'1 1 Pol'!BB95</f>
        <v>0</v>
      </c>
      <c r="G14" s="295">
        <f>'1 1 Pol'!BC95</f>
        <v>0</v>
      </c>
      <c r="H14" s="295">
        <f>'1 1 Pol'!BD95</f>
        <v>0</v>
      </c>
      <c r="I14" s="296">
        <f>'1 1 Pol'!BE95</f>
        <v>0</v>
      </c>
    </row>
    <row r="15" spans="1:9" s="127" customFormat="1" ht="12.75">
      <c r="A15" s="293" t="str">
        <f>'1 1 Pol'!B96</f>
        <v>63</v>
      </c>
      <c r="B15" s="62" t="str">
        <f>'1 1 Pol'!C96</f>
        <v>Podlahy a podlahové konstrukce</v>
      </c>
      <c r="D15" s="204"/>
      <c r="E15" s="294">
        <f>'1 1 Pol'!BA105</f>
        <v>0</v>
      </c>
      <c r="F15" s="295">
        <f>'1 1 Pol'!BB105</f>
        <v>0</v>
      </c>
      <c r="G15" s="295">
        <f>'1 1 Pol'!BC105</f>
        <v>0</v>
      </c>
      <c r="H15" s="295">
        <f>'1 1 Pol'!BD105</f>
        <v>0</v>
      </c>
      <c r="I15" s="296">
        <f>'1 1 Pol'!BE105</f>
        <v>0</v>
      </c>
    </row>
    <row r="16" spans="1:9" s="127" customFormat="1" ht="12.75">
      <c r="A16" s="293" t="str">
        <f>'1 1 Pol'!B106</f>
        <v>64</v>
      </c>
      <c r="B16" s="62" t="str">
        <f>'1 1 Pol'!C106</f>
        <v>Výplně otvorů</v>
      </c>
      <c r="D16" s="204"/>
      <c r="E16" s="294">
        <f>'1 1 Pol'!BA114</f>
        <v>0</v>
      </c>
      <c r="F16" s="295">
        <f>'1 1 Pol'!BB114</f>
        <v>0</v>
      </c>
      <c r="G16" s="295">
        <f>'1 1 Pol'!BC114</f>
        <v>0</v>
      </c>
      <c r="H16" s="295">
        <f>'1 1 Pol'!BD114</f>
        <v>0</v>
      </c>
      <c r="I16" s="296">
        <f>'1 1 Pol'!BE114</f>
        <v>0</v>
      </c>
    </row>
    <row r="17" spans="1:9" s="127" customFormat="1" ht="12.75">
      <c r="A17" s="293" t="str">
        <f>'1 1 Pol'!B115</f>
        <v>94</v>
      </c>
      <c r="B17" s="62" t="str">
        <f>'1 1 Pol'!C115</f>
        <v>Lešení a stavební výtahy</v>
      </c>
      <c r="D17" s="204"/>
      <c r="E17" s="294">
        <f>'1 1 Pol'!BA133</f>
        <v>0</v>
      </c>
      <c r="F17" s="295">
        <f>'1 1 Pol'!BB133</f>
        <v>0</v>
      </c>
      <c r="G17" s="295">
        <f>'1 1 Pol'!BC133</f>
        <v>0</v>
      </c>
      <c r="H17" s="295">
        <f>'1 1 Pol'!BD133</f>
        <v>0</v>
      </c>
      <c r="I17" s="296">
        <f>'1 1 Pol'!BE133</f>
        <v>0</v>
      </c>
    </row>
    <row r="18" spans="1:9" s="127" customFormat="1" ht="12.75">
      <c r="A18" s="293" t="str">
        <f>'1 1 Pol'!B134</f>
        <v>95</v>
      </c>
      <c r="B18" s="62" t="str">
        <f>'1 1 Pol'!C134</f>
        <v>Dokončovací konstrukce na pozemních stavbách</v>
      </c>
      <c r="D18" s="204"/>
      <c r="E18" s="294">
        <f>'1 1 Pol'!BA139</f>
        <v>0</v>
      </c>
      <c r="F18" s="295">
        <f>'1 1 Pol'!BB139</f>
        <v>0</v>
      </c>
      <c r="G18" s="295">
        <f>'1 1 Pol'!BC139</f>
        <v>0</v>
      </c>
      <c r="H18" s="295">
        <f>'1 1 Pol'!BD139</f>
        <v>0</v>
      </c>
      <c r="I18" s="296">
        <f>'1 1 Pol'!BE139</f>
        <v>0</v>
      </c>
    </row>
    <row r="19" spans="1:9" s="127" customFormat="1" ht="12.75">
      <c r="A19" s="293" t="str">
        <f>'1 1 Pol'!B140</f>
        <v>96</v>
      </c>
      <c r="B19" s="62" t="str">
        <f>'1 1 Pol'!C140</f>
        <v>Bourání konstrukcí</v>
      </c>
      <c r="D19" s="204"/>
      <c r="E19" s="294">
        <f>'1 1 Pol'!BA163</f>
        <v>0</v>
      </c>
      <c r="F19" s="295">
        <f>'1 1 Pol'!BB163</f>
        <v>0</v>
      </c>
      <c r="G19" s="295">
        <f>'1 1 Pol'!BC163</f>
        <v>0</v>
      </c>
      <c r="H19" s="295">
        <f>'1 1 Pol'!BD163</f>
        <v>0</v>
      </c>
      <c r="I19" s="296">
        <f>'1 1 Pol'!BE163</f>
        <v>0</v>
      </c>
    </row>
    <row r="20" spans="1:9" s="127" customFormat="1" ht="12.75">
      <c r="A20" s="293" t="str">
        <f>'1 1 Pol'!B164</f>
        <v>97</v>
      </c>
      <c r="B20" s="62" t="str">
        <f>'1 1 Pol'!C164</f>
        <v>Prorážení otvorů</v>
      </c>
      <c r="D20" s="204"/>
      <c r="E20" s="294">
        <f>'1 1 Pol'!BA178</f>
        <v>0</v>
      </c>
      <c r="F20" s="295">
        <f>'1 1 Pol'!BB178</f>
        <v>0</v>
      </c>
      <c r="G20" s="295">
        <f>'1 1 Pol'!BC178</f>
        <v>0</v>
      </c>
      <c r="H20" s="295">
        <f>'1 1 Pol'!BD178</f>
        <v>0</v>
      </c>
      <c r="I20" s="296">
        <f>'1 1 Pol'!BE178</f>
        <v>0</v>
      </c>
    </row>
    <row r="21" spans="1:9" s="127" customFormat="1" ht="12.75">
      <c r="A21" s="293" t="str">
        <f>'1 1 Pol'!B179</f>
        <v>99</v>
      </c>
      <c r="B21" s="62" t="str">
        <f>'1 1 Pol'!C179</f>
        <v>Staveništní přesun hmot</v>
      </c>
      <c r="D21" s="204"/>
      <c r="E21" s="294">
        <f>'1 1 Pol'!BA181</f>
        <v>0</v>
      </c>
      <c r="F21" s="295">
        <f>'1 1 Pol'!BB181</f>
        <v>0</v>
      </c>
      <c r="G21" s="295">
        <f>'1 1 Pol'!BC181</f>
        <v>0</v>
      </c>
      <c r="H21" s="295">
        <f>'1 1 Pol'!BD181</f>
        <v>0</v>
      </c>
      <c r="I21" s="296">
        <f>'1 1 Pol'!BE181</f>
        <v>0</v>
      </c>
    </row>
    <row r="22" spans="1:9" s="127" customFormat="1" ht="12.75">
      <c r="A22" s="293" t="str">
        <f>'1 1 Pol'!B182</f>
        <v>711</v>
      </c>
      <c r="B22" s="62" t="str">
        <f>'1 1 Pol'!C182</f>
        <v>Izolace proti vodě</v>
      </c>
      <c r="D22" s="204"/>
      <c r="E22" s="294">
        <f>'1 1 Pol'!BA191</f>
        <v>0</v>
      </c>
      <c r="F22" s="295">
        <f>'1 1 Pol'!BB191</f>
        <v>0</v>
      </c>
      <c r="G22" s="295">
        <f>'1 1 Pol'!BC191</f>
        <v>0</v>
      </c>
      <c r="H22" s="295">
        <f>'1 1 Pol'!BD191</f>
        <v>0</v>
      </c>
      <c r="I22" s="296">
        <f>'1 1 Pol'!BE191</f>
        <v>0</v>
      </c>
    </row>
    <row r="23" spans="1:9" s="127" customFormat="1" ht="12.75">
      <c r="A23" s="293" t="str">
        <f>'1 1 Pol'!B192</f>
        <v>712</v>
      </c>
      <c r="B23" s="62" t="str">
        <f>'1 1 Pol'!C192</f>
        <v>Živičné krytiny</v>
      </c>
      <c r="D23" s="204"/>
      <c r="E23" s="294">
        <f>'1 1 Pol'!BA205</f>
        <v>0</v>
      </c>
      <c r="F23" s="295">
        <f>'1 1 Pol'!BB205</f>
        <v>0</v>
      </c>
      <c r="G23" s="295">
        <f>'1 1 Pol'!BC205</f>
        <v>0</v>
      </c>
      <c r="H23" s="295">
        <f>'1 1 Pol'!BD205</f>
        <v>0</v>
      </c>
      <c r="I23" s="296">
        <f>'1 1 Pol'!BE205</f>
        <v>0</v>
      </c>
    </row>
    <row r="24" spans="1:9" s="127" customFormat="1" ht="12.75">
      <c r="A24" s="293" t="str">
        <f>'1 1 Pol'!B206</f>
        <v>713</v>
      </c>
      <c r="B24" s="62" t="str">
        <f>'1 1 Pol'!C206</f>
        <v>Izolace tepelné</v>
      </c>
      <c r="D24" s="204"/>
      <c r="E24" s="294">
        <f>'1 1 Pol'!BA236</f>
        <v>0</v>
      </c>
      <c r="F24" s="295">
        <f>'1 1 Pol'!BB236</f>
        <v>0</v>
      </c>
      <c r="G24" s="295">
        <f>'1 1 Pol'!BC236</f>
        <v>0</v>
      </c>
      <c r="H24" s="295">
        <f>'1 1 Pol'!BD236</f>
        <v>0</v>
      </c>
      <c r="I24" s="296">
        <f>'1 1 Pol'!BE236</f>
        <v>0</v>
      </c>
    </row>
    <row r="25" spans="1:9" s="127" customFormat="1" ht="12.75">
      <c r="A25" s="293" t="str">
        <f>'1 1 Pol'!B237</f>
        <v>762</v>
      </c>
      <c r="B25" s="62" t="str">
        <f>'1 1 Pol'!C237</f>
        <v>Konstrukce tesařské</v>
      </c>
      <c r="D25" s="204"/>
      <c r="E25" s="294">
        <f>'1 1 Pol'!BA251</f>
        <v>0</v>
      </c>
      <c r="F25" s="295">
        <f>'1 1 Pol'!BB251</f>
        <v>0</v>
      </c>
      <c r="G25" s="295">
        <f>'1 1 Pol'!BC251</f>
        <v>0</v>
      </c>
      <c r="H25" s="295">
        <f>'1 1 Pol'!BD251</f>
        <v>0</v>
      </c>
      <c r="I25" s="296">
        <f>'1 1 Pol'!BE251</f>
        <v>0</v>
      </c>
    </row>
    <row r="26" spans="1:9" s="127" customFormat="1" ht="12.75">
      <c r="A26" s="293" t="str">
        <f>'1 1 Pol'!B252</f>
        <v>764</v>
      </c>
      <c r="B26" s="62" t="str">
        <f>'1 1 Pol'!C252</f>
        <v>Konstrukce klempířské</v>
      </c>
      <c r="D26" s="204"/>
      <c r="E26" s="294">
        <f>'1 1 Pol'!BA287</f>
        <v>0</v>
      </c>
      <c r="F26" s="295">
        <f>'1 1 Pol'!BB287</f>
        <v>0</v>
      </c>
      <c r="G26" s="295">
        <f>'1 1 Pol'!BC287</f>
        <v>0</v>
      </c>
      <c r="H26" s="295">
        <f>'1 1 Pol'!BD287</f>
        <v>0</v>
      </c>
      <c r="I26" s="296">
        <f>'1 1 Pol'!BE287</f>
        <v>0</v>
      </c>
    </row>
    <row r="27" spans="1:9" s="127" customFormat="1" ht="12.75">
      <c r="A27" s="293" t="str">
        <f>'1 1 Pol'!B288</f>
        <v>766</v>
      </c>
      <c r="B27" s="62" t="str">
        <f>'1 1 Pol'!C288</f>
        <v>Konstrukce truhlářské</v>
      </c>
      <c r="D27" s="204"/>
      <c r="E27" s="294">
        <f>'1 1 Pol'!BA391</f>
        <v>0</v>
      </c>
      <c r="F27" s="295">
        <f>'1 1 Pol'!BB391</f>
        <v>0</v>
      </c>
      <c r="G27" s="295">
        <f>'1 1 Pol'!BC391</f>
        <v>0</v>
      </c>
      <c r="H27" s="295">
        <f>'1 1 Pol'!BD391</f>
        <v>0</v>
      </c>
      <c r="I27" s="296">
        <f>'1 1 Pol'!BE391</f>
        <v>0</v>
      </c>
    </row>
    <row r="28" spans="1:9" s="127" customFormat="1" ht="12.75">
      <c r="A28" s="293" t="str">
        <f>'1 1 Pol'!B392</f>
        <v>767</v>
      </c>
      <c r="B28" s="62" t="str">
        <f>'1 1 Pol'!C392</f>
        <v>Konstrukce zámečnické</v>
      </c>
      <c r="D28" s="204"/>
      <c r="E28" s="294">
        <f>'1 1 Pol'!BA425</f>
        <v>0</v>
      </c>
      <c r="F28" s="295">
        <f>'1 1 Pol'!BB425</f>
        <v>0</v>
      </c>
      <c r="G28" s="295">
        <f>'1 1 Pol'!BC425</f>
        <v>0</v>
      </c>
      <c r="H28" s="295">
        <f>'1 1 Pol'!BD425</f>
        <v>0</v>
      </c>
      <c r="I28" s="296">
        <f>'1 1 Pol'!BE425</f>
        <v>0</v>
      </c>
    </row>
    <row r="29" spans="1:9" s="127" customFormat="1" ht="12.75">
      <c r="A29" s="293" t="str">
        <f>'1 1 Pol'!B426</f>
        <v>783</v>
      </c>
      <c r="B29" s="62" t="str">
        <f>'1 1 Pol'!C426</f>
        <v>Nátěry</v>
      </c>
      <c r="D29" s="204"/>
      <c r="E29" s="294">
        <f>'1 1 Pol'!BA432</f>
        <v>0</v>
      </c>
      <c r="F29" s="295">
        <f>'1 1 Pol'!BB432</f>
        <v>0</v>
      </c>
      <c r="G29" s="295">
        <f>'1 1 Pol'!BC432</f>
        <v>0</v>
      </c>
      <c r="H29" s="295">
        <f>'1 1 Pol'!BD432</f>
        <v>0</v>
      </c>
      <c r="I29" s="296">
        <f>'1 1 Pol'!BE432</f>
        <v>0</v>
      </c>
    </row>
    <row r="30" spans="1:9" s="127" customFormat="1" ht="12.75">
      <c r="A30" s="293" t="str">
        <f>'1 1 Pol'!B433</f>
        <v>787</v>
      </c>
      <c r="B30" s="62" t="str">
        <f>'1 1 Pol'!C433</f>
        <v>Zasklívání</v>
      </c>
      <c r="D30" s="204"/>
      <c r="E30" s="294">
        <f>'1 1 Pol'!BA438</f>
        <v>0</v>
      </c>
      <c r="F30" s="295">
        <f>'1 1 Pol'!BB438</f>
        <v>0</v>
      </c>
      <c r="G30" s="295">
        <f>'1 1 Pol'!BC438</f>
        <v>0</v>
      </c>
      <c r="H30" s="295">
        <f>'1 1 Pol'!BD438</f>
        <v>0</v>
      </c>
      <c r="I30" s="296">
        <f>'1 1 Pol'!BE438</f>
        <v>0</v>
      </c>
    </row>
    <row r="31" spans="1:9" s="127" customFormat="1" ht="12.75">
      <c r="A31" s="293" t="str">
        <f>'1 1 Pol'!B439</f>
        <v>M211</v>
      </c>
      <c r="B31" s="62" t="str">
        <f>'1 1 Pol'!C439</f>
        <v>Hromosvod</v>
      </c>
      <c r="D31" s="204"/>
      <c r="E31" s="294">
        <f>'1 1 Pol'!BA446</f>
        <v>0</v>
      </c>
      <c r="F31" s="295">
        <f>'1 1 Pol'!BB446</f>
        <v>0</v>
      </c>
      <c r="G31" s="295">
        <f>'1 1 Pol'!BC446</f>
        <v>0</v>
      </c>
      <c r="H31" s="295">
        <f>'1 1 Pol'!BD446</f>
        <v>0</v>
      </c>
      <c r="I31" s="296">
        <f>'1 1 Pol'!BE446</f>
        <v>0</v>
      </c>
    </row>
    <row r="32" spans="1:9" s="127" customFormat="1" ht="13.5" thickBot="1">
      <c r="A32" s="293" t="str">
        <f>'1 1 Pol'!B447</f>
        <v>D96</v>
      </c>
      <c r="B32" s="62" t="str">
        <f>'1 1 Pol'!C447</f>
        <v>Přesuny suti a vybouraných hmot</v>
      </c>
      <c r="D32" s="204"/>
      <c r="E32" s="294">
        <f>'1 1 Pol'!BA469</f>
        <v>0</v>
      </c>
      <c r="F32" s="295">
        <f>'1 1 Pol'!BB469</f>
        <v>0</v>
      </c>
      <c r="G32" s="295">
        <f>'1 1 Pol'!BC469</f>
        <v>0</v>
      </c>
      <c r="H32" s="295">
        <f>'1 1 Pol'!BD469</f>
        <v>0</v>
      </c>
      <c r="I32" s="296">
        <f>'1 1 Pol'!BE469</f>
        <v>0</v>
      </c>
    </row>
    <row r="33" spans="1:9" s="14" customFormat="1" ht="13.5" thickBot="1">
      <c r="A33" s="205"/>
      <c r="B33" s="206" t="s">
        <v>79</v>
      </c>
      <c r="C33" s="206"/>
      <c r="D33" s="207"/>
      <c r="E33" s="208">
        <f>SUM(E7:E32)</f>
        <v>0</v>
      </c>
      <c r="F33" s="209">
        <f>SUM(F7:F32)</f>
        <v>0</v>
      </c>
      <c r="G33" s="209">
        <f>SUM(G7:G32)</f>
        <v>0</v>
      </c>
      <c r="H33" s="209">
        <f>SUM(H7:H32)</f>
        <v>0</v>
      </c>
      <c r="I33" s="210">
        <f>SUM(I7:I32)</f>
        <v>0</v>
      </c>
    </row>
    <row r="34" spans="1:9" ht="12.75">
      <c r="A34" s="127"/>
      <c r="B34" s="127"/>
      <c r="C34" s="127"/>
      <c r="D34" s="127"/>
      <c r="E34" s="127"/>
      <c r="F34" s="127"/>
      <c r="G34" s="127"/>
      <c r="H34" s="127"/>
      <c r="I34" s="127"/>
    </row>
    <row r="35" spans="1:57" ht="19.5" customHeight="1">
      <c r="A35" s="196" t="s">
        <v>80</v>
      </c>
      <c r="B35" s="196"/>
      <c r="C35" s="196"/>
      <c r="D35" s="196"/>
      <c r="E35" s="196"/>
      <c r="F35" s="196"/>
      <c r="G35" s="211"/>
      <c r="H35" s="196"/>
      <c r="I35" s="196"/>
      <c r="BA35" s="133"/>
      <c r="BB35" s="133"/>
      <c r="BC35" s="133"/>
      <c r="BD35" s="133"/>
      <c r="BE35" s="133"/>
    </row>
    <row r="36" ht="13.5" thickBot="1"/>
    <row r="37" spans="1:9" ht="12.75">
      <c r="A37" s="162" t="s">
        <v>81</v>
      </c>
      <c r="B37" s="163"/>
      <c r="C37" s="163"/>
      <c r="D37" s="212"/>
      <c r="E37" s="213" t="s">
        <v>82</v>
      </c>
      <c r="F37" s="214" t="s">
        <v>12</v>
      </c>
      <c r="G37" s="215" t="s">
        <v>83</v>
      </c>
      <c r="H37" s="216"/>
      <c r="I37" s="217" t="s">
        <v>82</v>
      </c>
    </row>
    <row r="38" spans="1:53" ht="12.75">
      <c r="A38" s="156" t="s">
        <v>682</v>
      </c>
      <c r="B38" s="147"/>
      <c r="C38" s="147"/>
      <c r="D38" s="218"/>
      <c r="E38" s="219"/>
      <c r="F38" s="220"/>
      <c r="G38" s="221">
        <v>0</v>
      </c>
      <c r="H38" s="222"/>
      <c r="I38" s="223">
        <f aca="true" t="shared" si="0" ref="I38:I45">E38+F38*G38/100</f>
        <v>0</v>
      </c>
      <c r="BA38" s="1">
        <v>0</v>
      </c>
    </row>
    <row r="39" spans="1:53" ht="12.75">
      <c r="A39" s="156" t="s">
        <v>683</v>
      </c>
      <c r="B39" s="147"/>
      <c r="C39" s="147"/>
      <c r="D39" s="218"/>
      <c r="E39" s="219"/>
      <c r="F39" s="220"/>
      <c r="G39" s="221">
        <v>0</v>
      </c>
      <c r="H39" s="222"/>
      <c r="I39" s="223">
        <f t="shared" si="0"/>
        <v>0</v>
      </c>
      <c r="BA39" s="1">
        <v>0</v>
      </c>
    </row>
    <row r="40" spans="1:53" ht="12.75">
      <c r="A40" s="156" t="s">
        <v>684</v>
      </c>
      <c r="B40" s="147"/>
      <c r="C40" s="147"/>
      <c r="D40" s="218"/>
      <c r="E40" s="219"/>
      <c r="F40" s="220"/>
      <c r="G40" s="221">
        <v>0</v>
      </c>
      <c r="H40" s="222"/>
      <c r="I40" s="223">
        <f t="shared" si="0"/>
        <v>0</v>
      </c>
      <c r="BA40" s="1">
        <v>0</v>
      </c>
    </row>
    <row r="41" spans="1:53" ht="12.75">
      <c r="A41" s="156" t="s">
        <v>685</v>
      </c>
      <c r="B41" s="147"/>
      <c r="C41" s="147"/>
      <c r="D41" s="218"/>
      <c r="E41" s="219"/>
      <c r="F41" s="220"/>
      <c r="G41" s="221">
        <v>0</v>
      </c>
      <c r="H41" s="222"/>
      <c r="I41" s="223">
        <f t="shared" si="0"/>
        <v>0</v>
      </c>
      <c r="BA41" s="1">
        <v>0</v>
      </c>
    </row>
    <row r="42" spans="1:53" ht="12.75">
      <c r="A42" s="156" t="s">
        <v>111</v>
      </c>
      <c r="B42" s="147"/>
      <c r="C42" s="147"/>
      <c r="D42" s="218"/>
      <c r="E42" s="219"/>
      <c r="F42" s="220"/>
      <c r="G42" s="221">
        <v>0</v>
      </c>
      <c r="H42" s="222"/>
      <c r="I42" s="223">
        <f t="shared" si="0"/>
        <v>0</v>
      </c>
      <c r="BA42" s="1">
        <v>1</v>
      </c>
    </row>
    <row r="43" spans="1:53" ht="12.75">
      <c r="A43" s="156" t="s">
        <v>686</v>
      </c>
      <c r="B43" s="147"/>
      <c r="C43" s="147"/>
      <c r="D43" s="218"/>
      <c r="E43" s="219"/>
      <c r="F43" s="220"/>
      <c r="G43" s="221">
        <v>0</v>
      </c>
      <c r="H43" s="222"/>
      <c r="I43" s="223">
        <f t="shared" si="0"/>
        <v>0</v>
      </c>
      <c r="BA43" s="1">
        <v>1</v>
      </c>
    </row>
    <row r="44" spans="1:53" ht="12.75">
      <c r="A44" s="156" t="s">
        <v>687</v>
      </c>
      <c r="B44" s="147"/>
      <c r="C44" s="147"/>
      <c r="D44" s="218"/>
      <c r="E44" s="219"/>
      <c r="F44" s="220"/>
      <c r="G44" s="221">
        <v>0</v>
      </c>
      <c r="H44" s="222"/>
      <c r="I44" s="223">
        <f t="shared" si="0"/>
        <v>0</v>
      </c>
      <c r="BA44" s="1">
        <v>2</v>
      </c>
    </row>
    <row r="45" spans="1:53" ht="12.75">
      <c r="A45" s="156" t="s">
        <v>688</v>
      </c>
      <c r="B45" s="147"/>
      <c r="C45" s="147"/>
      <c r="D45" s="218"/>
      <c r="E45" s="219"/>
      <c r="F45" s="220"/>
      <c r="G45" s="221">
        <v>0</v>
      </c>
      <c r="H45" s="222"/>
      <c r="I45" s="223">
        <f t="shared" si="0"/>
        <v>0</v>
      </c>
      <c r="BA45" s="1">
        <v>2</v>
      </c>
    </row>
    <row r="46" spans="1:9" ht="13.5" thickBot="1">
      <c r="A46" s="224"/>
      <c r="B46" s="225" t="s">
        <v>84</v>
      </c>
      <c r="C46" s="226"/>
      <c r="D46" s="227"/>
      <c r="E46" s="228"/>
      <c r="F46" s="229"/>
      <c r="G46" s="229"/>
      <c r="H46" s="323">
        <f>SUM(I38:I45)</f>
        <v>0</v>
      </c>
      <c r="I46" s="324"/>
    </row>
    <row r="48" spans="2:9" ht="12.75">
      <c r="B48" s="14"/>
      <c r="F48" s="230"/>
      <c r="G48" s="231"/>
      <c r="H48" s="231"/>
      <c r="I48" s="46"/>
    </row>
    <row r="49" spans="6:9" ht="12.75">
      <c r="F49" s="230"/>
      <c r="G49" s="231"/>
      <c r="H49" s="231"/>
      <c r="I49" s="46"/>
    </row>
    <row r="50" spans="6:9" ht="12.75">
      <c r="F50" s="230"/>
      <c r="G50" s="231"/>
      <c r="H50" s="231"/>
      <c r="I50" s="46"/>
    </row>
    <row r="51" spans="6:9" ht="12.75">
      <c r="F51" s="230"/>
      <c r="G51" s="231"/>
      <c r="H51" s="231"/>
      <c r="I51" s="46"/>
    </row>
    <row r="52" spans="6:9" ht="12.75">
      <c r="F52" s="230"/>
      <c r="G52" s="231"/>
      <c r="H52" s="231"/>
      <c r="I52" s="46"/>
    </row>
    <row r="53" spans="6:9" ht="12.75">
      <c r="F53" s="230"/>
      <c r="G53" s="231"/>
      <c r="H53" s="231"/>
      <c r="I53" s="46"/>
    </row>
    <row r="54" spans="6:9" ht="12.75">
      <c r="F54" s="230"/>
      <c r="G54" s="231"/>
      <c r="H54" s="231"/>
      <c r="I54" s="46"/>
    </row>
    <row r="55" spans="6:9" ht="12.75">
      <c r="F55" s="230"/>
      <c r="G55" s="231"/>
      <c r="H55" s="231"/>
      <c r="I55" s="46"/>
    </row>
    <row r="56" spans="6:9" ht="12.75">
      <c r="F56" s="230"/>
      <c r="G56" s="231"/>
      <c r="H56" s="231"/>
      <c r="I56" s="46"/>
    </row>
    <row r="57" spans="6:9" ht="12.75">
      <c r="F57" s="230"/>
      <c r="G57" s="231"/>
      <c r="H57" s="231"/>
      <c r="I57" s="46"/>
    </row>
    <row r="58" spans="6:9" ht="12.75">
      <c r="F58" s="230"/>
      <c r="G58" s="231"/>
      <c r="H58" s="231"/>
      <c r="I58" s="46"/>
    </row>
    <row r="59" spans="6:9" ht="12.75">
      <c r="F59" s="230"/>
      <c r="G59" s="231"/>
      <c r="H59" s="231"/>
      <c r="I59" s="46"/>
    </row>
    <row r="60" spans="6:9" ht="12.75">
      <c r="F60" s="230"/>
      <c r="G60" s="231"/>
      <c r="H60" s="231"/>
      <c r="I60" s="46"/>
    </row>
    <row r="61" spans="6:9" ht="12.75">
      <c r="F61" s="230"/>
      <c r="G61" s="231"/>
      <c r="H61" s="231"/>
      <c r="I61" s="46"/>
    </row>
    <row r="62" spans="6:9" ht="12.75">
      <c r="F62" s="230"/>
      <c r="G62" s="231"/>
      <c r="H62" s="231"/>
      <c r="I62" s="46"/>
    </row>
    <row r="63" spans="6:9" ht="12.75">
      <c r="F63" s="230"/>
      <c r="G63" s="231"/>
      <c r="H63" s="231"/>
      <c r="I63" s="46"/>
    </row>
    <row r="64" spans="6:9" ht="12.75">
      <c r="F64" s="230"/>
      <c r="G64" s="231"/>
      <c r="H64" s="231"/>
      <c r="I64" s="46"/>
    </row>
    <row r="65" spans="6:9" ht="12.75">
      <c r="F65" s="230"/>
      <c r="G65" s="231"/>
      <c r="H65" s="231"/>
      <c r="I65" s="46"/>
    </row>
    <row r="66" spans="6:9" ht="12.75">
      <c r="F66" s="230"/>
      <c r="G66" s="231"/>
      <c r="H66" s="231"/>
      <c r="I66" s="46"/>
    </row>
    <row r="67" spans="6:9" ht="12.75">
      <c r="F67" s="230"/>
      <c r="G67" s="231"/>
      <c r="H67" s="231"/>
      <c r="I67" s="46"/>
    </row>
    <row r="68" spans="6:9" ht="12.75">
      <c r="F68" s="230"/>
      <c r="G68" s="231"/>
      <c r="H68" s="231"/>
      <c r="I68" s="46"/>
    </row>
    <row r="69" spans="6:9" ht="12.75">
      <c r="F69" s="230"/>
      <c r="G69" s="231"/>
      <c r="H69" s="231"/>
      <c r="I69" s="46"/>
    </row>
    <row r="70" spans="6:9" ht="12.75">
      <c r="F70" s="230"/>
      <c r="G70" s="231"/>
      <c r="H70" s="231"/>
      <c r="I70" s="46"/>
    </row>
    <row r="71" spans="6:9" ht="12.75">
      <c r="F71" s="230"/>
      <c r="G71" s="231"/>
      <c r="H71" s="231"/>
      <c r="I71" s="46"/>
    </row>
    <row r="72" spans="6:9" ht="12.75">
      <c r="F72" s="230"/>
      <c r="G72" s="231"/>
      <c r="H72" s="231"/>
      <c r="I72" s="46"/>
    </row>
    <row r="73" spans="6:9" ht="12.75">
      <c r="F73" s="230"/>
      <c r="G73" s="231"/>
      <c r="H73" s="231"/>
      <c r="I73" s="46"/>
    </row>
    <row r="74" spans="6:9" ht="12.75">
      <c r="F74" s="230"/>
      <c r="G74" s="231"/>
      <c r="H74" s="231"/>
      <c r="I74" s="46"/>
    </row>
    <row r="75" spans="6:9" ht="12.75">
      <c r="F75" s="230"/>
      <c r="G75" s="231"/>
      <c r="H75" s="231"/>
      <c r="I75" s="46"/>
    </row>
    <row r="76" spans="6:9" ht="12.75">
      <c r="F76" s="230"/>
      <c r="G76" s="231"/>
      <c r="H76" s="231"/>
      <c r="I76" s="46"/>
    </row>
    <row r="77" spans="6:9" ht="12.75">
      <c r="F77" s="230"/>
      <c r="G77" s="231"/>
      <c r="H77" s="231"/>
      <c r="I77" s="46"/>
    </row>
    <row r="78" spans="6:9" ht="12.75">
      <c r="F78" s="230"/>
      <c r="G78" s="231"/>
      <c r="H78" s="231"/>
      <c r="I78" s="46"/>
    </row>
    <row r="79" spans="6:9" ht="12.75">
      <c r="F79" s="230"/>
      <c r="G79" s="231"/>
      <c r="H79" s="231"/>
      <c r="I79" s="46"/>
    </row>
    <row r="80" spans="6:9" ht="12.75">
      <c r="F80" s="230"/>
      <c r="G80" s="231"/>
      <c r="H80" s="231"/>
      <c r="I80" s="46"/>
    </row>
    <row r="81" spans="6:9" ht="12.75">
      <c r="F81" s="230"/>
      <c r="G81" s="231"/>
      <c r="H81" s="231"/>
      <c r="I81" s="46"/>
    </row>
    <row r="82" spans="6:9" ht="12.75">
      <c r="F82" s="230"/>
      <c r="G82" s="231"/>
      <c r="H82" s="231"/>
      <c r="I82" s="46"/>
    </row>
    <row r="83" spans="6:9" ht="12.75">
      <c r="F83" s="230"/>
      <c r="G83" s="231"/>
      <c r="H83" s="231"/>
      <c r="I83" s="46"/>
    </row>
    <row r="84" spans="6:9" ht="12.75">
      <c r="F84" s="230"/>
      <c r="G84" s="231"/>
      <c r="H84" s="231"/>
      <c r="I84" s="46"/>
    </row>
    <row r="85" spans="6:9" ht="12.75">
      <c r="F85" s="230"/>
      <c r="G85" s="231"/>
      <c r="H85" s="231"/>
      <c r="I85" s="46"/>
    </row>
    <row r="86" spans="6:9" ht="12.75">
      <c r="F86" s="230"/>
      <c r="G86" s="231"/>
      <c r="H86" s="231"/>
      <c r="I86" s="46"/>
    </row>
    <row r="87" spans="6:9" ht="12.75">
      <c r="F87" s="230"/>
      <c r="G87" s="231"/>
      <c r="H87" s="231"/>
      <c r="I87" s="46"/>
    </row>
    <row r="88" spans="6:9" ht="12.75">
      <c r="F88" s="230"/>
      <c r="G88" s="231"/>
      <c r="H88" s="231"/>
      <c r="I88" s="46"/>
    </row>
    <row r="89" spans="6:9" ht="12.75">
      <c r="F89" s="230"/>
      <c r="G89" s="231"/>
      <c r="H89" s="231"/>
      <c r="I89" s="46"/>
    </row>
    <row r="90" spans="6:9" ht="12.75">
      <c r="F90" s="230"/>
      <c r="G90" s="231"/>
      <c r="H90" s="231"/>
      <c r="I90" s="46"/>
    </row>
    <row r="91" spans="6:9" ht="12.75">
      <c r="F91" s="230"/>
      <c r="G91" s="231"/>
      <c r="H91" s="231"/>
      <c r="I91" s="46"/>
    </row>
    <row r="92" spans="6:9" ht="12.75">
      <c r="F92" s="230"/>
      <c r="G92" s="231"/>
      <c r="H92" s="231"/>
      <c r="I92" s="46"/>
    </row>
    <row r="93" spans="6:9" ht="12.75">
      <c r="F93" s="230"/>
      <c r="G93" s="231"/>
      <c r="H93" s="231"/>
      <c r="I93" s="46"/>
    </row>
    <row r="94" spans="6:9" ht="12.75">
      <c r="F94" s="230"/>
      <c r="G94" s="231"/>
      <c r="H94" s="231"/>
      <c r="I94" s="46"/>
    </row>
    <row r="95" spans="6:9" ht="12.75">
      <c r="F95" s="230"/>
      <c r="G95" s="231"/>
      <c r="H95" s="231"/>
      <c r="I95" s="46"/>
    </row>
    <row r="96" spans="6:9" ht="12.75">
      <c r="F96" s="230"/>
      <c r="G96" s="231"/>
      <c r="H96" s="231"/>
      <c r="I96" s="46"/>
    </row>
    <row r="97" spans="6:9" ht="12.75">
      <c r="F97" s="230"/>
      <c r="G97" s="231"/>
      <c r="H97" s="231"/>
      <c r="I97" s="46"/>
    </row>
  </sheetData>
  <mergeCells count="4">
    <mergeCell ref="A1:B1"/>
    <mergeCell ref="A2:B2"/>
    <mergeCell ref="G2:I2"/>
    <mergeCell ref="H46:I4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42"/>
  <sheetViews>
    <sheetView showGridLines="0" showZeros="0" zoomScaleSheetLayoutView="100" workbookViewId="0" topLeftCell="A1">
      <selection activeCell="C431" sqref="C431"/>
    </sheetView>
  </sheetViews>
  <sheetFormatPr defaultColWidth="9.00390625" defaultRowHeight="12.75"/>
  <cols>
    <col min="1" max="1" width="4.375" style="232" customWidth="1"/>
    <col min="2" max="2" width="11.625" style="232" customWidth="1"/>
    <col min="3" max="3" width="40.375" style="232" customWidth="1"/>
    <col min="4" max="4" width="5.625" style="232" customWidth="1"/>
    <col min="5" max="5" width="8.625" style="242" customWidth="1"/>
    <col min="6" max="6" width="9.875" style="232" customWidth="1"/>
    <col min="7" max="7" width="13.875" style="232" customWidth="1"/>
    <col min="8" max="8" width="11.75390625" style="232" hidden="1" customWidth="1"/>
    <col min="9" max="9" width="11.625" style="232" hidden="1" customWidth="1"/>
    <col min="10" max="10" width="11.00390625" style="232" hidden="1" customWidth="1"/>
    <col min="11" max="11" width="10.375" style="232" hidden="1" customWidth="1"/>
    <col min="12" max="12" width="75.375" style="232" customWidth="1"/>
    <col min="13" max="13" width="45.25390625" style="232" customWidth="1"/>
    <col min="14" max="16384" width="9.125" style="232" customWidth="1"/>
  </cols>
  <sheetData>
    <row r="1" spans="1:7" ht="15.75">
      <c r="A1" s="327" t="s">
        <v>103</v>
      </c>
      <c r="B1" s="327"/>
      <c r="C1" s="327"/>
      <c r="D1" s="327"/>
      <c r="E1" s="327"/>
      <c r="F1" s="327"/>
      <c r="G1" s="327"/>
    </row>
    <row r="2" spans="2:7" ht="14.25" customHeight="1" thickBot="1">
      <c r="B2" s="233"/>
      <c r="C2" s="234"/>
      <c r="D2" s="234"/>
      <c r="E2" s="235"/>
      <c r="F2" s="234"/>
      <c r="G2" s="234"/>
    </row>
    <row r="3" spans="1:7" ht="13.5" thickTop="1">
      <c r="A3" s="316" t="s">
        <v>2</v>
      </c>
      <c r="B3" s="317"/>
      <c r="C3" s="186" t="s">
        <v>106</v>
      </c>
      <c r="D3" s="236"/>
      <c r="E3" s="237" t="s">
        <v>85</v>
      </c>
      <c r="F3" s="238" t="str">
        <f>'1 1 Rek'!H1</f>
        <v>1</v>
      </c>
      <c r="G3" s="239"/>
    </row>
    <row r="4" spans="1:7" ht="13.5" thickBot="1">
      <c r="A4" s="328" t="s">
        <v>76</v>
      </c>
      <c r="B4" s="319"/>
      <c r="C4" s="192" t="s">
        <v>108</v>
      </c>
      <c r="D4" s="240"/>
      <c r="E4" s="329" t="str">
        <f>'1 1 Rek'!G2</f>
        <v>projektový</v>
      </c>
      <c r="F4" s="330"/>
      <c r="G4" s="331"/>
    </row>
    <row r="5" spans="1:7" ht="13.5" thickTop="1">
      <c r="A5" s="241"/>
      <c r="G5" s="243"/>
    </row>
    <row r="6" spans="1:11" ht="27" customHeight="1">
      <c r="A6" s="244" t="s">
        <v>86</v>
      </c>
      <c r="B6" s="245" t="s">
        <v>87</v>
      </c>
      <c r="C6" s="245" t="s">
        <v>88</v>
      </c>
      <c r="D6" s="245" t="s">
        <v>89</v>
      </c>
      <c r="E6" s="246" t="s">
        <v>90</v>
      </c>
      <c r="F6" s="245" t="s">
        <v>91</v>
      </c>
      <c r="G6" s="247" t="s">
        <v>92</v>
      </c>
      <c r="H6" s="248" t="s">
        <v>93</v>
      </c>
      <c r="I6" s="248" t="s">
        <v>94</v>
      </c>
      <c r="J6" s="248" t="s">
        <v>95</v>
      </c>
      <c r="K6" s="248" t="s">
        <v>96</v>
      </c>
    </row>
    <row r="7" spans="1:15" ht="12.75">
      <c r="A7" s="249" t="s">
        <v>97</v>
      </c>
      <c r="B7" s="250" t="s">
        <v>110</v>
      </c>
      <c r="C7" s="251" t="s">
        <v>111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 ht="12.75">
      <c r="A8" s="260">
        <v>1</v>
      </c>
      <c r="B8" s="261" t="s">
        <v>113</v>
      </c>
      <c r="C8" s="262" t="s">
        <v>114</v>
      </c>
      <c r="D8" s="263" t="s">
        <v>115</v>
      </c>
      <c r="E8" s="264">
        <v>1</v>
      </c>
      <c r="F8" s="264">
        <v>0</v>
      </c>
      <c r="G8" s="265">
        <f>E8*F8</f>
        <v>0</v>
      </c>
      <c r="H8" s="266">
        <v>0</v>
      </c>
      <c r="I8" s="267">
        <f>E8*H8</f>
        <v>0</v>
      </c>
      <c r="J8" s="266">
        <v>0</v>
      </c>
      <c r="K8" s="267">
        <f>E8*J8</f>
        <v>0</v>
      </c>
      <c r="O8" s="259">
        <v>2</v>
      </c>
      <c r="AA8" s="232">
        <v>1</v>
      </c>
      <c r="AB8" s="232">
        <v>1</v>
      </c>
      <c r="AC8" s="232">
        <v>1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</v>
      </c>
      <c r="CB8" s="259">
        <v>1</v>
      </c>
    </row>
    <row r="9" spans="1:80" ht="12.75">
      <c r="A9" s="260">
        <v>2</v>
      </c>
      <c r="B9" s="261" t="s">
        <v>116</v>
      </c>
      <c r="C9" s="262" t="s">
        <v>117</v>
      </c>
      <c r="D9" s="263" t="s">
        <v>115</v>
      </c>
      <c r="E9" s="264">
        <v>1</v>
      </c>
      <c r="F9" s="264">
        <v>0</v>
      </c>
      <c r="G9" s="265">
        <f>E9*F9</f>
        <v>0</v>
      </c>
      <c r="H9" s="266">
        <v>0</v>
      </c>
      <c r="I9" s="267">
        <f>E9*H9</f>
        <v>0</v>
      </c>
      <c r="J9" s="266">
        <v>0</v>
      </c>
      <c r="K9" s="267">
        <f>E9*J9</f>
        <v>0</v>
      </c>
      <c r="O9" s="259">
        <v>2</v>
      </c>
      <c r="AA9" s="232">
        <v>1</v>
      </c>
      <c r="AB9" s="232">
        <v>1</v>
      </c>
      <c r="AC9" s="232">
        <v>1</v>
      </c>
      <c r="AZ9" s="232">
        <v>1</v>
      </c>
      <c r="BA9" s="232">
        <f>IF(AZ9=1,G9,0)</f>
        <v>0</v>
      </c>
      <c r="BB9" s="232">
        <f>IF(AZ9=2,G9,0)</f>
        <v>0</v>
      </c>
      <c r="BC9" s="232">
        <f>IF(AZ9=3,G9,0)</f>
        <v>0</v>
      </c>
      <c r="BD9" s="232">
        <f>IF(AZ9=4,G9,0)</f>
        <v>0</v>
      </c>
      <c r="BE9" s="232">
        <f>IF(AZ9=5,G9,0)</f>
        <v>0</v>
      </c>
      <c r="CA9" s="259">
        <v>1</v>
      </c>
      <c r="CB9" s="259">
        <v>1</v>
      </c>
    </row>
    <row r="10" spans="1:80" ht="12.75">
      <c r="A10" s="260">
        <v>3</v>
      </c>
      <c r="B10" s="261" t="s">
        <v>118</v>
      </c>
      <c r="C10" s="262" t="s">
        <v>119</v>
      </c>
      <c r="D10" s="263" t="s">
        <v>115</v>
      </c>
      <c r="E10" s="264">
        <v>1</v>
      </c>
      <c r="F10" s="264">
        <v>0</v>
      </c>
      <c r="G10" s="265">
        <f>E10*F10</f>
        <v>0</v>
      </c>
      <c r="H10" s="266">
        <v>0</v>
      </c>
      <c r="I10" s="267">
        <f>E10*H10</f>
        <v>0</v>
      </c>
      <c r="J10" s="266">
        <v>0</v>
      </c>
      <c r="K10" s="267">
        <f>E10*J10</f>
        <v>0</v>
      </c>
      <c r="O10" s="259">
        <v>2</v>
      </c>
      <c r="AA10" s="232">
        <v>1</v>
      </c>
      <c r="AB10" s="232">
        <v>1</v>
      </c>
      <c r="AC10" s="232">
        <v>1</v>
      </c>
      <c r="AZ10" s="232">
        <v>1</v>
      </c>
      <c r="BA10" s="232">
        <f>IF(AZ10=1,G10,0)</f>
        <v>0</v>
      </c>
      <c r="BB10" s="232">
        <f>IF(AZ10=2,G10,0)</f>
        <v>0</v>
      </c>
      <c r="BC10" s="232">
        <f>IF(AZ10=3,G10,0)</f>
        <v>0</v>
      </c>
      <c r="BD10" s="232">
        <f>IF(AZ10=4,G10,0)</f>
        <v>0</v>
      </c>
      <c r="BE10" s="232">
        <f>IF(AZ10=5,G10,0)</f>
        <v>0</v>
      </c>
      <c r="CA10" s="259">
        <v>1</v>
      </c>
      <c r="CB10" s="259">
        <v>1</v>
      </c>
    </row>
    <row r="11" spans="1:57" ht="12.75">
      <c r="A11" s="277"/>
      <c r="B11" s="278" t="s">
        <v>101</v>
      </c>
      <c r="C11" s="279" t="s">
        <v>112</v>
      </c>
      <c r="D11" s="280"/>
      <c r="E11" s="281"/>
      <c r="F11" s="282"/>
      <c r="G11" s="283">
        <f>SUM(G7:G10)</f>
        <v>0</v>
      </c>
      <c r="H11" s="284"/>
      <c r="I11" s="285">
        <f>SUM(I7:I10)</f>
        <v>0</v>
      </c>
      <c r="J11" s="284"/>
      <c r="K11" s="285">
        <f>SUM(K7:K10)</f>
        <v>0</v>
      </c>
      <c r="O11" s="259">
        <v>4</v>
      </c>
      <c r="BA11" s="286">
        <f>SUM(BA7:BA10)</f>
        <v>0</v>
      </c>
      <c r="BB11" s="286">
        <f>SUM(BB7:BB10)</f>
        <v>0</v>
      </c>
      <c r="BC11" s="286">
        <f>SUM(BC7:BC10)</f>
        <v>0</v>
      </c>
      <c r="BD11" s="286">
        <f>SUM(BD7:BD10)</f>
        <v>0</v>
      </c>
      <c r="BE11" s="286">
        <f>SUM(BE7:BE10)</f>
        <v>0</v>
      </c>
    </row>
    <row r="12" spans="1:15" ht="12.75">
      <c r="A12" s="249" t="s">
        <v>97</v>
      </c>
      <c r="B12" s="250" t="s">
        <v>120</v>
      </c>
      <c r="C12" s="251" t="s">
        <v>121</v>
      </c>
      <c r="D12" s="252"/>
      <c r="E12" s="253"/>
      <c r="F12" s="253"/>
      <c r="G12" s="254"/>
      <c r="H12" s="255"/>
      <c r="I12" s="256"/>
      <c r="J12" s="257"/>
      <c r="K12" s="258"/>
      <c r="O12" s="259">
        <v>1</v>
      </c>
    </row>
    <row r="13" spans="1:80" ht="12.75">
      <c r="A13" s="260">
        <v>4</v>
      </c>
      <c r="B13" s="261" t="s">
        <v>123</v>
      </c>
      <c r="C13" s="262" t="s">
        <v>124</v>
      </c>
      <c r="D13" s="263" t="s">
        <v>115</v>
      </c>
      <c r="E13" s="264">
        <v>1</v>
      </c>
      <c r="F13" s="264">
        <v>0</v>
      </c>
      <c r="G13" s="265">
        <f>E13*F13</f>
        <v>0</v>
      </c>
      <c r="H13" s="266">
        <v>0</v>
      </c>
      <c r="I13" s="267">
        <f>E13*H13</f>
        <v>0</v>
      </c>
      <c r="J13" s="266">
        <v>0</v>
      </c>
      <c r="K13" s="267">
        <f>E13*J13</f>
        <v>0</v>
      </c>
      <c r="O13" s="259">
        <v>2</v>
      </c>
      <c r="AA13" s="232">
        <v>1</v>
      </c>
      <c r="AB13" s="232">
        <v>1</v>
      </c>
      <c r="AC13" s="232">
        <v>1</v>
      </c>
      <c r="AZ13" s="232">
        <v>1</v>
      </c>
      <c r="BA13" s="232">
        <f>IF(AZ13=1,G13,0)</f>
        <v>0</v>
      </c>
      <c r="BB13" s="232">
        <f>IF(AZ13=2,G13,0)</f>
        <v>0</v>
      </c>
      <c r="BC13" s="232">
        <f>IF(AZ13=3,G13,0)</f>
        <v>0</v>
      </c>
      <c r="BD13" s="232">
        <f>IF(AZ13=4,G13,0)</f>
        <v>0</v>
      </c>
      <c r="BE13" s="232">
        <f>IF(AZ13=5,G13,0)</f>
        <v>0</v>
      </c>
      <c r="CA13" s="259">
        <v>1</v>
      </c>
      <c r="CB13" s="259">
        <v>1</v>
      </c>
    </row>
    <row r="14" spans="1:15" ht="22.5">
      <c r="A14" s="268"/>
      <c r="B14" s="271"/>
      <c r="C14" s="325" t="s">
        <v>125</v>
      </c>
      <c r="D14" s="326"/>
      <c r="E14" s="272">
        <v>0</v>
      </c>
      <c r="F14" s="273"/>
      <c r="G14" s="274"/>
      <c r="H14" s="275"/>
      <c r="I14" s="269"/>
      <c r="J14" s="276"/>
      <c r="K14" s="269"/>
      <c r="M14" s="270" t="s">
        <v>125</v>
      </c>
      <c r="O14" s="259"/>
    </row>
    <row r="15" spans="1:15" ht="12.75">
      <c r="A15" s="268"/>
      <c r="B15" s="271"/>
      <c r="C15" s="325" t="s">
        <v>126</v>
      </c>
      <c r="D15" s="326"/>
      <c r="E15" s="272">
        <v>1</v>
      </c>
      <c r="F15" s="273"/>
      <c r="G15" s="274"/>
      <c r="H15" s="275"/>
      <c r="I15" s="269"/>
      <c r="J15" s="276"/>
      <c r="K15" s="269"/>
      <c r="M15" s="270" t="s">
        <v>126</v>
      </c>
      <c r="O15" s="259"/>
    </row>
    <row r="16" spans="1:57" ht="12.75">
      <c r="A16" s="277"/>
      <c r="B16" s="278" t="s">
        <v>101</v>
      </c>
      <c r="C16" s="279" t="s">
        <v>122</v>
      </c>
      <c r="D16" s="280"/>
      <c r="E16" s="281"/>
      <c r="F16" s="282"/>
      <c r="G16" s="283">
        <f>SUM(G12:G15)</f>
        <v>0</v>
      </c>
      <c r="H16" s="284"/>
      <c r="I16" s="285">
        <f>SUM(I12:I15)</f>
        <v>0</v>
      </c>
      <c r="J16" s="284"/>
      <c r="K16" s="285">
        <f>SUM(K12:K15)</f>
        <v>0</v>
      </c>
      <c r="O16" s="259">
        <v>4</v>
      </c>
      <c r="BA16" s="286">
        <f>SUM(BA12:BA15)</f>
        <v>0</v>
      </c>
      <c r="BB16" s="286">
        <f>SUM(BB12:BB15)</f>
        <v>0</v>
      </c>
      <c r="BC16" s="286">
        <f>SUM(BC12:BC15)</f>
        <v>0</v>
      </c>
      <c r="BD16" s="286">
        <f>SUM(BD12:BD15)</f>
        <v>0</v>
      </c>
      <c r="BE16" s="286">
        <f>SUM(BE12:BE15)</f>
        <v>0</v>
      </c>
    </row>
    <row r="17" spans="1:15" ht="12.75">
      <c r="A17" s="249" t="s">
        <v>97</v>
      </c>
      <c r="B17" s="250" t="s">
        <v>127</v>
      </c>
      <c r="C17" s="251" t="s">
        <v>128</v>
      </c>
      <c r="D17" s="252"/>
      <c r="E17" s="253"/>
      <c r="F17" s="253"/>
      <c r="G17" s="254"/>
      <c r="H17" s="255"/>
      <c r="I17" s="256"/>
      <c r="J17" s="257"/>
      <c r="K17" s="258"/>
      <c r="O17" s="259">
        <v>1</v>
      </c>
    </row>
    <row r="18" spans="1:80" ht="12.75">
      <c r="A18" s="260">
        <v>5</v>
      </c>
      <c r="B18" s="261" t="s">
        <v>130</v>
      </c>
      <c r="C18" s="262" t="s">
        <v>131</v>
      </c>
      <c r="D18" s="263" t="s">
        <v>115</v>
      </c>
      <c r="E18" s="264">
        <v>1</v>
      </c>
      <c r="F18" s="264">
        <v>0</v>
      </c>
      <c r="G18" s="265">
        <f>E18*F18</f>
        <v>0</v>
      </c>
      <c r="H18" s="266">
        <v>0</v>
      </c>
      <c r="I18" s="267">
        <f>E18*H18</f>
        <v>0</v>
      </c>
      <c r="J18" s="266">
        <v>0</v>
      </c>
      <c r="K18" s="267">
        <f>E18*J18</f>
        <v>0</v>
      </c>
      <c r="O18" s="259">
        <v>2</v>
      </c>
      <c r="AA18" s="232">
        <v>1</v>
      </c>
      <c r="AB18" s="232">
        <v>1</v>
      </c>
      <c r="AC18" s="232">
        <v>1</v>
      </c>
      <c r="AZ18" s="232">
        <v>1</v>
      </c>
      <c r="BA18" s="232">
        <f>IF(AZ18=1,G18,0)</f>
        <v>0</v>
      </c>
      <c r="BB18" s="232">
        <f>IF(AZ18=2,G18,0)</f>
        <v>0</v>
      </c>
      <c r="BC18" s="232">
        <f>IF(AZ18=3,G18,0)</f>
        <v>0</v>
      </c>
      <c r="BD18" s="232">
        <f>IF(AZ18=4,G18,0)</f>
        <v>0</v>
      </c>
      <c r="BE18" s="232">
        <f>IF(AZ18=5,G18,0)</f>
        <v>0</v>
      </c>
      <c r="CA18" s="259">
        <v>1</v>
      </c>
      <c r="CB18" s="259">
        <v>1</v>
      </c>
    </row>
    <row r="19" spans="1:57" ht="12.75">
      <c r="A19" s="277"/>
      <c r="B19" s="278" t="s">
        <v>101</v>
      </c>
      <c r="C19" s="279" t="s">
        <v>129</v>
      </c>
      <c r="D19" s="280"/>
      <c r="E19" s="281"/>
      <c r="F19" s="282"/>
      <c r="G19" s="283">
        <f>SUM(G17:G18)</f>
        <v>0</v>
      </c>
      <c r="H19" s="284"/>
      <c r="I19" s="285">
        <f>SUM(I17:I18)</f>
        <v>0</v>
      </c>
      <c r="J19" s="284"/>
      <c r="K19" s="285">
        <f>SUM(K17:K18)</f>
        <v>0</v>
      </c>
      <c r="O19" s="259">
        <v>4</v>
      </c>
      <c r="BA19" s="286">
        <f>SUM(BA17:BA18)</f>
        <v>0</v>
      </c>
      <c r="BB19" s="286">
        <f>SUM(BB17:BB18)</f>
        <v>0</v>
      </c>
      <c r="BC19" s="286">
        <f>SUM(BC17:BC18)</f>
        <v>0</v>
      </c>
      <c r="BD19" s="286">
        <f>SUM(BD17:BD18)</f>
        <v>0</v>
      </c>
      <c r="BE19" s="286">
        <f>SUM(BE17:BE18)</f>
        <v>0</v>
      </c>
    </row>
    <row r="20" spans="1:15" ht="12.75">
      <c r="A20" s="249" t="s">
        <v>97</v>
      </c>
      <c r="B20" s="250" t="s">
        <v>132</v>
      </c>
      <c r="C20" s="251" t="s">
        <v>133</v>
      </c>
      <c r="D20" s="252"/>
      <c r="E20" s="253"/>
      <c r="F20" s="253"/>
      <c r="G20" s="254"/>
      <c r="H20" s="255"/>
      <c r="I20" s="256"/>
      <c r="J20" s="257"/>
      <c r="K20" s="258"/>
      <c r="O20" s="259">
        <v>1</v>
      </c>
    </row>
    <row r="21" spans="1:80" ht="12.75">
      <c r="A21" s="260">
        <v>6</v>
      </c>
      <c r="B21" s="261" t="s">
        <v>135</v>
      </c>
      <c r="C21" s="262" t="s">
        <v>136</v>
      </c>
      <c r="D21" s="263" t="s">
        <v>100</v>
      </c>
      <c r="E21" s="264">
        <v>1</v>
      </c>
      <c r="F21" s="264">
        <v>0</v>
      </c>
      <c r="G21" s="265">
        <f>E21*F21</f>
        <v>0</v>
      </c>
      <c r="H21" s="266">
        <v>0</v>
      </c>
      <c r="I21" s="267">
        <f>E21*H21</f>
        <v>0</v>
      </c>
      <c r="J21" s="266">
        <v>0</v>
      </c>
      <c r="K21" s="267">
        <f>E21*J21</f>
        <v>0</v>
      </c>
      <c r="O21" s="259">
        <v>2</v>
      </c>
      <c r="AA21" s="232">
        <v>1</v>
      </c>
      <c r="AB21" s="232">
        <v>1</v>
      </c>
      <c r="AC21" s="232">
        <v>1</v>
      </c>
      <c r="AZ21" s="232">
        <v>1</v>
      </c>
      <c r="BA21" s="232">
        <f>IF(AZ21=1,G21,0)</f>
        <v>0</v>
      </c>
      <c r="BB21" s="232">
        <f>IF(AZ21=2,G21,0)</f>
        <v>0</v>
      </c>
      <c r="BC21" s="232">
        <f>IF(AZ21=3,G21,0)</f>
        <v>0</v>
      </c>
      <c r="BD21" s="232">
        <f>IF(AZ21=4,G21,0)</f>
        <v>0</v>
      </c>
      <c r="BE21" s="232">
        <f>IF(AZ21=5,G21,0)</f>
        <v>0</v>
      </c>
      <c r="CA21" s="259">
        <v>1</v>
      </c>
      <c r="CB21" s="259">
        <v>1</v>
      </c>
    </row>
    <row r="22" spans="1:15" ht="12.75">
      <c r="A22" s="268"/>
      <c r="B22" s="271"/>
      <c r="C22" s="325" t="s">
        <v>137</v>
      </c>
      <c r="D22" s="326"/>
      <c r="E22" s="272">
        <v>0</v>
      </c>
      <c r="F22" s="273"/>
      <c r="G22" s="274"/>
      <c r="H22" s="275"/>
      <c r="I22" s="269"/>
      <c r="J22" s="276"/>
      <c r="K22" s="269"/>
      <c r="M22" s="270" t="s">
        <v>137</v>
      </c>
      <c r="O22" s="259"/>
    </row>
    <row r="23" spans="1:15" ht="12.75">
      <c r="A23" s="268"/>
      <c r="B23" s="271"/>
      <c r="C23" s="325" t="s">
        <v>138</v>
      </c>
      <c r="D23" s="326"/>
      <c r="E23" s="272">
        <v>0</v>
      </c>
      <c r="F23" s="273"/>
      <c r="G23" s="274"/>
      <c r="H23" s="275"/>
      <c r="I23" s="269"/>
      <c r="J23" s="276"/>
      <c r="K23" s="269"/>
      <c r="M23" s="270" t="s">
        <v>138</v>
      </c>
      <c r="O23" s="259"/>
    </row>
    <row r="24" spans="1:15" ht="12.75">
      <c r="A24" s="268"/>
      <c r="B24" s="271"/>
      <c r="C24" s="325" t="s">
        <v>139</v>
      </c>
      <c r="D24" s="326"/>
      <c r="E24" s="272">
        <v>1</v>
      </c>
      <c r="F24" s="273"/>
      <c r="G24" s="274"/>
      <c r="H24" s="275"/>
      <c r="I24" s="269"/>
      <c r="J24" s="276"/>
      <c r="K24" s="269"/>
      <c r="M24" s="270" t="s">
        <v>139</v>
      </c>
      <c r="O24" s="259"/>
    </row>
    <row r="25" spans="1:80" ht="22.5">
      <c r="A25" s="260">
        <v>7</v>
      </c>
      <c r="B25" s="261" t="s">
        <v>140</v>
      </c>
      <c r="C25" s="262" t="s">
        <v>141</v>
      </c>
      <c r="D25" s="263" t="s">
        <v>100</v>
      </c>
      <c r="E25" s="264">
        <v>1</v>
      </c>
      <c r="F25" s="264">
        <v>0</v>
      </c>
      <c r="G25" s="265">
        <f>E25*F25</f>
        <v>0</v>
      </c>
      <c r="H25" s="266">
        <v>0</v>
      </c>
      <c r="I25" s="267">
        <f>E25*H25</f>
        <v>0</v>
      </c>
      <c r="J25" s="266">
        <v>0</v>
      </c>
      <c r="K25" s="267">
        <f>E25*J25</f>
        <v>0</v>
      </c>
      <c r="O25" s="259">
        <v>2</v>
      </c>
      <c r="AA25" s="232">
        <v>1</v>
      </c>
      <c r="AB25" s="232">
        <v>1</v>
      </c>
      <c r="AC25" s="232">
        <v>1</v>
      </c>
      <c r="AZ25" s="232">
        <v>1</v>
      </c>
      <c r="BA25" s="232">
        <f>IF(AZ25=1,G25,0)</f>
        <v>0</v>
      </c>
      <c r="BB25" s="232">
        <f>IF(AZ25=2,G25,0)</f>
        <v>0</v>
      </c>
      <c r="BC25" s="232">
        <f>IF(AZ25=3,G25,0)</f>
        <v>0</v>
      </c>
      <c r="BD25" s="232">
        <f>IF(AZ25=4,G25,0)</f>
        <v>0</v>
      </c>
      <c r="BE25" s="232">
        <f>IF(AZ25=5,G25,0)</f>
        <v>0</v>
      </c>
      <c r="CA25" s="259">
        <v>1</v>
      </c>
      <c r="CB25" s="259">
        <v>1</v>
      </c>
    </row>
    <row r="26" spans="1:57" ht="12.75">
      <c r="A26" s="277"/>
      <c r="B26" s="278" t="s">
        <v>101</v>
      </c>
      <c r="C26" s="279" t="s">
        <v>134</v>
      </c>
      <c r="D26" s="280"/>
      <c r="E26" s="281"/>
      <c r="F26" s="282"/>
      <c r="G26" s="283">
        <f>SUM(G20:G25)</f>
        <v>0</v>
      </c>
      <c r="H26" s="284"/>
      <c r="I26" s="285">
        <f>SUM(I20:I25)</f>
        <v>0</v>
      </c>
      <c r="J26" s="284"/>
      <c r="K26" s="285">
        <f>SUM(K20:K25)</f>
        <v>0</v>
      </c>
      <c r="O26" s="259">
        <v>4</v>
      </c>
      <c r="BA26" s="286">
        <f>SUM(BA20:BA25)</f>
        <v>0</v>
      </c>
      <c r="BB26" s="286">
        <f>SUM(BB20:BB25)</f>
        <v>0</v>
      </c>
      <c r="BC26" s="286">
        <f>SUM(BC20:BC25)</f>
        <v>0</v>
      </c>
      <c r="BD26" s="286">
        <f>SUM(BD20:BD25)</f>
        <v>0</v>
      </c>
      <c r="BE26" s="286">
        <f>SUM(BE20:BE25)</f>
        <v>0</v>
      </c>
    </row>
    <row r="27" spans="1:15" ht="12.75">
      <c r="A27" s="249" t="s">
        <v>97</v>
      </c>
      <c r="B27" s="250" t="s">
        <v>142</v>
      </c>
      <c r="C27" s="251" t="s">
        <v>143</v>
      </c>
      <c r="D27" s="252"/>
      <c r="E27" s="253"/>
      <c r="F27" s="253"/>
      <c r="G27" s="254"/>
      <c r="H27" s="255"/>
      <c r="I27" s="256"/>
      <c r="J27" s="257"/>
      <c r="K27" s="258"/>
      <c r="O27" s="259">
        <v>1</v>
      </c>
    </row>
    <row r="28" spans="1:80" ht="12.75">
      <c r="A28" s="260">
        <v>8</v>
      </c>
      <c r="B28" s="261" t="s">
        <v>145</v>
      </c>
      <c r="C28" s="262" t="s">
        <v>146</v>
      </c>
      <c r="D28" s="263" t="s">
        <v>115</v>
      </c>
      <c r="E28" s="264">
        <v>1</v>
      </c>
      <c r="F28" s="264">
        <v>0</v>
      </c>
      <c r="G28" s="265">
        <f>E28*F28</f>
        <v>0</v>
      </c>
      <c r="H28" s="266">
        <v>0</v>
      </c>
      <c r="I28" s="267">
        <f>E28*H28</f>
        <v>0</v>
      </c>
      <c r="J28" s="266">
        <v>0</v>
      </c>
      <c r="K28" s="267">
        <f>E28*J28</f>
        <v>0</v>
      </c>
      <c r="O28" s="259">
        <v>2</v>
      </c>
      <c r="AA28" s="232">
        <v>1</v>
      </c>
      <c r="AB28" s="232">
        <v>1</v>
      </c>
      <c r="AC28" s="232">
        <v>1</v>
      </c>
      <c r="AZ28" s="232">
        <v>1</v>
      </c>
      <c r="BA28" s="232">
        <f>IF(AZ28=1,G28,0)</f>
        <v>0</v>
      </c>
      <c r="BB28" s="232">
        <f>IF(AZ28=2,G28,0)</f>
        <v>0</v>
      </c>
      <c r="BC28" s="232">
        <f>IF(AZ28=3,G28,0)</f>
        <v>0</v>
      </c>
      <c r="BD28" s="232">
        <f>IF(AZ28=4,G28,0)</f>
        <v>0</v>
      </c>
      <c r="BE28" s="232">
        <f>IF(AZ28=5,G28,0)</f>
        <v>0</v>
      </c>
      <c r="CA28" s="259">
        <v>1</v>
      </c>
      <c r="CB28" s="259">
        <v>1</v>
      </c>
    </row>
    <row r="29" spans="1:57" ht="12.75">
      <c r="A29" s="277"/>
      <c r="B29" s="278" t="s">
        <v>101</v>
      </c>
      <c r="C29" s="279" t="s">
        <v>144</v>
      </c>
      <c r="D29" s="280"/>
      <c r="E29" s="281"/>
      <c r="F29" s="282"/>
      <c r="G29" s="283">
        <f>SUM(G27:G28)</f>
        <v>0</v>
      </c>
      <c r="H29" s="284"/>
      <c r="I29" s="285">
        <f>SUM(I27:I28)</f>
        <v>0</v>
      </c>
      <c r="J29" s="284"/>
      <c r="K29" s="285">
        <f>SUM(K27:K28)</f>
        <v>0</v>
      </c>
      <c r="O29" s="259">
        <v>4</v>
      </c>
      <c r="BA29" s="286">
        <f>SUM(BA27:BA28)</f>
        <v>0</v>
      </c>
      <c r="BB29" s="286">
        <f>SUM(BB27:BB28)</f>
        <v>0</v>
      </c>
      <c r="BC29" s="286">
        <f>SUM(BC27:BC28)</f>
        <v>0</v>
      </c>
      <c r="BD29" s="286">
        <f>SUM(BD27:BD28)</f>
        <v>0</v>
      </c>
      <c r="BE29" s="286">
        <f>SUM(BE27:BE28)</f>
        <v>0</v>
      </c>
    </row>
    <row r="30" spans="1:15" ht="12.75">
      <c r="A30" s="249" t="s">
        <v>97</v>
      </c>
      <c r="B30" s="250" t="s">
        <v>147</v>
      </c>
      <c r="C30" s="251" t="s">
        <v>148</v>
      </c>
      <c r="D30" s="252"/>
      <c r="E30" s="253"/>
      <c r="F30" s="253"/>
      <c r="G30" s="254"/>
      <c r="H30" s="255"/>
      <c r="I30" s="256"/>
      <c r="J30" s="257"/>
      <c r="K30" s="258"/>
      <c r="O30" s="259">
        <v>1</v>
      </c>
    </row>
    <row r="31" spans="1:80" ht="22.5">
      <c r="A31" s="260">
        <v>9</v>
      </c>
      <c r="B31" s="261" t="s">
        <v>150</v>
      </c>
      <c r="C31" s="262" t="s">
        <v>151</v>
      </c>
      <c r="D31" s="263" t="s">
        <v>152</v>
      </c>
      <c r="E31" s="264">
        <v>2.92</v>
      </c>
      <c r="F31" s="264">
        <v>0</v>
      </c>
      <c r="G31" s="265">
        <f>E31*F31</f>
        <v>0</v>
      </c>
      <c r="H31" s="266">
        <v>0.45139</v>
      </c>
      <c r="I31" s="267">
        <f>E31*H31</f>
        <v>1.3180588</v>
      </c>
      <c r="J31" s="266">
        <v>0</v>
      </c>
      <c r="K31" s="267">
        <f>E31*J31</f>
        <v>0</v>
      </c>
      <c r="O31" s="259">
        <v>2</v>
      </c>
      <c r="AA31" s="232">
        <v>1</v>
      </c>
      <c r="AB31" s="232">
        <v>1</v>
      </c>
      <c r="AC31" s="232">
        <v>1</v>
      </c>
      <c r="AZ31" s="232">
        <v>1</v>
      </c>
      <c r="BA31" s="232">
        <f>IF(AZ31=1,G31,0)</f>
        <v>0</v>
      </c>
      <c r="BB31" s="232">
        <f>IF(AZ31=2,G31,0)</f>
        <v>0</v>
      </c>
      <c r="BC31" s="232">
        <f>IF(AZ31=3,G31,0)</f>
        <v>0</v>
      </c>
      <c r="BD31" s="232">
        <f>IF(AZ31=4,G31,0)</f>
        <v>0</v>
      </c>
      <c r="BE31" s="232">
        <f>IF(AZ31=5,G31,0)</f>
        <v>0</v>
      </c>
      <c r="CA31" s="259">
        <v>1</v>
      </c>
      <c r="CB31" s="259">
        <v>1</v>
      </c>
    </row>
    <row r="32" spans="1:15" ht="12.75">
      <c r="A32" s="268"/>
      <c r="B32" s="271"/>
      <c r="C32" s="325" t="s">
        <v>153</v>
      </c>
      <c r="D32" s="326"/>
      <c r="E32" s="272">
        <v>2.92</v>
      </c>
      <c r="F32" s="273"/>
      <c r="G32" s="274"/>
      <c r="H32" s="275"/>
      <c r="I32" s="269"/>
      <c r="J32" s="276"/>
      <c r="K32" s="269"/>
      <c r="M32" s="270" t="s">
        <v>153</v>
      </c>
      <c r="O32" s="259"/>
    </row>
    <row r="33" spans="1:57" ht="12.75">
      <c r="A33" s="277"/>
      <c r="B33" s="278" t="s">
        <v>101</v>
      </c>
      <c r="C33" s="279" t="s">
        <v>149</v>
      </c>
      <c r="D33" s="280"/>
      <c r="E33" s="281"/>
      <c r="F33" s="282"/>
      <c r="G33" s="283">
        <f>SUM(G30:G32)</f>
        <v>0</v>
      </c>
      <c r="H33" s="284"/>
      <c r="I33" s="285">
        <f>SUM(I30:I32)</f>
        <v>1.3180588</v>
      </c>
      <c r="J33" s="284"/>
      <c r="K33" s="285">
        <f>SUM(K30:K32)</f>
        <v>0</v>
      </c>
      <c r="O33" s="259">
        <v>4</v>
      </c>
      <c r="BA33" s="286">
        <f>SUM(BA30:BA32)</f>
        <v>0</v>
      </c>
      <c r="BB33" s="286">
        <f>SUM(BB30:BB32)</f>
        <v>0</v>
      </c>
      <c r="BC33" s="286">
        <f>SUM(BC30:BC32)</f>
        <v>0</v>
      </c>
      <c r="BD33" s="286">
        <f>SUM(BD30:BD32)</f>
        <v>0</v>
      </c>
      <c r="BE33" s="286">
        <f>SUM(BE30:BE32)</f>
        <v>0</v>
      </c>
    </row>
    <row r="34" spans="1:15" ht="12.75">
      <c r="A34" s="249" t="s">
        <v>97</v>
      </c>
      <c r="B34" s="250" t="s">
        <v>154</v>
      </c>
      <c r="C34" s="251" t="s">
        <v>155</v>
      </c>
      <c r="D34" s="252"/>
      <c r="E34" s="253"/>
      <c r="F34" s="253"/>
      <c r="G34" s="254"/>
      <c r="H34" s="255"/>
      <c r="I34" s="256"/>
      <c r="J34" s="257"/>
      <c r="K34" s="258"/>
      <c r="O34" s="259">
        <v>1</v>
      </c>
    </row>
    <row r="35" spans="1:80" ht="12.75">
      <c r="A35" s="260">
        <v>10</v>
      </c>
      <c r="B35" s="261" t="s">
        <v>157</v>
      </c>
      <c r="C35" s="262" t="s">
        <v>158</v>
      </c>
      <c r="D35" s="263" t="s">
        <v>152</v>
      </c>
      <c r="E35" s="264">
        <v>472.435</v>
      </c>
      <c r="F35" s="264">
        <v>0</v>
      </c>
      <c r="G35" s="265">
        <f>E35*F35</f>
        <v>0</v>
      </c>
      <c r="H35" s="266">
        <v>4E-05</v>
      </c>
      <c r="I35" s="267">
        <f>E35*H35</f>
        <v>0.0188974</v>
      </c>
      <c r="J35" s="266">
        <v>0</v>
      </c>
      <c r="K35" s="267">
        <f>E35*J35</f>
        <v>0</v>
      </c>
      <c r="O35" s="259">
        <v>2</v>
      </c>
      <c r="AA35" s="232">
        <v>1</v>
      </c>
      <c r="AB35" s="232">
        <v>1</v>
      </c>
      <c r="AC35" s="232">
        <v>1</v>
      </c>
      <c r="AZ35" s="232">
        <v>1</v>
      </c>
      <c r="BA35" s="232">
        <f>IF(AZ35=1,G35,0)</f>
        <v>0</v>
      </c>
      <c r="BB35" s="232">
        <f>IF(AZ35=2,G35,0)</f>
        <v>0</v>
      </c>
      <c r="BC35" s="232">
        <f>IF(AZ35=3,G35,0)</f>
        <v>0</v>
      </c>
      <c r="BD35" s="232">
        <f>IF(AZ35=4,G35,0)</f>
        <v>0</v>
      </c>
      <c r="BE35" s="232">
        <f>IF(AZ35=5,G35,0)</f>
        <v>0</v>
      </c>
      <c r="CA35" s="259">
        <v>1</v>
      </c>
      <c r="CB35" s="259">
        <v>1</v>
      </c>
    </row>
    <row r="36" spans="1:15" ht="22.5">
      <c r="A36" s="268"/>
      <c r="B36" s="271"/>
      <c r="C36" s="325" t="s">
        <v>159</v>
      </c>
      <c r="D36" s="326"/>
      <c r="E36" s="272">
        <v>158.815</v>
      </c>
      <c r="F36" s="273"/>
      <c r="G36" s="274"/>
      <c r="H36" s="275"/>
      <c r="I36" s="269"/>
      <c r="J36" s="276"/>
      <c r="K36" s="269"/>
      <c r="M36" s="270" t="s">
        <v>159</v>
      </c>
      <c r="O36" s="259"/>
    </row>
    <row r="37" spans="1:15" ht="12.75">
      <c r="A37" s="268"/>
      <c r="B37" s="271"/>
      <c r="C37" s="325" t="s">
        <v>160</v>
      </c>
      <c r="D37" s="326"/>
      <c r="E37" s="272">
        <v>1.62</v>
      </c>
      <c r="F37" s="273"/>
      <c r="G37" s="274"/>
      <c r="H37" s="275"/>
      <c r="I37" s="269"/>
      <c r="J37" s="276"/>
      <c r="K37" s="269"/>
      <c r="M37" s="270" t="s">
        <v>160</v>
      </c>
      <c r="O37" s="259"/>
    </row>
    <row r="38" spans="1:15" ht="12.75">
      <c r="A38" s="268"/>
      <c r="B38" s="271"/>
      <c r="C38" s="325" t="s">
        <v>161</v>
      </c>
      <c r="D38" s="326"/>
      <c r="E38" s="272">
        <v>312</v>
      </c>
      <c r="F38" s="273"/>
      <c r="G38" s="274"/>
      <c r="H38" s="275"/>
      <c r="I38" s="269"/>
      <c r="J38" s="276"/>
      <c r="K38" s="269"/>
      <c r="M38" s="270" t="s">
        <v>161</v>
      </c>
      <c r="O38" s="259"/>
    </row>
    <row r="39" spans="1:80" ht="22.5">
      <c r="A39" s="260">
        <v>11</v>
      </c>
      <c r="B39" s="261" t="s">
        <v>162</v>
      </c>
      <c r="C39" s="262" t="s">
        <v>163</v>
      </c>
      <c r="D39" s="263" t="s">
        <v>164</v>
      </c>
      <c r="E39" s="264">
        <v>38</v>
      </c>
      <c r="F39" s="264">
        <v>0</v>
      </c>
      <c r="G39" s="265">
        <f>E39*F39</f>
        <v>0</v>
      </c>
      <c r="H39" s="266">
        <v>0.03781</v>
      </c>
      <c r="I39" s="267">
        <f>E39*H39</f>
        <v>1.4367800000000002</v>
      </c>
      <c r="J39" s="266">
        <v>0</v>
      </c>
      <c r="K39" s="267">
        <f>E39*J39</f>
        <v>0</v>
      </c>
      <c r="O39" s="259">
        <v>2</v>
      </c>
      <c r="AA39" s="232">
        <v>1</v>
      </c>
      <c r="AB39" s="232">
        <v>1</v>
      </c>
      <c r="AC39" s="232">
        <v>1</v>
      </c>
      <c r="AZ39" s="232">
        <v>1</v>
      </c>
      <c r="BA39" s="232">
        <f>IF(AZ39=1,G39,0)</f>
        <v>0</v>
      </c>
      <c r="BB39" s="232">
        <f>IF(AZ39=2,G39,0)</f>
        <v>0</v>
      </c>
      <c r="BC39" s="232">
        <f>IF(AZ39=3,G39,0)</f>
        <v>0</v>
      </c>
      <c r="BD39" s="232">
        <f>IF(AZ39=4,G39,0)</f>
        <v>0</v>
      </c>
      <c r="BE39" s="232">
        <f>IF(AZ39=5,G39,0)</f>
        <v>0</v>
      </c>
      <c r="CA39" s="259">
        <v>1</v>
      </c>
      <c r="CB39" s="259">
        <v>1</v>
      </c>
    </row>
    <row r="40" spans="1:80" ht="12.75">
      <c r="A40" s="260">
        <v>12</v>
      </c>
      <c r="B40" s="261" t="s">
        <v>165</v>
      </c>
      <c r="C40" s="262" t="s">
        <v>166</v>
      </c>
      <c r="D40" s="263" t="s">
        <v>152</v>
      </c>
      <c r="E40" s="264">
        <v>66.415</v>
      </c>
      <c r="F40" s="264">
        <v>0</v>
      </c>
      <c r="G40" s="265">
        <f>E40*F40</f>
        <v>0</v>
      </c>
      <c r="H40" s="266">
        <v>0.05284</v>
      </c>
      <c r="I40" s="267">
        <f>E40*H40</f>
        <v>3.5093686</v>
      </c>
      <c r="J40" s="266">
        <v>0</v>
      </c>
      <c r="K40" s="267">
        <f>E40*J40</f>
        <v>0</v>
      </c>
      <c r="O40" s="259">
        <v>2</v>
      </c>
      <c r="AA40" s="232">
        <v>1</v>
      </c>
      <c r="AB40" s="232">
        <v>1</v>
      </c>
      <c r="AC40" s="232">
        <v>1</v>
      </c>
      <c r="AZ40" s="232">
        <v>1</v>
      </c>
      <c r="BA40" s="232">
        <f>IF(AZ40=1,G40,0)</f>
        <v>0</v>
      </c>
      <c r="BB40" s="232">
        <f>IF(AZ40=2,G40,0)</f>
        <v>0</v>
      </c>
      <c r="BC40" s="232">
        <f>IF(AZ40=3,G40,0)</f>
        <v>0</v>
      </c>
      <c r="BD40" s="232">
        <f>IF(AZ40=4,G40,0)</f>
        <v>0</v>
      </c>
      <c r="BE40" s="232">
        <f>IF(AZ40=5,G40,0)</f>
        <v>0</v>
      </c>
      <c r="CA40" s="259">
        <v>1</v>
      </c>
      <c r="CB40" s="259">
        <v>1</v>
      </c>
    </row>
    <row r="41" spans="1:15" ht="22.5">
      <c r="A41" s="268"/>
      <c r="B41" s="271"/>
      <c r="C41" s="325" t="s">
        <v>167</v>
      </c>
      <c r="D41" s="326"/>
      <c r="E41" s="272">
        <v>57.69</v>
      </c>
      <c r="F41" s="273"/>
      <c r="G41" s="274"/>
      <c r="H41" s="275"/>
      <c r="I41" s="269"/>
      <c r="J41" s="276"/>
      <c r="K41" s="269"/>
      <c r="M41" s="270" t="s">
        <v>167</v>
      </c>
      <c r="O41" s="259"/>
    </row>
    <row r="42" spans="1:15" ht="22.5">
      <c r="A42" s="268"/>
      <c r="B42" s="271"/>
      <c r="C42" s="325" t="s">
        <v>168</v>
      </c>
      <c r="D42" s="326"/>
      <c r="E42" s="272">
        <v>8.725</v>
      </c>
      <c r="F42" s="273"/>
      <c r="G42" s="274"/>
      <c r="H42" s="275"/>
      <c r="I42" s="269"/>
      <c r="J42" s="276"/>
      <c r="K42" s="269"/>
      <c r="M42" s="270" t="s">
        <v>168</v>
      </c>
      <c r="O42" s="259"/>
    </row>
    <row r="43" spans="1:80" ht="22.5">
      <c r="A43" s="260">
        <v>13</v>
      </c>
      <c r="B43" s="261" t="s">
        <v>169</v>
      </c>
      <c r="C43" s="262" t="s">
        <v>170</v>
      </c>
      <c r="D43" s="263" t="s">
        <v>152</v>
      </c>
      <c r="E43" s="264">
        <v>14.12</v>
      </c>
      <c r="F43" s="264">
        <v>0</v>
      </c>
      <c r="G43" s="265">
        <f>E43*F43</f>
        <v>0</v>
      </c>
      <c r="H43" s="266">
        <v>0.03371</v>
      </c>
      <c r="I43" s="267">
        <f>E43*H43</f>
        <v>0.47598519999999994</v>
      </c>
      <c r="J43" s="266">
        <v>0</v>
      </c>
      <c r="K43" s="267">
        <f>E43*J43</f>
        <v>0</v>
      </c>
      <c r="O43" s="259">
        <v>2</v>
      </c>
      <c r="AA43" s="232">
        <v>1</v>
      </c>
      <c r="AB43" s="232">
        <v>1</v>
      </c>
      <c r="AC43" s="232">
        <v>1</v>
      </c>
      <c r="AZ43" s="232">
        <v>1</v>
      </c>
      <c r="BA43" s="232">
        <f>IF(AZ43=1,G43,0)</f>
        <v>0</v>
      </c>
      <c r="BB43" s="232">
        <f>IF(AZ43=2,G43,0)</f>
        <v>0</v>
      </c>
      <c r="BC43" s="232">
        <f>IF(AZ43=3,G43,0)</f>
        <v>0</v>
      </c>
      <c r="BD43" s="232">
        <f>IF(AZ43=4,G43,0)</f>
        <v>0</v>
      </c>
      <c r="BE43" s="232">
        <f>IF(AZ43=5,G43,0)</f>
        <v>0</v>
      </c>
      <c r="CA43" s="259">
        <v>1</v>
      </c>
      <c r="CB43" s="259">
        <v>1</v>
      </c>
    </row>
    <row r="44" spans="1:15" ht="22.5">
      <c r="A44" s="268"/>
      <c r="B44" s="271"/>
      <c r="C44" s="325" t="s">
        <v>171</v>
      </c>
      <c r="D44" s="326"/>
      <c r="E44" s="272">
        <v>14.12</v>
      </c>
      <c r="F44" s="273"/>
      <c r="G44" s="274"/>
      <c r="H44" s="275"/>
      <c r="I44" s="269"/>
      <c r="J44" s="276"/>
      <c r="K44" s="269"/>
      <c r="M44" s="270" t="s">
        <v>171</v>
      </c>
      <c r="O44" s="259"/>
    </row>
    <row r="45" spans="1:80" ht="22.5">
      <c r="A45" s="260">
        <v>14</v>
      </c>
      <c r="B45" s="261" t="s">
        <v>172</v>
      </c>
      <c r="C45" s="262" t="s">
        <v>173</v>
      </c>
      <c r="D45" s="263" t="s">
        <v>152</v>
      </c>
      <c r="E45" s="264">
        <v>11.616</v>
      </c>
      <c r="F45" s="264">
        <v>0</v>
      </c>
      <c r="G45" s="265">
        <f>E45*F45</f>
        <v>0</v>
      </c>
      <c r="H45" s="266">
        <v>0.00491</v>
      </c>
      <c r="I45" s="267">
        <f>E45*H45</f>
        <v>0.057034560000000005</v>
      </c>
      <c r="J45" s="266">
        <v>0</v>
      </c>
      <c r="K45" s="267">
        <f>E45*J45</f>
        <v>0</v>
      </c>
      <c r="O45" s="259">
        <v>2</v>
      </c>
      <c r="AA45" s="232">
        <v>1</v>
      </c>
      <c r="AB45" s="232">
        <v>1</v>
      </c>
      <c r="AC45" s="232">
        <v>1</v>
      </c>
      <c r="AZ45" s="232">
        <v>1</v>
      </c>
      <c r="BA45" s="232">
        <f>IF(AZ45=1,G45,0)</f>
        <v>0</v>
      </c>
      <c r="BB45" s="232">
        <f>IF(AZ45=2,G45,0)</f>
        <v>0</v>
      </c>
      <c r="BC45" s="232">
        <f>IF(AZ45=3,G45,0)</f>
        <v>0</v>
      </c>
      <c r="BD45" s="232">
        <f>IF(AZ45=4,G45,0)</f>
        <v>0</v>
      </c>
      <c r="BE45" s="232">
        <f>IF(AZ45=5,G45,0)</f>
        <v>0</v>
      </c>
      <c r="CA45" s="259">
        <v>1</v>
      </c>
      <c r="CB45" s="259">
        <v>1</v>
      </c>
    </row>
    <row r="46" spans="1:15" ht="12.75">
      <c r="A46" s="268"/>
      <c r="B46" s="271"/>
      <c r="C46" s="325" t="s">
        <v>174</v>
      </c>
      <c r="D46" s="326"/>
      <c r="E46" s="272">
        <v>8.16</v>
      </c>
      <c r="F46" s="273"/>
      <c r="G46" s="274"/>
      <c r="H46" s="275"/>
      <c r="I46" s="269"/>
      <c r="J46" s="276"/>
      <c r="K46" s="269"/>
      <c r="M46" s="270" t="s">
        <v>174</v>
      </c>
      <c r="O46" s="259"/>
    </row>
    <row r="47" spans="1:15" ht="12.75">
      <c r="A47" s="268"/>
      <c r="B47" s="271"/>
      <c r="C47" s="325" t="s">
        <v>175</v>
      </c>
      <c r="D47" s="326"/>
      <c r="E47" s="272">
        <v>3.456</v>
      </c>
      <c r="F47" s="273"/>
      <c r="G47" s="274"/>
      <c r="H47" s="275"/>
      <c r="I47" s="269"/>
      <c r="J47" s="276"/>
      <c r="K47" s="269"/>
      <c r="M47" s="270" t="s">
        <v>175</v>
      </c>
      <c r="O47" s="259"/>
    </row>
    <row r="48" spans="1:80" ht="12.75">
      <c r="A48" s="260">
        <v>15</v>
      </c>
      <c r="B48" s="261" t="s">
        <v>176</v>
      </c>
      <c r="C48" s="262" t="s">
        <v>177</v>
      </c>
      <c r="D48" s="263" t="s">
        <v>178</v>
      </c>
      <c r="E48" s="264">
        <v>35.3</v>
      </c>
      <c r="F48" s="264">
        <v>0</v>
      </c>
      <c r="G48" s="265">
        <f>E48*F48</f>
        <v>0</v>
      </c>
      <c r="H48" s="266">
        <v>0.00046</v>
      </c>
      <c r="I48" s="267">
        <f>E48*H48</f>
        <v>0.016238</v>
      </c>
      <c r="J48" s="266">
        <v>0</v>
      </c>
      <c r="K48" s="267">
        <f>E48*J48</f>
        <v>0</v>
      </c>
      <c r="O48" s="259">
        <v>2</v>
      </c>
      <c r="AA48" s="232">
        <v>1</v>
      </c>
      <c r="AB48" s="232">
        <v>1</v>
      </c>
      <c r="AC48" s="232">
        <v>1</v>
      </c>
      <c r="AZ48" s="232">
        <v>1</v>
      </c>
      <c r="BA48" s="232">
        <f>IF(AZ48=1,G48,0)</f>
        <v>0</v>
      </c>
      <c r="BB48" s="232">
        <f>IF(AZ48=2,G48,0)</f>
        <v>0</v>
      </c>
      <c r="BC48" s="232">
        <f>IF(AZ48=3,G48,0)</f>
        <v>0</v>
      </c>
      <c r="BD48" s="232">
        <f>IF(AZ48=4,G48,0)</f>
        <v>0</v>
      </c>
      <c r="BE48" s="232">
        <f>IF(AZ48=5,G48,0)</f>
        <v>0</v>
      </c>
      <c r="CA48" s="259">
        <v>1</v>
      </c>
      <c r="CB48" s="259">
        <v>1</v>
      </c>
    </row>
    <row r="49" spans="1:15" ht="12.75">
      <c r="A49" s="268"/>
      <c r="B49" s="271"/>
      <c r="C49" s="325" t="s">
        <v>179</v>
      </c>
      <c r="D49" s="326"/>
      <c r="E49" s="272">
        <v>35.3</v>
      </c>
      <c r="F49" s="273"/>
      <c r="G49" s="274"/>
      <c r="H49" s="275"/>
      <c r="I49" s="269"/>
      <c r="J49" s="276"/>
      <c r="K49" s="269"/>
      <c r="M49" s="270" t="s">
        <v>179</v>
      </c>
      <c r="O49" s="259"/>
    </row>
    <row r="50" spans="1:57" ht="12.75">
      <c r="A50" s="277"/>
      <c r="B50" s="278" t="s">
        <v>101</v>
      </c>
      <c r="C50" s="279" t="s">
        <v>156</v>
      </c>
      <c r="D50" s="280"/>
      <c r="E50" s="281"/>
      <c r="F50" s="282"/>
      <c r="G50" s="283">
        <f>SUM(G34:G49)</f>
        <v>0</v>
      </c>
      <c r="H50" s="284"/>
      <c r="I50" s="285">
        <f>SUM(I34:I49)</f>
        <v>5.514303760000001</v>
      </c>
      <c r="J50" s="284"/>
      <c r="K50" s="285">
        <f>SUM(K34:K49)</f>
        <v>0</v>
      </c>
      <c r="O50" s="259">
        <v>4</v>
      </c>
      <c r="BA50" s="286">
        <f>SUM(BA34:BA49)</f>
        <v>0</v>
      </c>
      <c r="BB50" s="286">
        <f>SUM(BB34:BB49)</f>
        <v>0</v>
      </c>
      <c r="BC50" s="286">
        <f>SUM(BC34:BC49)</f>
        <v>0</v>
      </c>
      <c r="BD50" s="286">
        <f>SUM(BD34:BD49)</f>
        <v>0</v>
      </c>
      <c r="BE50" s="286">
        <f>SUM(BE34:BE49)</f>
        <v>0</v>
      </c>
    </row>
    <row r="51" spans="1:15" ht="12.75">
      <c r="A51" s="249" t="s">
        <v>97</v>
      </c>
      <c r="B51" s="250" t="s">
        <v>180</v>
      </c>
      <c r="C51" s="251" t="s">
        <v>181</v>
      </c>
      <c r="D51" s="252"/>
      <c r="E51" s="253"/>
      <c r="F51" s="253"/>
      <c r="G51" s="254"/>
      <c r="H51" s="255"/>
      <c r="I51" s="256"/>
      <c r="J51" s="257"/>
      <c r="K51" s="258"/>
      <c r="O51" s="259">
        <v>1</v>
      </c>
    </row>
    <row r="52" spans="1:80" ht="22.5">
      <c r="A52" s="260">
        <v>16</v>
      </c>
      <c r="B52" s="261" t="s">
        <v>183</v>
      </c>
      <c r="C52" s="332" t="s">
        <v>184</v>
      </c>
      <c r="D52" s="263" t="s">
        <v>152</v>
      </c>
      <c r="E52" s="264">
        <v>48.296</v>
      </c>
      <c r="F52" s="264">
        <v>0</v>
      </c>
      <c r="G52" s="265">
        <f>E52*F52</f>
        <v>0</v>
      </c>
      <c r="H52" s="266">
        <v>0.00189</v>
      </c>
      <c r="I52" s="267">
        <f>E52*H52</f>
        <v>0.09127944</v>
      </c>
      <c r="J52" s="266">
        <v>0</v>
      </c>
      <c r="K52" s="267">
        <f>E52*J52</f>
        <v>0</v>
      </c>
      <c r="O52" s="259">
        <v>2</v>
      </c>
      <c r="AA52" s="232">
        <v>1</v>
      </c>
      <c r="AB52" s="232">
        <v>1</v>
      </c>
      <c r="AC52" s="232">
        <v>1</v>
      </c>
      <c r="AZ52" s="232">
        <v>1</v>
      </c>
      <c r="BA52" s="232">
        <f>IF(AZ52=1,G52,0)</f>
        <v>0</v>
      </c>
      <c r="BB52" s="232">
        <f>IF(AZ52=2,G52,0)</f>
        <v>0</v>
      </c>
      <c r="BC52" s="232">
        <f>IF(AZ52=3,G52,0)</f>
        <v>0</v>
      </c>
      <c r="BD52" s="232">
        <f>IF(AZ52=4,G52,0)</f>
        <v>0</v>
      </c>
      <c r="BE52" s="232">
        <f>IF(AZ52=5,G52,0)</f>
        <v>0</v>
      </c>
      <c r="CA52" s="259">
        <v>1</v>
      </c>
      <c r="CB52" s="259">
        <v>1</v>
      </c>
    </row>
    <row r="53" spans="1:15" ht="12.75">
      <c r="A53" s="268"/>
      <c r="B53" s="271"/>
      <c r="C53" s="325" t="s">
        <v>185</v>
      </c>
      <c r="D53" s="326"/>
      <c r="E53" s="272">
        <v>48.296</v>
      </c>
      <c r="F53" s="273"/>
      <c r="G53" s="274"/>
      <c r="H53" s="275"/>
      <c r="I53" s="269"/>
      <c r="J53" s="276"/>
      <c r="K53" s="269"/>
      <c r="M53" s="270" t="s">
        <v>185</v>
      </c>
      <c r="O53" s="259"/>
    </row>
    <row r="54" spans="1:80" ht="12.75">
      <c r="A54" s="260">
        <v>17</v>
      </c>
      <c r="B54" s="261" t="s">
        <v>186</v>
      </c>
      <c r="C54" s="262" t="s">
        <v>187</v>
      </c>
      <c r="D54" s="263" t="s">
        <v>100</v>
      </c>
      <c r="E54" s="264">
        <v>5</v>
      </c>
      <c r="F54" s="264">
        <v>0</v>
      </c>
      <c r="G54" s="265">
        <f>E54*F54</f>
        <v>0</v>
      </c>
      <c r="H54" s="266">
        <v>0</v>
      </c>
      <c r="I54" s="267">
        <f>E54*H54</f>
        <v>0</v>
      </c>
      <c r="J54" s="266">
        <v>0</v>
      </c>
      <c r="K54" s="267">
        <f>E54*J54</f>
        <v>0</v>
      </c>
      <c r="O54" s="259">
        <v>2</v>
      </c>
      <c r="AA54" s="232">
        <v>1</v>
      </c>
      <c r="AB54" s="232">
        <v>1</v>
      </c>
      <c r="AC54" s="232">
        <v>1</v>
      </c>
      <c r="AZ54" s="232">
        <v>1</v>
      </c>
      <c r="BA54" s="232">
        <f>IF(AZ54=1,G54,0)</f>
        <v>0</v>
      </c>
      <c r="BB54" s="232">
        <f>IF(AZ54=2,G54,0)</f>
        <v>0</v>
      </c>
      <c r="BC54" s="232">
        <f>IF(AZ54=3,G54,0)</f>
        <v>0</v>
      </c>
      <c r="BD54" s="232">
        <f>IF(AZ54=4,G54,0)</f>
        <v>0</v>
      </c>
      <c r="BE54" s="232">
        <f>IF(AZ54=5,G54,0)</f>
        <v>0</v>
      </c>
      <c r="CA54" s="259">
        <v>1</v>
      </c>
      <c r="CB54" s="259">
        <v>1</v>
      </c>
    </row>
    <row r="55" spans="1:15" ht="12.75">
      <c r="A55" s="268"/>
      <c r="B55" s="271"/>
      <c r="C55" s="325" t="s">
        <v>188</v>
      </c>
      <c r="D55" s="326"/>
      <c r="E55" s="272">
        <v>0</v>
      </c>
      <c r="F55" s="273"/>
      <c r="G55" s="274"/>
      <c r="H55" s="275"/>
      <c r="I55" s="269"/>
      <c r="J55" s="276"/>
      <c r="K55" s="269"/>
      <c r="M55" s="270" t="s">
        <v>188</v>
      </c>
      <c r="O55" s="259"/>
    </row>
    <row r="56" spans="1:15" ht="12.75">
      <c r="A56" s="268"/>
      <c r="B56" s="271"/>
      <c r="C56" s="325" t="s">
        <v>189</v>
      </c>
      <c r="D56" s="326"/>
      <c r="E56" s="272">
        <v>0</v>
      </c>
      <c r="F56" s="273"/>
      <c r="G56" s="274"/>
      <c r="H56" s="275"/>
      <c r="I56" s="269"/>
      <c r="J56" s="276"/>
      <c r="K56" s="269"/>
      <c r="M56" s="270" t="s">
        <v>189</v>
      </c>
      <c r="O56" s="259"/>
    </row>
    <row r="57" spans="1:15" ht="12.75">
      <c r="A57" s="268"/>
      <c r="B57" s="271"/>
      <c r="C57" s="325" t="s">
        <v>190</v>
      </c>
      <c r="D57" s="326"/>
      <c r="E57" s="272">
        <v>0</v>
      </c>
      <c r="F57" s="273"/>
      <c r="G57" s="274"/>
      <c r="H57" s="275"/>
      <c r="I57" s="269"/>
      <c r="J57" s="276"/>
      <c r="K57" s="269"/>
      <c r="M57" s="270" t="s">
        <v>190</v>
      </c>
      <c r="O57" s="259"/>
    </row>
    <row r="58" spans="1:15" ht="12.75">
      <c r="A58" s="268"/>
      <c r="B58" s="271"/>
      <c r="C58" s="325" t="s">
        <v>191</v>
      </c>
      <c r="D58" s="326"/>
      <c r="E58" s="272">
        <v>5</v>
      </c>
      <c r="F58" s="273"/>
      <c r="G58" s="274"/>
      <c r="H58" s="275"/>
      <c r="I58" s="269"/>
      <c r="J58" s="276"/>
      <c r="K58" s="269"/>
      <c r="M58" s="270" t="s">
        <v>191</v>
      </c>
      <c r="O58" s="259"/>
    </row>
    <row r="59" spans="1:80" ht="12.75">
      <c r="A59" s="260">
        <v>18</v>
      </c>
      <c r="B59" s="261" t="s">
        <v>192</v>
      </c>
      <c r="C59" s="262" t="s">
        <v>193</v>
      </c>
      <c r="D59" s="263" t="s">
        <v>152</v>
      </c>
      <c r="E59" s="264">
        <v>678.435</v>
      </c>
      <c r="F59" s="264">
        <v>0</v>
      </c>
      <c r="G59" s="265">
        <f>E59*F59</f>
        <v>0</v>
      </c>
      <c r="H59" s="266">
        <v>4E-05</v>
      </c>
      <c r="I59" s="267">
        <f>E59*H59</f>
        <v>0.0271374</v>
      </c>
      <c r="J59" s="266">
        <v>0</v>
      </c>
      <c r="K59" s="267">
        <f>E59*J59</f>
        <v>0</v>
      </c>
      <c r="O59" s="259">
        <v>2</v>
      </c>
      <c r="AA59" s="232">
        <v>1</v>
      </c>
      <c r="AB59" s="232">
        <v>1</v>
      </c>
      <c r="AC59" s="232">
        <v>1</v>
      </c>
      <c r="AZ59" s="232">
        <v>1</v>
      </c>
      <c r="BA59" s="232">
        <f>IF(AZ59=1,G59,0)</f>
        <v>0</v>
      </c>
      <c r="BB59" s="232">
        <f>IF(AZ59=2,G59,0)</f>
        <v>0</v>
      </c>
      <c r="BC59" s="232">
        <f>IF(AZ59=3,G59,0)</f>
        <v>0</v>
      </c>
      <c r="BD59" s="232">
        <f>IF(AZ59=4,G59,0)</f>
        <v>0</v>
      </c>
      <c r="BE59" s="232">
        <f>IF(AZ59=5,G59,0)</f>
        <v>0</v>
      </c>
      <c r="CA59" s="259">
        <v>1</v>
      </c>
      <c r="CB59" s="259">
        <v>1</v>
      </c>
    </row>
    <row r="60" spans="1:15" ht="12.75">
      <c r="A60" s="268"/>
      <c r="B60" s="271"/>
      <c r="C60" s="325" t="s">
        <v>194</v>
      </c>
      <c r="D60" s="326"/>
      <c r="E60" s="272">
        <v>472.435</v>
      </c>
      <c r="F60" s="273"/>
      <c r="G60" s="274"/>
      <c r="H60" s="275"/>
      <c r="I60" s="269"/>
      <c r="J60" s="276"/>
      <c r="K60" s="269"/>
      <c r="M60" s="270" t="s">
        <v>194</v>
      </c>
      <c r="O60" s="259"/>
    </row>
    <row r="61" spans="1:15" ht="12.75">
      <c r="A61" s="268"/>
      <c r="B61" s="271"/>
      <c r="C61" s="325" t="s">
        <v>195</v>
      </c>
      <c r="D61" s="326"/>
      <c r="E61" s="272">
        <v>206</v>
      </c>
      <c r="F61" s="273"/>
      <c r="G61" s="274"/>
      <c r="H61" s="275"/>
      <c r="I61" s="269"/>
      <c r="J61" s="276"/>
      <c r="K61" s="269"/>
      <c r="M61" s="270" t="s">
        <v>195</v>
      </c>
      <c r="O61" s="259"/>
    </row>
    <row r="62" spans="1:80" ht="22.5">
      <c r="A62" s="260">
        <v>19</v>
      </c>
      <c r="B62" s="261" t="s">
        <v>196</v>
      </c>
      <c r="C62" s="332" t="s">
        <v>197</v>
      </c>
      <c r="D62" s="263" t="s">
        <v>152</v>
      </c>
      <c r="E62" s="264">
        <v>395.935</v>
      </c>
      <c r="F62" s="264">
        <v>0</v>
      </c>
      <c r="G62" s="265">
        <f>E62*F62</f>
        <v>0</v>
      </c>
      <c r="H62" s="266">
        <v>0.03533</v>
      </c>
      <c r="I62" s="267">
        <f>E62*H62</f>
        <v>13.98838355</v>
      </c>
      <c r="J62" s="266">
        <v>0</v>
      </c>
      <c r="K62" s="267">
        <f>E62*J62</f>
        <v>0</v>
      </c>
      <c r="O62" s="259">
        <v>2</v>
      </c>
      <c r="AA62" s="232">
        <v>1</v>
      </c>
      <c r="AB62" s="232">
        <v>0</v>
      </c>
      <c r="AC62" s="232">
        <v>0</v>
      </c>
      <c r="AZ62" s="232">
        <v>1</v>
      </c>
      <c r="BA62" s="232">
        <f>IF(AZ62=1,G62,0)</f>
        <v>0</v>
      </c>
      <c r="BB62" s="232">
        <f>IF(AZ62=2,G62,0)</f>
        <v>0</v>
      </c>
      <c r="BC62" s="232">
        <f>IF(AZ62=3,G62,0)</f>
        <v>0</v>
      </c>
      <c r="BD62" s="232">
        <f>IF(AZ62=4,G62,0)</f>
        <v>0</v>
      </c>
      <c r="BE62" s="232">
        <f>IF(AZ62=5,G62,0)</f>
        <v>0</v>
      </c>
      <c r="CA62" s="259">
        <v>1</v>
      </c>
      <c r="CB62" s="259">
        <v>0</v>
      </c>
    </row>
    <row r="63" spans="1:15" ht="12.75">
      <c r="A63" s="268"/>
      <c r="B63" s="271"/>
      <c r="C63" s="325" t="s">
        <v>198</v>
      </c>
      <c r="D63" s="326"/>
      <c r="E63" s="272">
        <v>558.292</v>
      </c>
      <c r="F63" s="273"/>
      <c r="G63" s="274"/>
      <c r="H63" s="275"/>
      <c r="I63" s="269"/>
      <c r="J63" s="276"/>
      <c r="K63" s="269"/>
      <c r="M63" s="270" t="s">
        <v>198</v>
      </c>
      <c r="O63" s="259"/>
    </row>
    <row r="64" spans="1:15" ht="33.75">
      <c r="A64" s="268"/>
      <c r="B64" s="271"/>
      <c r="C64" s="325" t="s">
        <v>199</v>
      </c>
      <c r="D64" s="326"/>
      <c r="E64" s="272">
        <v>-160.737</v>
      </c>
      <c r="F64" s="273"/>
      <c r="G64" s="274"/>
      <c r="H64" s="275"/>
      <c r="I64" s="269"/>
      <c r="J64" s="276"/>
      <c r="K64" s="269"/>
      <c r="M64" s="270" t="s">
        <v>199</v>
      </c>
      <c r="O64" s="259"/>
    </row>
    <row r="65" spans="1:15" ht="12.75">
      <c r="A65" s="268"/>
      <c r="B65" s="271"/>
      <c r="C65" s="325" t="s">
        <v>200</v>
      </c>
      <c r="D65" s="326"/>
      <c r="E65" s="272">
        <v>-1.62</v>
      </c>
      <c r="F65" s="273"/>
      <c r="G65" s="274"/>
      <c r="H65" s="275"/>
      <c r="I65" s="269"/>
      <c r="J65" s="276"/>
      <c r="K65" s="269"/>
      <c r="M65" s="270" t="s">
        <v>200</v>
      </c>
      <c r="O65" s="259"/>
    </row>
    <row r="66" spans="1:80" ht="12.75">
      <c r="A66" s="260">
        <v>20</v>
      </c>
      <c r="B66" s="261" t="s">
        <v>201</v>
      </c>
      <c r="C66" s="262" t="s">
        <v>202</v>
      </c>
      <c r="D66" s="263" t="s">
        <v>178</v>
      </c>
      <c r="E66" s="264">
        <v>79.99</v>
      </c>
      <c r="F66" s="264">
        <v>0</v>
      </c>
      <c r="G66" s="265">
        <f>E66*F66</f>
        <v>0</v>
      </c>
      <c r="H66" s="266">
        <v>0.00046</v>
      </c>
      <c r="I66" s="267">
        <f>E66*H66</f>
        <v>0.0367954</v>
      </c>
      <c r="J66" s="266">
        <v>0</v>
      </c>
      <c r="K66" s="267">
        <f>E66*J66</f>
        <v>0</v>
      </c>
      <c r="O66" s="259">
        <v>2</v>
      </c>
      <c r="AA66" s="232">
        <v>1</v>
      </c>
      <c r="AB66" s="232">
        <v>1</v>
      </c>
      <c r="AC66" s="232">
        <v>1</v>
      </c>
      <c r="AZ66" s="232">
        <v>1</v>
      </c>
      <c r="BA66" s="232">
        <f>IF(AZ66=1,G66,0)</f>
        <v>0</v>
      </c>
      <c r="BB66" s="232">
        <f>IF(AZ66=2,G66,0)</f>
        <v>0</v>
      </c>
      <c r="BC66" s="232">
        <f>IF(AZ66=3,G66,0)</f>
        <v>0</v>
      </c>
      <c r="BD66" s="232">
        <f>IF(AZ66=4,G66,0)</f>
        <v>0</v>
      </c>
      <c r="BE66" s="232">
        <f>IF(AZ66=5,G66,0)</f>
        <v>0</v>
      </c>
      <c r="CA66" s="259">
        <v>1</v>
      </c>
      <c r="CB66" s="259">
        <v>1</v>
      </c>
    </row>
    <row r="67" spans="1:15" ht="12.75">
      <c r="A67" s="268"/>
      <c r="B67" s="271"/>
      <c r="C67" s="325" t="s">
        <v>203</v>
      </c>
      <c r="D67" s="326"/>
      <c r="E67" s="272">
        <v>79.99</v>
      </c>
      <c r="F67" s="273"/>
      <c r="G67" s="274"/>
      <c r="H67" s="275"/>
      <c r="I67" s="269"/>
      <c r="J67" s="276"/>
      <c r="K67" s="269"/>
      <c r="M67" s="270" t="s">
        <v>203</v>
      </c>
      <c r="O67" s="259"/>
    </row>
    <row r="68" spans="1:80" ht="12.75">
      <c r="A68" s="260">
        <v>21</v>
      </c>
      <c r="B68" s="261" t="s">
        <v>204</v>
      </c>
      <c r="C68" s="332" t="s">
        <v>205</v>
      </c>
      <c r="D68" s="263" t="s">
        <v>152</v>
      </c>
      <c r="E68" s="264">
        <v>21.456</v>
      </c>
      <c r="F68" s="264">
        <v>0</v>
      </c>
      <c r="G68" s="265">
        <f>E68*F68</f>
        <v>0</v>
      </c>
      <c r="H68" s="266">
        <v>0.0095</v>
      </c>
      <c r="I68" s="267">
        <f>E68*H68</f>
        <v>0.20383199999999999</v>
      </c>
      <c r="J68" s="266">
        <v>0</v>
      </c>
      <c r="K68" s="267">
        <f>E68*J68</f>
        <v>0</v>
      </c>
      <c r="O68" s="259">
        <v>2</v>
      </c>
      <c r="AA68" s="232">
        <v>1</v>
      </c>
      <c r="AB68" s="232">
        <v>0</v>
      </c>
      <c r="AC68" s="232">
        <v>0</v>
      </c>
      <c r="AZ68" s="232">
        <v>1</v>
      </c>
      <c r="BA68" s="232">
        <f>IF(AZ68=1,G68,0)</f>
        <v>0</v>
      </c>
      <c r="BB68" s="232">
        <f>IF(AZ68=2,G68,0)</f>
        <v>0</v>
      </c>
      <c r="BC68" s="232">
        <f>IF(AZ68=3,G68,0)</f>
        <v>0</v>
      </c>
      <c r="BD68" s="232">
        <f>IF(AZ68=4,G68,0)</f>
        <v>0</v>
      </c>
      <c r="BE68" s="232">
        <f>IF(AZ68=5,G68,0)</f>
        <v>0</v>
      </c>
      <c r="CA68" s="259">
        <v>1</v>
      </c>
      <c r="CB68" s="259">
        <v>0</v>
      </c>
    </row>
    <row r="69" spans="1:15" ht="12.75">
      <c r="A69" s="268"/>
      <c r="B69" s="271"/>
      <c r="C69" s="325" t="s">
        <v>206</v>
      </c>
      <c r="D69" s="326"/>
      <c r="E69" s="272">
        <v>21.456</v>
      </c>
      <c r="F69" s="273"/>
      <c r="G69" s="274"/>
      <c r="H69" s="275"/>
      <c r="I69" s="269"/>
      <c r="J69" s="276"/>
      <c r="K69" s="269"/>
      <c r="M69" s="270" t="s">
        <v>206</v>
      </c>
      <c r="O69" s="259"/>
    </row>
    <row r="70" spans="1:80" ht="22.5">
      <c r="A70" s="260">
        <v>22</v>
      </c>
      <c r="B70" s="261" t="s">
        <v>207</v>
      </c>
      <c r="C70" s="332" t="s">
        <v>208</v>
      </c>
      <c r="D70" s="263" t="s">
        <v>152</v>
      </c>
      <c r="E70" s="264">
        <v>21.82</v>
      </c>
      <c r="F70" s="264">
        <v>0</v>
      </c>
      <c r="G70" s="265">
        <f>E70*F70</f>
        <v>0</v>
      </c>
      <c r="H70" s="266">
        <v>0.01422</v>
      </c>
      <c r="I70" s="267">
        <f>E70*H70</f>
        <v>0.3102804</v>
      </c>
      <c r="J70" s="266">
        <v>0</v>
      </c>
      <c r="K70" s="267">
        <f>E70*J70</f>
        <v>0</v>
      </c>
      <c r="O70" s="259">
        <v>2</v>
      </c>
      <c r="AA70" s="232">
        <v>1</v>
      </c>
      <c r="AB70" s="232">
        <v>1</v>
      </c>
      <c r="AC70" s="232">
        <v>1</v>
      </c>
      <c r="AZ70" s="232">
        <v>1</v>
      </c>
      <c r="BA70" s="232">
        <f>IF(AZ70=1,G70,0)</f>
        <v>0</v>
      </c>
      <c r="BB70" s="232">
        <f>IF(AZ70=2,G70,0)</f>
        <v>0</v>
      </c>
      <c r="BC70" s="232">
        <f>IF(AZ70=3,G70,0)</f>
        <v>0</v>
      </c>
      <c r="BD70" s="232">
        <f>IF(AZ70=4,G70,0)</f>
        <v>0</v>
      </c>
      <c r="BE70" s="232">
        <f>IF(AZ70=5,G70,0)</f>
        <v>0</v>
      </c>
      <c r="CA70" s="259">
        <v>1</v>
      </c>
      <c r="CB70" s="259">
        <v>1</v>
      </c>
    </row>
    <row r="71" spans="1:15" ht="33.75">
      <c r="A71" s="268"/>
      <c r="B71" s="271"/>
      <c r="C71" s="325" t="s">
        <v>209</v>
      </c>
      <c r="D71" s="326"/>
      <c r="E71" s="272">
        <v>21.82</v>
      </c>
      <c r="F71" s="273"/>
      <c r="G71" s="274"/>
      <c r="H71" s="275"/>
      <c r="I71" s="269"/>
      <c r="J71" s="276"/>
      <c r="K71" s="269"/>
      <c r="M71" s="270" t="s">
        <v>209</v>
      </c>
      <c r="O71" s="259"/>
    </row>
    <row r="72" spans="1:80" ht="12.75">
      <c r="A72" s="260">
        <v>23</v>
      </c>
      <c r="B72" s="261" t="s">
        <v>210</v>
      </c>
      <c r="C72" s="262" t="s">
        <v>211</v>
      </c>
      <c r="D72" s="263" t="s">
        <v>178</v>
      </c>
      <c r="E72" s="264">
        <v>12.2</v>
      </c>
      <c r="F72" s="264">
        <v>0</v>
      </c>
      <c r="G72" s="265">
        <f>E72*F72</f>
        <v>0</v>
      </c>
      <c r="H72" s="266">
        <v>3E-05</v>
      </c>
      <c r="I72" s="267">
        <f>E72*H72</f>
        <v>0.000366</v>
      </c>
      <c r="J72" s="266">
        <v>0</v>
      </c>
      <c r="K72" s="267">
        <f>E72*J72</f>
        <v>0</v>
      </c>
      <c r="O72" s="259">
        <v>2</v>
      </c>
      <c r="AA72" s="232">
        <v>1</v>
      </c>
      <c r="AB72" s="232">
        <v>1</v>
      </c>
      <c r="AC72" s="232">
        <v>1</v>
      </c>
      <c r="AZ72" s="232">
        <v>1</v>
      </c>
      <c r="BA72" s="232">
        <f>IF(AZ72=1,G72,0)</f>
        <v>0</v>
      </c>
      <c r="BB72" s="232">
        <f>IF(AZ72=2,G72,0)</f>
        <v>0</v>
      </c>
      <c r="BC72" s="232">
        <f>IF(AZ72=3,G72,0)</f>
        <v>0</v>
      </c>
      <c r="BD72" s="232">
        <f>IF(AZ72=4,G72,0)</f>
        <v>0</v>
      </c>
      <c r="BE72" s="232">
        <f>IF(AZ72=5,G72,0)</f>
        <v>0</v>
      </c>
      <c r="CA72" s="259">
        <v>1</v>
      </c>
      <c r="CB72" s="259">
        <v>1</v>
      </c>
    </row>
    <row r="73" spans="1:15" ht="12.75">
      <c r="A73" s="268"/>
      <c r="B73" s="271"/>
      <c r="C73" s="325" t="s">
        <v>212</v>
      </c>
      <c r="D73" s="326"/>
      <c r="E73" s="272">
        <v>12.2</v>
      </c>
      <c r="F73" s="273"/>
      <c r="G73" s="274"/>
      <c r="H73" s="275"/>
      <c r="I73" s="269"/>
      <c r="J73" s="276"/>
      <c r="K73" s="269"/>
      <c r="M73" s="270" t="s">
        <v>212</v>
      </c>
      <c r="O73" s="259"/>
    </row>
    <row r="74" spans="1:80" ht="12.75">
      <c r="A74" s="260">
        <v>24</v>
      </c>
      <c r="B74" s="261" t="s">
        <v>213</v>
      </c>
      <c r="C74" s="262" t="s">
        <v>214</v>
      </c>
      <c r="D74" s="263" t="s">
        <v>178</v>
      </c>
      <c r="E74" s="264">
        <v>258.4</v>
      </c>
      <c r="F74" s="264">
        <v>0</v>
      </c>
      <c r="G74" s="265">
        <f>E74*F74</f>
        <v>0</v>
      </c>
      <c r="H74" s="266">
        <v>0.0003</v>
      </c>
      <c r="I74" s="267">
        <f>E74*H74</f>
        <v>0.07751999999999999</v>
      </c>
      <c r="J74" s="266">
        <v>0</v>
      </c>
      <c r="K74" s="267">
        <f>E74*J74</f>
        <v>0</v>
      </c>
      <c r="O74" s="259">
        <v>2</v>
      </c>
      <c r="AA74" s="232">
        <v>1</v>
      </c>
      <c r="AB74" s="232">
        <v>1</v>
      </c>
      <c r="AC74" s="232">
        <v>1</v>
      </c>
      <c r="AZ74" s="232">
        <v>1</v>
      </c>
      <c r="BA74" s="232">
        <f>IF(AZ74=1,G74,0)</f>
        <v>0</v>
      </c>
      <c r="BB74" s="232">
        <f>IF(AZ74=2,G74,0)</f>
        <v>0</v>
      </c>
      <c r="BC74" s="232">
        <f>IF(AZ74=3,G74,0)</f>
        <v>0</v>
      </c>
      <c r="BD74" s="232">
        <f>IF(AZ74=4,G74,0)</f>
        <v>0</v>
      </c>
      <c r="BE74" s="232">
        <f>IF(AZ74=5,G74,0)</f>
        <v>0</v>
      </c>
      <c r="CA74" s="259">
        <v>1</v>
      </c>
      <c r="CB74" s="259">
        <v>1</v>
      </c>
    </row>
    <row r="75" spans="1:15" ht="33.75">
      <c r="A75" s="268"/>
      <c r="B75" s="271"/>
      <c r="C75" s="325" t="s">
        <v>215</v>
      </c>
      <c r="D75" s="326"/>
      <c r="E75" s="272">
        <v>223.1</v>
      </c>
      <c r="F75" s="273"/>
      <c r="G75" s="274"/>
      <c r="H75" s="275"/>
      <c r="I75" s="269"/>
      <c r="J75" s="276"/>
      <c r="K75" s="269"/>
      <c r="M75" s="270" t="s">
        <v>215</v>
      </c>
      <c r="O75" s="259"/>
    </row>
    <row r="76" spans="1:15" ht="22.5">
      <c r="A76" s="268"/>
      <c r="B76" s="271"/>
      <c r="C76" s="325" t="s">
        <v>216</v>
      </c>
      <c r="D76" s="326"/>
      <c r="E76" s="272">
        <v>35.3</v>
      </c>
      <c r="F76" s="273"/>
      <c r="G76" s="274"/>
      <c r="H76" s="275"/>
      <c r="I76" s="269"/>
      <c r="J76" s="276"/>
      <c r="K76" s="269"/>
      <c r="M76" s="270" t="s">
        <v>216</v>
      </c>
      <c r="O76" s="259"/>
    </row>
    <row r="77" spans="1:80" ht="12.75">
      <c r="A77" s="260">
        <v>25</v>
      </c>
      <c r="B77" s="261" t="s">
        <v>217</v>
      </c>
      <c r="C77" s="262" t="s">
        <v>218</v>
      </c>
      <c r="D77" s="263" t="s">
        <v>152</v>
      </c>
      <c r="E77" s="264">
        <v>123.415</v>
      </c>
      <c r="F77" s="264">
        <v>0</v>
      </c>
      <c r="G77" s="265">
        <f>E77*F77</f>
        <v>0</v>
      </c>
      <c r="H77" s="266">
        <v>0.04817</v>
      </c>
      <c r="I77" s="267">
        <f>E77*H77</f>
        <v>5.94490055</v>
      </c>
      <c r="J77" s="266">
        <v>0</v>
      </c>
      <c r="K77" s="267">
        <f>E77*J77</f>
        <v>0</v>
      </c>
      <c r="O77" s="259">
        <v>2</v>
      </c>
      <c r="AA77" s="232">
        <v>1</v>
      </c>
      <c r="AB77" s="232">
        <v>1</v>
      </c>
      <c r="AC77" s="232">
        <v>1</v>
      </c>
      <c r="AZ77" s="232">
        <v>1</v>
      </c>
      <c r="BA77" s="232">
        <f>IF(AZ77=1,G77,0)</f>
        <v>0</v>
      </c>
      <c r="BB77" s="232">
        <f>IF(AZ77=2,G77,0)</f>
        <v>0</v>
      </c>
      <c r="BC77" s="232">
        <f>IF(AZ77=3,G77,0)</f>
        <v>0</v>
      </c>
      <c r="BD77" s="232">
        <f>IF(AZ77=4,G77,0)</f>
        <v>0</v>
      </c>
      <c r="BE77" s="232">
        <f>IF(AZ77=5,G77,0)</f>
        <v>0</v>
      </c>
      <c r="CA77" s="259">
        <v>1</v>
      </c>
      <c r="CB77" s="259">
        <v>1</v>
      </c>
    </row>
    <row r="78" spans="1:15" ht="12.75">
      <c r="A78" s="268"/>
      <c r="B78" s="271"/>
      <c r="C78" s="325" t="s">
        <v>219</v>
      </c>
      <c r="D78" s="326"/>
      <c r="E78" s="272">
        <v>123.415</v>
      </c>
      <c r="F78" s="273"/>
      <c r="G78" s="274"/>
      <c r="H78" s="275"/>
      <c r="I78" s="269"/>
      <c r="J78" s="276"/>
      <c r="K78" s="269"/>
      <c r="M78" s="270" t="s">
        <v>219</v>
      </c>
      <c r="O78" s="259"/>
    </row>
    <row r="79" spans="1:80" ht="12.75">
      <c r="A79" s="260">
        <v>26</v>
      </c>
      <c r="B79" s="261" t="s">
        <v>220</v>
      </c>
      <c r="C79" s="262" t="s">
        <v>221</v>
      </c>
      <c r="D79" s="263" t="s">
        <v>152</v>
      </c>
      <c r="E79" s="264">
        <v>279.097</v>
      </c>
      <c r="F79" s="264">
        <v>0</v>
      </c>
      <c r="G79" s="265">
        <f>E79*F79</f>
        <v>0</v>
      </c>
      <c r="H79" s="266">
        <v>0.02001</v>
      </c>
      <c r="I79" s="267">
        <f>E79*H79</f>
        <v>5.58473097</v>
      </c>
      <c r="J79" s="266">
        <v>0</v>
      </c>
      <c r="K79" s="267">
        <f>E79*J79</f>
        <v>0</v>
      </c>
      <c r="O79" s="259">
        <v>2</v>
      </c>
      <c r="AA79" s="232">
        <v>1</v>
      </c>
      <c r="AB79" s="232">
        <v>1</v>
      </c>
      <c r="AC79" s="232">
        <v>1</v>
      </c>
      <c r="AZ79" s="232">
        <v>1</v>
      </c>
      <c r="BA79" s="232">
        <f>IF(AZ79=1,G79,0)</f>
        <v>0</v>
      </c>
      <c r="BB79" s="232">
        <f>IF(AZ79=2,G79,0)</f>
        <v>0</v>
      </c>
      <c r="BC79" s="232">
        <f>IF(AZ79=3,G79,0)</f>
        <v>0</v>
      </c>
      <c r="BD79" s="232">
        <f>IF(AZ79=4,G79,0)</f>
        <v>0</v>
      </c>
      <c r="BE79" s="232">
        <f>IF(AZ79=5,G79,0)</f>
        <v>0</v>
      </c>
      <c r="CA79" s="259">
        <v>1</v>
      </c>
      <c r="CB79" s="259">
        <v>1</v>
      </c>
    </row>
    <row r="80" spans="1:15" ht="33.75">
      <c r="A80" s="268"/>
      <c r="B80" s="271"/>
      <c r="C80" s="325" t="s">
        <v>222</v>
      </c>
      <c r="D80" s="326"/>
      <c r="E80" s="272">
        <v>9.765</v>
      </c>
      <c r="F80" s="273"/>
      <c r="G80" s="274"/>
      <c r="H80" s="275"/>
      <c r="I80" s="269"/>
      <c r="J80" s="276"/>
      <c r="K80" s="269"/>
      <c r="M80" s="270" t="s">
        <v>222</v>
      </c>
      <c r="O80" s="259"/>
    </row>
    <row r="81" spans="1:15" ht="12.75">
      <c r="A81" s="268"/>
      <c r="B81" s="271"/>
      <c r="C81" s="325" t="s">
        <v>223</v>
      </c>
      <c r="D81" s="326"/>
      <c r="E81" s="272">
        <v>1.632</v>
      </c>
      <c r="F81" s="273"/>
      <c r="G81" s="274"/>
      <c r="H81" s="275"/>
      <c r="I81" s="269"/>
      <c r="J81" s="276"/>
      <c r="K81" s="269"/>
      <c r="M81" s="270" t="s">
        <v>223</v>
      </c>
      <c r="O81" s="259"/>
    </row>
    <row r="82" spans="1:15" ht="12.75">
      <c r="A82" s="268"/>
      <c r="B82" s="271"/>
      <c r="C82" s="325" t="s">
        <v>224</v>
      </c>
      <c r="D82" s="326"/>
      <c r="E82" s="272">
        <v>267.7</v>
      </c>
      <c r="F82" s="273"/>
      <c r="G82" s="274"/>
      <c r="H82" s="275"/>
      <c r="I82" s="269"/>
      <c r="J82" s="276"/>
      <c r="K82" s="269"/>
      <c r="M82" s="270" t="s">
        <v>224</v>
      </c>
      <c r="O82" s="259"/>
    </row>
    <row r="83" spans="1:80" ht="22.5">
      <c r="A83" s="260">
        <v>27</v>
      </c>
      <c r="B83" s="261" t="s">
        <v>225</v>
      </c>
      <c r="C83" s="262" t="s">
        <v>226</v>
      </c>
      <c r="D83" s="263" t="s">
        <v>152</v>
      </c>
      <c r="E83" s="264">
        <v>488.944</v>
      </c>
      <c r="F83" s="264">
        <v>0</v>
      </c>
      <c r="G83" s="265">
        <f>E83*F83</f>
        <v>0</v>
      </c>
      <c r="H83" s="266">
        <v>0.00042</v>
      </c>
      <c r="I83" s="267">
        <f>E83*H83</f>
        <v>0.20535648</v>
      </c>
      <c r="J83" s="266">
        <v>0</v>
      </c>
      <c r="K83" s="267">
        <f>E83*J83</f>
        <v>0</v>
      </c>
      <c r="O83" s="259">
        <v>2</v>
      </c>
      <c r="AA83" s="232">
        <v>1</v>
      </c>
      <c r="AB83" s="232">
        <v>1</v>
      </c>
      <c r="AC83" s="232">
        <v>1</v>
      </c>
      <c r="AZ83" s="232">
        <v>1</v>
      </c>
      <c r="BA83" s="232">
        <f>IF(AZ83=1,G83,0)</f>
        <v>0</v>
      </c>
      <c r="BB83" s="232">
        <f>IF(AZ83=2,G83,0)</f>
        <v>0</v>
      </c>
      <c r="BC83" s="232">
        <f>IF(AZ83=3,G83,0)</f>
        <v>0</v>
      </c>
      <c r="BD83" s="232">
        <f>IF(AZ83=4,G83,0)</f>
        <v>0</v>
      </c>
      <c r="BE83" s="232">
        <f>IF(AZ83=5,G83,0)</f>
        <v>0</v>
      </c>
      <c r="CA83" s="259">
        <v>1</v>
      </c>
      <c r="CB83" s="259">
        <v>1</v>
      </c>
    </row>
    <row r="84" spans="1:15" ht="33.75">
      <c r="A84" s="268"/>
      <c r="B84" s="271"/>
      <c r="C84" s="325" t="s">
        <v>222</v>
      </c>
      <c r="D84" s="326"/>
      <c r="E84" s="272">
        <v>9.765</v>
      </c>
      <c r="F84" s="273"/>
      <c r="G84" s="274"/>
      <c r="H84" s="275"/>
      <c r="I84" s="269"/>
      <c r="J84" s="276"/>
      <c r="K84" s="269"/>
      <c r="M84" s="270" t="s">
        <v>222</v>
      </c>
      <c r="O84" s="259"/>
    </row>
    <row r="85" spans="1:15" ht="12.75">
      <c r="A85" s="268"/>
      <c r="B85" s="271"/>
      <c r="C85" s="325" t="s">
        <v>223</v>
      </c>
      <c r="D85" s="326"/>
      <c r="E85" s="272">
        <v>1.632</v>
      </c>
      <c r="F85" s="273"/>
      <c r="G85" s="274"/>
      <c r="H85" s="275"/>
      <c r="I85" s="269"/>
      <c r="J85" s="276"/>
      <c r="K85" s="269"/>
      <c r="M85" s="270" t="s">
        <v>223</v>
      </c>
      <c r="O85" s="259"/>
    </row>
    <row r="86" spans="1:15" ht="12.75">
      <c r="A86" s="268"/>
      <c r="B86" s="271"/>
      <c r="C86" s="325" t="s">
        <v>227</v>
      </c>
      <c r="D86" s="326"/>
      <c r="E86" s="272">
        <v>42.434</v>
      </c>
      <c r="F86" s="273"/>
      <c r="G86" s="274"/>
      <c r="H86" s="275"/>
      <c r="I86" s="269"/>
      <c r="J86" s="276"/>
      <c r="K86" s="269"/>
      <c r="M86" s="270" t="s">
        <v>227</v>
      </c>
      <c r="O86" s="259"/>
    </row>
    <row r="87" spans="1:15" ht="12.75">
      <c r="A87" s="268"/>
      <c r="B87" s="271"/>
      <c r="C87" s="325" t="s">
        <v>228</v>
      </c>
      <c r="D87" s="326"/>
      <c r="E87" s="272">
        <v>17.358</v>
      </c>
      <c r="F87" s="273"/>
      <c r="G87" s="274"/>
      <c r="H87" s="275"/>
      <c r="I87" s="269"/>
      <c r="J87" s="276"/>
      <c r="K87" s="269"/>
      <c r="M87" s="270" t="s">
        <v>228</v>
      </c>
      <c r="O87" s="259"/>
    </row>
    <row r="88" spans="1:15" ht="12.75">
      <c r="A88" s="268"/>
      <c r="B88" s="271"/>
      <c r="C88" s="325" t="s">
        <v>229</v>
      </c>
      <c r="D88" s="326"/>
      <c r="E88" s="272">
        <v>558.292</v>
      </c>
      <c r="F88" s="273"/>
      <c r="G88" s="274"/>
      <c r="H88" s="275"/>
      <c r="I88" s="269"/>
      <c r="J88" s="276"/>
      <c r="K88" s="269"/>
      <c r="M88" s="270" t="s">
        <v>229</v>
      </c>
      <c r="O88" s="259"/>
    </row>
    <row r="89" spans="1:15" ht="33.75">
      <c r="A89" s="268"/>
      <c r="B89" s="271"/>
      <c r="C89" s="325" t="s">
        <v>199</v>
      </c>
      <c r="D89" s="326"/>
      <c r="E89" s="272">
        <v>-160.737</v>
      </c>
      <c r="F89" s="273"/>
      <c r="G89" s="274"/>
      <c r="H89" s="275"/>
      <c r="I89" s="269"/>
      <c r="J89" s="276"/>
      <c r="K89" s="269"/>
      <c r="M89" s="270" t="s">
        <v>199</v>
      </c>
      <c r="O89" s="259"/>
    </row>
    <row r="90" spans="1:15" ht="12.75">
      <c r="A90" s="268"/>
      <c r="B90" s="271"/>
      <c r="C90" s="325" t="s">
        <v>200</v>
      </c>
      <c r="D90" s="326"/>
      <c r="E90" s="272">
        <v>-1.62</v>
      </c>
      <c r="F90" s="273"/>
      <c r="G90" s="274"/>
      <c r="H90" s="275"/>
      <c r="I90" s="269"/>
      <c r="J90" s="276"/>
      <c r="K90" s="269"/>
      <c r="M90" s="270" t="s">
        <v>200</v>
      </c>
      <c r="O90" s="259"/>
    </row>
    <row r="91" spans="1:15" ht="33.75">
      <c r="A91" s="268"/>
      <c r="B91" s="271"/>
      <c r="C91" s="325" t="s">
        <v>209</v>
      </c>
      <c r="D91" s="326"/>
      <c r="E91" s="272">
        <v>21.82</v>
      </c>
      <c r="F91" s="273"/>
      <c r="G91" s="274"/>
      <c r="H91" s="275"/>
      <c r="I91" s="269"/>
      <c r="J91" s="276"/>
      <c r="K91" s="269"/>
      <c r="M91" s="270" t="s">
        <v>209</v>
      </c>
      <c r="O91" s="259"/>
    </row>
    <row r="92" spans="1:15" ht="12.75">
      <c r="A92" s="268"/>
      <c r="B92" s="271"/>
      <c r="C92" s="325" t="s">
        <v>230</v>
      </c>
      <c r="D92" s="326"/>
      <c r="E92" s="272">
        <v>0</v>
      </c>
      <c r="F92" s="273"/>
      <c r="G92" s="274"/>
      <c r="H92" s="275"/>
      <c r="I92" s="269"/>
      <c r="J92" s="276"/>
      <c r="K92" s="269"/>
      <c r="M92" s="270" t="s">
        <v>230</v>
      </c>
      <c r="O92" s="259"/>
    </row>
    <row r="93" spans="1:80" ht="12.75">
      <c r="A93" s="260">
        <v>28</v>
      </c>
      <c r="B93" s="261" t="s">
        <v>231</v>
      </c>
      <c r="C93" s="262" t="s">
        <v>232</v>
      </c>
      <c r="D93" s="263" t="s">
        <v>152</v>
      </c>
      <c r="E93" s="264">
        <v>541.17</v>
      </c>
      <c r="F93" s="264">
        <v>0</v>
      </c>
      <c r="G93" s="265">
        <f>E93*F93</f>
        <v>0</v>
      </c>
      <c r="H93" s="266">
        <v>0.0001</v>
      </c>
      <c r="I93" s="267">
        <f>E93*H93</f>
        <v>0.054117</v>
      </c>
      <c r="J93" s="266">
        <v>0</v>
      </c>
      <c r="K93" s="267">
        <f>E93*J93</f>
        <v>0</v>
      </c>
      <c r="O93" s="259">
        <v>2</v>
      </c>
      <c r="AA93" s="232">
        <v>1</v>
      </c>
      <c r="AB93" s="232">
        <v>1</v>
      </c>
      <c r="AC93" s="232">
        <v>1</v>
      </c>
      <c r="AZ93" s="232">
        <v>1</v>
      </c>
      <c r="BA93" s="232">
        <f>IF(AZ93=1,G93,0)</f>
        <v>0</v>
      </c>
      <c r="BB93" s="232">
        <f>IF(AZ93=2,G93,0)</f>
        <v>0</v>
      </c>
      <c r="BC93" s="232">
        <f>IF(AZ93=3,G93,0)</f>
        <v>0</v>
      </c>
      <c r="BD93" s="232">
        <f>IF(AZ93=4,G93,0)</f>
        <v>0</v>
      </c>
      <c r="BE93" s="232">
        <f>IF(AZ93=5,G93,0)</f>
        <v>0</v>
      </c>
      <c r="CA93" s="259">
        <v>1</v>
      </c>
      <c r="CB93" s="259">
        <v>1</v>
      </c>
    </row>
    <row r="94" spans="1:15" ht="12.75">
      <c r="A94" s="268"/>
      <c r="B94" s="271"/>
      <c r="C94" s="325" t="s">
        <v>233</v>
      </c>
      <c r="D94" s="326"/>
      <c r="E94" s="272">
        <v>541.17</v>
      </c>
      <c r="F94" s="273"/>
      <c r="G94" s="274"/>
      <c r="H94" s="275"/>
      <c r="I94" s="269"/>
      <c r="J94" s="276"/>
      <c r="K94" s="269"/>
      <c r="M94" s="270" t="s">
        <v>233</v>
      </c>
      <c r="O94" s="259"/>
    </row>
    <row r="95" spans="1:57" ht="12.75">
      <c r="A95" s="277"/>
      <c r="B95" s="278" t="s">
        <v>101</v>
      </c>
      <c r="C95" s="279" t="s">
        <v>182</v>
      </c>
      <c r="D95" s="280"/>
      <c r="E95" s="281"/>
      <c r="F95" s="282"/>
      <c r="G95" s="283">
        <f>SUM(G51:G94)</f>
        <v>0</v>
      </c>
      <c r="H95" s="284"/>
      <c r="I95" s="285">
        <f>SUM(I51:I94)</f>
        <v>26.52469919</v>
      </c>
      <c r="J95" s="284"/>
      <c r="K95" s="285">
        <f>SUM(K51:K94)</f>
        <v>0</v>
      </c>
      <c r="O95" s="259">
        <v>4</v>
      </c>
      <c r="BA95" s="286">
        <f>SUM(BA51:BA94)</f>
        <v>0</v>
      </c>
      <c r="BB95" s="286">
        <f>SUM(BB51:BB94)</f>
        <v>0</v>
      </c>
      <c r="BC95" s="286">
        <f>SUM(BC51:BC94)</f>
        <v>0</v>
      </c>
      <c r="BD95" s="286">
        <f>SUM(BD51:BD94)</f>
        <v>0</v>
      </c>
      <c r="BE95" s="286">
        <f>SUM(BE51:BE94)</f>
        <v>0</v>
      </c>
    </row>
    <row r="96" spans="1:15" ht="12.75">
      <c r="A96" s="249" t="s">
        <v>97</v>
      </c>
      <c r="B96" s="250" t="s">
        <v>234</v>
      </c>
      <c r="C96" s="251" t="s">
        <v>235</v>
      </c>
      <c r="D96" s="252"/>
      <c r="E96" s="253"/>
      <c r="F96" s="253"/>
      <c r="G96" s="254"/>
      <c r="H96" s="255"/>
      <c r="I96" s="256"/>
      <c r="J96" s="257"/>
      <c r="K96" s="258"/>
      <c r="O96" s="259">
        <v>1</v>
      </c>
    </row>
    <row r="97" spans="1:80" ht="12.75">
      <c r="A97" s="260">
        <v>29</v>
      </c>
      <c r="B97" s="261" t="s">
        <v>237</v>
      </c>
      <c r="C97" s="262" t="s">
        <v>238</v>
      </c>
      <c r="D97" s="263" t="s">
        <v>152</v>
      </c>
      <c r="E97" s="264">
        <v>25.5</v>
      </c>
      <c r="F97" s="264">
        <v>0</v>
      </c>
      <c r="G97" s="265">
        <f>E97*F97</f>
        <v>0</v>
      </c>
      <c r="H97" s="266">
        <v>0.04984</v>
      </c>
      <c r="I97" s="267">
        <f>E97*H97</f>
        <v>1.27092</v>
      </c>
      <c r="J97" s="266">
        <v>0</v>
      </c>
      <c r="K97" s="267">
        <f>E97*J97</f>
        <v>0</v>
      </c>
      <c r="O97" s="259">
        <v>2</v>
      </c>
      <c r="AA97" s="232">
        <v>1</v>
      </c>
      <c r="AB97" s="232">
        <v>1</v>
      </c>
      <c r="AC97" s="232">
        <v>1</v>
      </c>
      <c r="AZ97" s="232">
        <v>1</v>
      </c>
      <c r="BA97" s="232">
        <f>IF(AZ97=1,G97,0)</f>
        <v>0</v>
      </c>
      <c r="BB97" s="232">
        <f>IF(AZ97=2,G97,0)</f>
        <v>0</v>
      </c>
      <c r="BC97" s="232">
        <f>IF(AZ97=3,G97,0)</f>
        <v>0</v>
      </c>
      <c r="BD97" s="232">
        <f>IF(AZ97=4,G97,0)</f>
        <v>0</v>
      </c>
      <c r="BE97" s="232">
        <f>IF(AZ97=5,G97,0)</f>
        <v>0</v>
      </c>
      <c r="CA97" s="259">
        <v>1</v>
      </c>
      <c r="CB97" s="259">
        <v>1</v>
      </c>
    </row>
    <row r="98" spans="1:15" ht="22.5">
      <c r="A98" s="268"/>
      <c r="B98" s="271"/>
      <c r="C98" s="325" t="s">
        <v>239</v>
      </c>
      <c r="D98" s="326"/>
      <c r="E98" s="272">
        <v>25.5</v>
      </c>
      <c r="F98" s="273"/>
      <c r="G98" s="274"/>
      <c r="H98" s="275"/>
      <c r="I98" s="269"/>
      <c r="J98" s="276"/>
      <c r="K98" s="269"/>
      <c r="M98" s="270" t="s">
        <v>239</v>
      </c>
      <c r="O98" s="259"/>
    </row>
    <row r="99" spans="1:80" ht="12.75">
      <c r="A99" s="260">
        <v>30</v>
      </c>
      <c r="B99" s="261" t="s">
        <v>240</v>
      </c>
      <c r="C99" s="262" t="s">
        <v>241</v>
      </c>
      <c r="D99" s="263" t="s">
        <v>152</v>
      </c>
      <c r="E99" s="264">
        <v>102.19</v>
      </c>
      <c r="F99" s="264">
        <v>0</v>
      </c>
      <c r="G99" s="265">
        <f>E99*F99</f>
        <v>0</v>
      </c>
      <c r="H99" s="266">
        <v>0.00055</v>
      </c>
      <c r="I99" s="267">
        <f>E99*H99</f>
        <v>0.056204500000000004</v>
      </c>
      <c r="J99" s="266">
        <v>0</v>
      </c>
      <c r="K99" s="267">
        <f>E99*J99</f>
        <v>0</v>
      </c>
      <c r="O99" s="259">
        <v>2</v>
      </c>
      <c r="AA99" s="232">
        <v>1</v>
      </c>
      <c r="AB99" s="232">
        <v>1</v>
      </c>
      <c r="AC99" s="232">
        <v>1</v>
      </c>
      <c r="AZ99" s="232">
        <v>1</v>
      </c>
      <c r="BA99" s="232">
        <f>IF(AZ99=1,G99,0)</f>
        <v>0</v>
      </c>
      <c r="BB99" s="232">
        <f>IF(AZ99=2,G99,0)</f>
        <v>0</v>
      </c>
      <c r="BC99" s="232">
        <f>IF(AZ99=3,G99,0)</f>
        <v>0</v>
      </c>
      <c r="BD99" s="232">
        <f>IF(AZ99=4,G99,0)</f>
        <v>0</v>
      </c>
      <c r="BE99" s="232">
        <f>IF(AZ99=5,G99,0)</f>
        <v>0</v>
      </c>
      <c r="CA99" s="259">
        <v>1</v>
      </c>
      <c r="CB99" s="259">
        <v>1</v>
      </c>
    </row>
    <row r="100" spans="1:15" ht="12.75">
      <c r="A100" s="268"/>
      <c r="B100" s="271"/>
      <c r="C100" s="325" t="s">
        <v>242</v>
      </c>
      <c r="D100" s="326"/>
      <c r="E100" s="272">
        <v>102.19</v>
      </c>
      <c r="F100" s="273"/>
      <c r="G100" s="274"/>
      <c r="H100" s="275"/>
      <c r="I100" s="269"/>
      <c r="J100" s="276"/>
      <c r="K100" s="269"/>
      <c r="M100" s="270" t="s">
        <v>242</v>
      </c>
      <c r="O100" s="259"/>
    </row>
    <row r="101" spans="1:80" ht="12.75">
      <c r="A101" s="260">
        <v>31</v>
      </c>
      <c r="B101" s="261" t="s">
        <v>243</v>
      </c>
      <c r="C101" s="262" t="s">
        <v>244</v>
      </c>
      <c r="D101" s="263" t="s">
        <v>152</v>
      </c>
      <c r="E101" s="264">
        <v>57.8</v>
      </c>
      <c r="F101" s="264">
        <v>0</v>
      </c>
      <c r="G101" s="265">
        <f>E101*F101</f>
        <v>0</v>
      </c>
      <c r="H101" s="266">
        <v>0.0017</v>
      </c>
      <c r="I101" s="267">
        <f>E101*H101</f>
        <v>0.09825999999999999</v>
      </c>
      <c r="J101" s="266">
        <v>0</v>
      </c>
      <c r="K101" s="267">
        <f>E101*J101</f>
        <v>0</v>
      </c>
      <c r="O101" s="259">
        <v>2</v>
      </c>
      <c r="AA101" s="232">
        <v>1</v>
      </c>
      <c r="AB101" s="232">
        <v>1</v>
      </c>
      <c r="AC101" s="232">
        <v>1</v>
      </c>
      <c r="AZ101" s="232">
        <v>1</v>
      </c>
      <c r="BA101" s="232">
        <f>IF(AZ101=1,G101,0)</f>
        <v>0</v>
      </c>
      <c r="BB101" s="232">
        <f>IF(AZ101=2,G101,0)</f>
        <v>0</v>
      </c>
      <c r="BC101" s="232">
        <f>IF(AZ101=3,G101,0)</f>
        <v>0</v>
      </c>
      <c r="BD101" s="232">
        <f>IF(AZ101=4,G101,0)</f>
        <v>0</v>
      </c>
      <c r="BE101" s="232">
        <f>IF(AZ101=5,G101,0)</f>
        <v>0</v>
      </c>
      <c r="CA101" s="259">
        <v>1</v>
      </c>
      <c r="CB101" s="259">
        <v>1</v>
      </c>
    </row>
    <row r="102" spans="1:15" ht="12.75">
      <c r="A102" s="268"/>
      <c r="B102" s="271"/>
      <c r="C102" s="325" t="s">
        <v>245</v>
      </c>
      <c r="D102" s="326"/>
      <c r="E102" s="272">
        <v>57.8</v>
      </c>
      <c r="F102" s="273"/>
      <c r="G102" s="274"/>
      <c r="H102" s="275"/>
      <c r="I102" s="269"/>
      <c r="J102" s="276"/>
      <c r="K102" s="269"/>
      <c r="M102" s="270" t="s">
        <v>245</v>
      </c>
      <c r="O102" s="259"/>
    </row>
    <row r="103" spans="1:80" ht="12.75">
      <c r="A103" s="260">
        <v>32</v>
      </c>
      <c r="B103" s="261" t="s">
        <v>246</v>
      </c>
      <c r="C103" s="262" t="s">
        <v>247</v>
      </c>
      <c r="D103" s="263" t="s">
        <v>152</v>
      </c>
      <c r="E103" s="264">
        <v>112.409</v>
      </c>
      <c r="F103" s="264">
        <v>0</v>
      </c>
      <c r="G103" s="265">
        <f>E103*F103</f>
        <v>0</v>
      </c>
      <c r="H103" s="266">
        <v>0.0966</v>
      </c>
      <c r="I103" s="267">
        <f>E103*H103</f>
        <v>10.8587094</v>
      </c>
      <c r="J103" s="266"/>
      <c r="K103" s="267">
        <f>E103*J103</f>
        <v>0</v>
      </c>
      <c r="O103" s="259">
        <v>2</v>
      </c>
      <c r="AA103" s="232">
        <v>3</v>
      </c>
      <c r="AB103" s="232">
        <v>1</v>
      </c>
      <c r="AC103" s="232">
        <v>59245315</v>
      </c>
      <c r="AZ103" s="232">
        <v>1</v>
      </c>
      <c r="BA103" s="232">
        <f>IF(AZ103=1,G103,0)</f>
        <v>0</v>
      </c>
      <c r="BB103" s="232">
        <f>IF(AZ103=2,G103,0)</f>
        <v>0</v>
      </c>
      <c r="BC103" s="232">
        <f>IF(AZ103=3,G103,0)</f>
        <v>0</v>
      </c>
      <c r="BD103" s="232">
        <f>IF(AZ103=4,G103,0)</f>
        <v>0</v>
      </c>
      <c r="BE103" s="232">
        <f>IF(AZ103=5,G103,0)</f>
        <v>0</v>
      </c>
      <c r="CA103" s="259">
        <v>3</v>
      </c>
      <c r="CB103" s="259">
        <v>1</v>
      </c>
    </row>
    <row r="104" spans="1:15" ht="12.75">
      <c r="A104" s="268"/>
      <c r="B104" s="271"/>
      <c r="C104" s="325" t="s">
        <v>248</v>
      </c>
      <c r="D104" s="326"/>
      <c r="E104" s="272">
        <v>112.409</v>
      </c>
      <c r="F104" s="273"/>
      <c r="G104" s="274"/>
      <c r="H104" s="275"/>
      <c r="I104" s="269"/>
      <c r="J104" s="276"/>
      <c r="K104" s="269"/>
      <c r="M104" s="270" t="s">
        <v>248</v>
      </c>
      <c r="O104" s="259"/>
    </row>
    <row r="105" spans="1:57" ht="12.75">
      <c r="A105" s="277"/>
      <c r="B105" s="278" t="s">
        <v>101</v>
      </c>
      <c r="C105" s="279" t="s">
        <v>236</v>
      </c>
      <c r="D105" s="280"/>
      <c r="E105" s="281"/>
      <c r="F105" s="282"/>
      <c r="G105" s="283">
        <f>SUM(G96:G104)</f>
        <v>0</v>
      </c>
      <c r="H105" s="284"/>
      <c r="I105" s="285">
        <f>SUM(I96:I104)</f>
        <v>12.2840939</v>
      </c>
      <c r="J105" s="284"/>
      <c r="K105" s="285">
        <f>SUM(K96:K104)</f>
        <v>0</v>
      </c>
      <c r="O105" s="259">
        <v>4</v>
      </c>
      <c r="BA105" s="286">
        <f>SUM(BA96:BA104)</f>
        <v>0</v>
      </c>
      <c r="BB105" s="286">
        <f>SUM(BB96:BB104)</f>
        <v>0</v>
      </c>
      <c r="BC105" s="286">
        <f>SUM(BC96:BC104)</f>
        <v>0</v>
      </c>
      <c r="BD105" s="286">
        <f>SUM(BD96:BD104)</f>
        <v>0</v>
      </c>
      <c r="BE105" s="286">
        <f>SUM(BE96:BE104)</f>
        <v>0</v>
      </c>
    </row>
    <row r="106" spans="1:15" ht="12.75">
      <c r="A106" s="249" t="s">
        <v>97</v>
      </c>
      <c r="B106" s="250" t="s">
        <v>249</v>
      </c>
      <c r="C106" s="251" t="s">
        <v>250</v>
      </c>
      <c r="D106" s="252"/>
      <c r="E106" s="253"/>
      <c r="F106" s="253"/>
      <c r="G106" s="254"/>
      <c r="H106" s="255"/>
      <c r="I106" s="256"/>
      <c r="J106" s="257"/>
      <c r="K106" s="258"/>
      <c r="O106" s="259">
        <v>1</v>
      </c>
    </row>
    <row r="107" spans="1:80" ht="22.5">
      <c r="A107" s="260">
        <v>33</v>
      </c>
      <c r="B107" s="261" t="s">
        <v>252</v>
      </c>
      <c r="C107" s="262" t="s">
        <v>253</v>
      </c>
      <c r="D107" s="263" t="s">
        <v>178</v>
      </c>
      <c r="E107" s="264">
        <v>8.64</v>
      </c>
      <c r="F107" s="264">
        <v>0</v>
      </c>
      <c r="G107" s="265">
        <f>E107*F107</f>
        <v>0</v>
      </c>
      <c r="H107" s="266">
        <v>0.01099</v>
      </c>
      <c r="I107" s="267">
        <f>E107*H107</f>
        <v>0.0949536</v>
      </c>
      <c r="J107" s="266">
        <v>0</v>
      </c>
      <c r="K107" s="267">
        <f>E107*J107</f>
        <v>0</v>
      </c>
      <c r="O107" s="259">
        <v>2</v>
      </c>
      <c r="AA107" s="232">
        <v>1</v>
      </c>
      <c r="AB107" s="232">
        <v>1</v>
      </c>
      <c r="AC107" s="232">
        <v>1</v>
      </c>
      <c r="AZ107" s="232">
        <v>1</v>
      </c>
      <c r="BA107" s="232">
        <f>IF(AZ107=1,G107,0)</f>
        <v>0</v>
      </c>
      <c r="BB107" s="232">
        <f>IF(AZ107=2,G107,0)</f>
        <v>0</v>
      </c>
      <c r="BC107" s="232">
        <f>IF(AZ107=3,G107,0)</f>
        <v>0</v>
      </c>
      <c r="BD107" s="232">
        <f>IF(AZ107=4,G107,0)</f>
        <v>0</v>
      </c>
      <c r="BE107" s="232">
        <f>IF(AZ107=5,G107,0)</f>
        <v>0</v>
      </c>
      <c r="CA107" s="259">
        <v>1</v>
      </c>
      <c r="CB107" s="259">
        <v>1</v>
      </c>
    </row>
    <row r="108" spans="1:15" ht="12.75">
      <c r="A108" s="268"/>
      <c r="B108" s="271"/>
      <c r="C108" s="325" t="s">
        <v>254</v>
      </c>
      <c r="D108" s="326"/>
      <c r="E108" s="272">
        <v>0</v>
      </c>
      <c r="F108" s="273"/>
      <c r="G108" s="274"/>
      <c r="H108" s="275"/>
      <c r="I108" s="269"/>
      <c r="J108" s="276"/>
      <c r="K108" s="269"/>
      <c r="M108" s="270" t="s">
        <v>254</v>
      </c>
      <c r="O108" s="259"/>
    </row>
    <row r="109" spans="1:15" ht="12.75">
      <c r="A109" s="268"/>
      <c r="B109" s="271"/>
      <c r="C109" s="325" t="s">
        <v>255</v>
      </c>
      <c r="D109" s="326"/>
      <c r="E109" s="272">
        <v>0</v>
      </c>
      <c r="F109" s="273"/>
      <c r="G109" s="274"/>
      <c r="H109" s="275"/>
      <c r="I109" s="269"/>
      <c r="J109" s="276"/>
      <c r="K109" s="269"/>
      <c r="M109" s="270" t="s">
        <v>255</v>
      </c>
      <c r="O109" s="259"/>
    </row>
    <row r="110" spans="1:15" ht="12.75">
      <c r="A110" s="268"/>
      <c r="B110" s="271"/>
      <c r="C110" s="325" t="s">
        <v>256</v>
      </c>
      <c r="D110" s="326"/>
      <c r="E110" s="272">
        <v>0</v>
      </c>
      <c r="F110" s="273"/>
      <c r="G110" s="274"/>
      <c r="H110" s="275"/>
      <c r="I110" s="269"/>
      <c r="J110" s="276"/>
      <c r="K110" s="269"/>
      <c r="M110" s="270" t="s">
        <v>256</v>
      </c>
      <c r="O110" s="259"/>
    </row>
    <row r="111" spans="1:15" ht="12.75">
      <c r="A111" s="268"/>
      <c r="B111" s="271"/>
      <c r="C111" s="325" t="s">
        <v>257</v>
      </c>
      <c r="D111" s="326"/>
      <c r="E111" s="272">
        <v>0</v>
      </c>
      <c r="F111" s="273"/>
      <c r="G111" s="274"/>
      <c r="H111" s="275"/>
      <c r="I111" s="269"/>
      <c r="J111" s="276"/>
      <c r="K111" s="269"/>
      <c r="M111" s="270" t="s">
        <v>257</v>
      </c>
      <c r="O111" s="259"/>
    </row>
    <row r="112" spans="1:15" ht="12.75">
      <c r="A112" s="268"/>
      <c r="B112" s="271"/>
      <c r="C112" s="325" t="s">
        <v>258</v>
      </c>
      <c r="D112" s="326"/>
      <c r="E112" s="272">
        <v>0</v>
      </c>
      <c r="F112" s="273"/>
      <c r="G112" s="274"/>
      <c r="H112" s="275"/>
      <c r="I112" s="269"/>
      <c r="J112" s="276"/>
      <c r="K112" s="269"/>
      <c r="M112" s="270" t="s">
        <v>258</v>
      </c>
      <c r="O112" s="259"/>
    </row>
    <row r="113" spans="1:15" ht="12.75">
      <c r="A113" s="268"/>
      <c r="B113" s="271"/>
      <c r="C113" s="325" t="s">
        <v>259</v>
      </c>
      <c r="D113" s="326"/>
      <c r="E113" s="272">
        <v>8.64</v>
      </c>
      <c r="F113" s="273"/>
      <c r="G113" s="274"/>
      <c r="H113" s="275"/>
      <c r="I113" s="269"/>
      <c r="J113" s="276"/>
      <c r="K113" s="269"/>
      <c r="M113" s="270" t="s">
        <v>259</v>
      </c>
      <c r="O113" s="259"/>
    </row>
    <row r="114" spans="1:57" ht="12.75">
      <c r="A114" s="277"/>
      <c r="B114" s="278" t="s">
        <v>101</v>
      </c>
      <c r="C114" s="279" t="s">
        <v>251</v>
      </c>
      <c r="D114" s="280"/>
      <c r="E114" s="281"/>
      <c r="F114" s="282"/>
      <c r="G114" s="283">
        <f>SUM(G106:G113)</f>
        <v>0</v>
      </c>
      <c r="H114" s="284"/>
      <c r="I114" s="285">
        <f>SUM(I106:I113)</f>
        <v>0.0949536</v>
      </c>
      <c r="J114" s="284"/>
      <c r="K114" s="285">
        <f>SUM(K106:K113)</f>
        <v>0</v>
      </c>
      <c r="O114" s="259">
        <v>4</v>
      </c>
      <c r="BA114" s="286">
        <f>SUM(BA106:BA113)</f>
        <v>0</v>
      </c>
      <c r="BB114" s="286">
        <f>SUM(BB106:BB113)</f>
        <v>0</v>
      </c>
      <c r="BC114" s="286">
        <f>SUM(BC106:BC113)</f>
        <v>0</v>
      </c>
      <c r="BD114" s="286">
        <f>SUM(BD106:BD113)</f>
        <v>0</v>
      </c>
      <c r="BE114" s="286">
        <f>SUM(BE106:BE113)</f>
        <v>0</v>
      </c>
    </row>
    <row r="115" spans="1:15" ht="12.75">
      <c r="A115" s="249" t="s">
        <v>97</v>
      </c>
      <c r="B115" s="250" t="s">
        <v>260</v>
      </c>
      <c r="C115" s="251" t="s">
        <v>261</v>
      </c>
      <c r="D115" s="252"/>
      <c r="E115" s="253"/>
      <c r="F115" s="253"/>
      <c r="G115" s="254"/>
      <c r="H115" s="255"/>
      <c r="I115" s="256"/>
      <c r="J115" s="257"/>
      <c r="K115" s="258"/>
      <c r="O115" s="259">
        <v>1</v>
      </c>
    </row>
    <row r="116" spans="1:80" ht="12.75">
      <c r="A116" s="260">
        <v>34</v>
      </c>
      <c r="B116" s="261" t="s">
        <v>263</v>
      </c>
      <c r="C116" s="262" t="s">
        <v>264</v>
      </c>
      <c r="D116" s="263" t="s">
        <v>152</v>
      </c>
      <c r="E116" s="264">
        <v>651</v>
      </c>
      <c r="F116" s="264">
        <v>0</v>
      </c>
      <c r="G116" s="265">
        <f>E116*F116</f>
        <v>0</v>
      </c>
      <c r="H116" s="266">
        <v>0.02426</v>
      </c>
      <c r="I116" s="267">
        <f>E116*H116</f>
        <v>15.79326</v>
      </c>
      <c r="J116" s="266">
        <v>0</v>
      </c>
      <c r="K116" s="267">
        <f>E116*J116</f>
        <v>0</v>
      </c>
      <c r="O116" s="259">
        <v>2</v>
      </c>
      <c r="AA116" s="232">
        <v>1</v>
      </c>
      <c r="AB116" s="232">
        <v>1</v>
      </c>
      <c r="AC116" s="232">
        <v>1</v>
      </c>
      <c r="AZ116" s="232">
        <v>1</v>
      </c>
      <c r="BA116" s="232">
        <f>IF(AZ116=1,G116,0)</f>
        <v>0</v>
      </c>
      <c r="BB116" s="232">
        <f>IF(AZ116=2,G116,0)</f>
        <v>0</v>
      </c>
      <c r="BC116" s="232">
        <f>IF(AZ116=3,G116,0)</f>
        <v>0</v>
      </c>
      <c r="BD116" s="232">
        <f>IF(AZ116=4,G116,0)</f>
        <v>0</v>
      </c>
      <c r="BE116" s="232">
        <f>IF(AZ116=5,G116,0)</f>
        <v>0</v>
      </c>
      <c r="CA116" s="259">
        <v>1</v>
      </c>
      <c r="CB116" s="259">
        <v>1</v>
      </c>
    </row>
    <row r="117" spans="1:15" ht="12.75">
      <c r="A117" s="268"/>
      <c r="B117" s="271"/>
      <c r="C117" s="325" t="s">
        <v>265</v>
      </c>
      <c r="D117" s="326"/>
      <c r="E117" s="272">
        <v>651</v>
      </c>
      <c r="F117" s="273"/>
      <c r="G117" s="274"/>
      <c r="H117" s="275"/>
      <c r="I117" s="269"/>
      <c r="J117" s="276"/>
      <c r="K117" s="269"/>
      <c r="M117" s="270" t="s">
        <v>265</v>
      </c>
      <c r="O117" s="259"/>
    </row>
    <row r="118" spans="1:80" ht="12.75">
      <c r="A118" s="260">
        <v>35</v>
      </c>
      <c r="B118" s="261" t="s">
        <v>266</v>
      </c>
      <c r="C118" s="262" t="s">
        <v>267</v>
      </c>
      <c r="D118" s="263" t="s">
        <v>152</v>
      </c>
      <c r="E118" s="264">
        <v>651</v>
      </c>
      <c r="F118" s="264">
        <v>0</v>
      </c>
      <c r="G118" s="265">
        <f>E118*F118</f>
        <v>0</v>
      </c>
      <c r="H118" s="266">
        <v>0</v>
      </c>
      <c r="I118" s="267">
        <f>E118*H118</f>
        <v>0</v>
      </c>
      <c r="J118" s="266">
        <v>0</v>
      </c>
      <c r="K118" s="267">
        <f>E118*J118</f>
        <v>0</v>
      </c>
      <c r="O118" s="259">
        <v>2</v>
      </c>
      <c r="AA118" s="232">
        <v>1</v>
      </c>
      <c r="AB118" s="232">
        <v>1</v>
      </c>
      <c r="AC118" s="232">
        <v>1</v>
      </c>
      <c r="AZ118" s="232">
        <v>1</v>
      </c>
      <c r="BA118" s="232">
        <f>IF(AZ118=1,G118,0)</f>
        <v>0</v>
      </c>
      <c r="BB118" s="232">
        <f>IF(AZ118=2,G118,0)</f>
        <v>0</v>
      </c>
      <c r="BC118" s="232">
        <f>IF(AZ118=3,G118,0)</f>
        <v>0</v>
      </c>
      <c r="BD118" s="232">
        <f>IF(AZ118=4,G118,0)</f>
        <v>0</v>
      </c>
      <c r="BE118" s="232">
        <f>IF(AZ118=5,G118,0)</f>
        <v>0</v>
      </c>
      <c r="CA118" s="259">
        <v>1</v>
      </c>
      <c r="CB118" s="259">
        <v>1</v>
      </c>
    </row>
    <row r="119" spans="1:15" ht="12.75">
      <c r="A119" s="268"/>
      <c r="B119" s="271"/>
      <c r="C119" s="325" t="s">
        <v>268</v>
      </c>
      <c r="D119" s="326"/>
      <c r="E119" s="272">
        <v>651</v>
      </c>
      <c r="F119" s="273"/>
      <c r="G119" s="274"/>
      <c r="H119" s="275"/>
      <c r="I119" s="269"/>
      <c r="J119" s="276"/>
      <c r="K119" s="269"/>
      <c r="M119" s="270">
        <v>651</v>
      </c>
      <c r="O119" s="259"/>
    </row>
    <row r="120" spans="1:80" ht="12.75">
      <c r="A120" s="260">
        <v>36</v>
      </c>
      <c r="B120" s="261" t="s">
        <v>269</v>
      </c>
      <c r="C120" s="262" t="s">
        <v>270</v>
      </c>
      <c r="D120" s="263" t="s">
        <v>152</v>
      </c>
      <c r="E120" s="264">
        <v>1302</v>
      </c>
      <c r="F120" s="264">
        <v>0</v>
      </c>
      <c r="G120" s="265">
        <f>E120*F120</f>
        <v>0</v>
      </c>
      <c r="H120" s="266">
        <v>0.00035</v>
      </c>
      <c r="I120" s="267">
        <f>E120*H120</f>
        <v>0.4557</v>
      </c>
      <c r="J120" s="266">
        <v>0</v>
      </c>
      <c r="K120" s="267">
        <f>E120*J120</f>
        <v>0</v>
      </c>
      <c r="O120" s="259">
        <v>2</v>
      </c>
      <c r="AA120" s="232">
        <v>1</v>
      </c>
      <c r="AB120" s="232">
        <v>1</v>
      </c>
      <c r="AC120" s="232">
        <v>1</v>
      </c>
      <c r="AZ120" s="232">
        <v>1</v>
      </c>
      <c r="BA120" s="232">
        <f>IF(AZ120=1,G120,0)</f>
        <v>0</v>
      </c>
      <c r="BB120" s="232">
        <f>IF(AZ120=2,G120,0)</f>
        <v>0</v>
      </c>
      <c r="BC120" s="232">
        <f>IF(AZ120=3,G120,0)</f>
        <v>0</v>
      </c>
      <c r="BD120" s="232">
        <f>IF(AZ120=4,G120,0)</f>
        <v>0</v>
      </c>
      <c r="BE120" s="232">
        <f>IF(AZ120=5,G120,0)</f>
        <v>0</v>
      </c>
      <c r="CA120" s="259">
        <v>1</v>
      </c>
      <c r="CB120" s="259">
        <v>1</v>
      </c>
    </row>
    <row r="121" spans="1:15" ht="12.75">
      <c r="A121" s="268"/>
      <c r="B121" s="271"/>
      <c r="C121" s="325" t="s">
        <v>271</v>
      </c>
      <c r="D121" s="326"/>
      <c r="E121" s="272">
        <v>1302</v>
      </c>
      <c r="F121" s="273"/>
      <c r="G121" s="274"/>
      <c r="H121" s="275"/>
      <c r="I121" s="269"/>
      <c r="J121" s="276"/>
      <c r="K121" s="269"/>
      <c r="M121" s="270" t="s">
        <v>271</v>
      </c>
      <c r="O121" s="259"/>
    </row>
    <row r="122" spans="1:80" ht="12.75">
      <c r="A122" s="260">
        <v>37</v>
      </c>
      <c r="B122" s="261" t="s">
        <v>272</v>
      </c>
      <c r="C122" s="262" t="s">
        <v>273</v>
      </c>
      <c r="D122" s="263" t="s">
        <v>152</v>
      </c>
      <c r="E122" s="264">
        <v>335.91</v>
      </c>
      <c r="F122" s="264">
        <v>0</v>
      </c>
      <c r="G122" s="265">
        <f>E122*F122</f>
        <v>0</v>
      </c>
      <c r="H122" s="266">
        <v>0.00592</v>
      </c>
      <c r="I122" s="267">
        <f>E122*H122</f>
        <v>1.9885872000000002</v>
      </c>
      <c r="J122" s="266">
        <v>0</v>
      </c>
      <c r="K122" s="267">
        <f>E122*J122</f>
        <v>0</v>
      </c>
      <c r="O122" s="259">
        <v>2</v>
      </c>
      <c r="AA122" s="232">
        <v>1</v>
      </c>
      <c r="AB122" s="232">
        <v>1</v>
      </c>
      <c r="AC122" s="232">
        <v>1</v>
      </c>
      <c r="AZ122" s="232">
        <v>1</v>
      </c>
      <c r="BA122" s="232">
        <f>IF(AZ122=1,G122,0)</f>
        <v>0</v>
      </c>
      <c r="BB122" s="232">
        <f>IF(AZ122=2,G122,0)</f>
        <v>0</v>
      </c>
      <c r="BC122" s="232">
        <f>IF(AZ122=3,G122,0)</f>
        <v>0</v>
      </c>
      <c r="BD122" s="232">
        <f>IF(AZ122=4,G122,0)</f>
        <v>0</v>
      </c>
      <c r="BE122" s="232">
        <f>IF(AZ122=5,G122,0)</f>
        <v>0</v>
      </c>
      <c r="CA122" s="259">
        <v>1</v>
      </c>
      <c r="CB122" s="259">
        <v>1</v>
      </c>
    </row>
    <row r="123" spans="1:15" ht="12.75">
      <c r="A123" s="268"/>
      <c r="B123" s="271"/>
      <c r="C123" s="325" t="s">
        <v>274</v>
      </c>
      <c r="D123" s="326"/>
      <c r="E123" s="272">
        <v>110.91</v>
      </c>
      <c r="F123" s="273"/>
      <c r="G123" s="274"/>
      <c r="H123" s="275"/>
      <c r="I123" s="269"/>
      <c r="J123" s="276"/>
      <c r="K123" s="269"/>
      <c r="M123" s="270" t="s">
        <v>274</v>
      </c>
      <c r="O123" s="259"/>
    </row>
    <row r="124" spans="1:15" ht="12.75">
      <c r="A124" s="268"/>
      <c r="B124" s="271"/>
      <c r="C124" s="325" t="s">
        <v>275</v>
      </c>
      <c r="D124" s="326"/>
      <c r="E124" s="272">
        <v>225</v>
      </c>
      <c r="F124" s="273"/>
      <c r="G124" s="274"/>
      <c r="H124" s="275"/>
      <c r="I124" s="269"/>
      <c r="J124" s="276"/>
      <c r="K124" s="269"/>
      <c r="M124" s="270" t="s">
        <v>275</v>
      </c>
      <c r="O124" s="259"/>
    </row>
    <row r="125" spans="1:80" ht="12.75">
      <c r="A125" s="260">
        <v>38</v>
      </c>
      <c r="B125" s="261" t="s">
        <v>276</v>
      </c>
      <c r="C125" s="262" t="s">
        <v>277</v>
      </c>
      <c r="D125" s="263" t="s">
        <v>152</v>
      </c>
      <c r="E125" s="264">
        <v>651</v>
      </c>
      <c r="F125" s="264">
        <v>0</v>
      </c>
      <c r="G125" s="265">
        <f>E125*F125</f>
        <v>0</v>
      </c>
      <c r="H125" s="266">
        <v>0</v>
      </c>
      <c r="I125" s="267">
        <f>E125*H125</f>
        <v>0</v>
      </c>
      <c r="J125" s="266">
        <v>0</v>
      </c>
      <c r="K125" s="267">
        <f>E125*J125</f>
        <v>0</v>
      </c>
      <c r="O125" s="259">
        <v>2</v>
      </c>
      <c r="AA125" s="232">
        <v>1</v>
      </c>
      <c r="AB125" s="232">
        <v>1</v>
      </c>
      <c r="AC125" s="232">
        <v>1</v>
      </c>
      <c r="AZ125" s="232">
        <v>1</v>
      </c>
      <c r="BA125" s="232">
        <f>IF(AZ125=1,G125,0)</f>
        <v>0</v>
      </c>
      <c r="BB125" s="232">
        <f>IF(AZ125=2,G125,0)</f>
        <v>0</v>
      </c>
      <c r="BC125" s="232">
        <f>IF(AZ125=3,G125,0)</f>
        <v>0</v>
      </c>
      <c r="BD125" s="232">
        <f>IF(AZ125=4,G125,0)</f>
        <v>0</v>
      </c>
      <c r="BE125" s="232">
        <f>IF(AZ125=5,G125,0)</f>
        <v>0</v>
      </c>
      <c r="CA125" s="259">
        <v>1</v>
      </c>
      <c r="CB125" s="259">
        <v>1</v>
      </c>
    </row>
    <row r="126" spans="1:80" ht="12.75">
      <c r="A126" s="260">
        <v>39</v>
      </c>
      <c r="B126" s="261" t="s">
        <v>278</v>
      </c>
      <c r="C126" s="262" t="s">
        <v>279</v>
      </c>
      <c r="D126" s="263" t="s">
        <v>152</v>
      </c>
      <c r="E126" s="264">
        <v>1302</v>
      </c>
      <c r="F126" s="264">
        <v>0</v>
      </c>
      <c r="G126" s="265">
        <f>E126*F126</f>
        <v>0</v>
      </c>
      <c r="H126" s="266">
        <v>0</v>
      </c>
      <c r="I126" s="267">
        <f>E126*H126</f>
        <v>0</v>
      </c>
      <c r="J126" s="266">
        <v>0</v>
      </c>
      <c r="K126" s="267">
        <f>E126*J126</f>
        <v>0</v>
      </c>
      <c r="O126" s="259">
        <v>2</v>
      </c>
      <c r="AA126" s="232">
        <v>1</v>
      </c>
      <c r="AB126" s="232">
        <v>1</v>
      </c>
      <c r="AC126" s="232">
        <v>1</v>
      </c>
      <c r="AZ126" s="232">
        <v>1</v>
      </c>
      <c r="BA126" s="232">
        <f>IF(AZ126=1,G126,0)</f>
        <v>0</v>
      </c>
      <c r="BB126" s="232">
        <f>IF(AZ126=2,G126,0)</f>
        <v>0</v>
      </c>
      <c r="BC126" s="232">
        <f>IF(AZ126=3,G126,0)</f>
        <v>0</v>
      </c>
      <c r="BD126" s="232">
        <f>IF(AZ126=4,G126,0)</f>
        <v>0</v>
      </c>
      <c r="BE126" s="232">
        <f>IF(AZ126=5,G126,0)</f>
        <v>0</v>
      </c>
      <c r="CA126" s="259">
        <v>1</v>
      </c>
      <c r="CB126" s="259">
        <v>1</v>
      </c>
    </row>
    <row r="127" spans="1:15" ht="12.75">
      <c r="A127" s="268"/>
      <c r="B127" s="271"/>
      <c r="C127" s="325" t="s">
        <v>271</v>
      </c>
      <c r="D127" s="326"/>
      <c r="E127" s="272">
        <v>1302</v>
      </c>
      <c r="F127" s="273"/>
      <c r="G127" s="274"/>
      <c r="H127" s="275"/>
      <c r="I127" s="269"/>
      <c r="J127" s="276"/>
      <c r="K127" s="269"/>
      <c r="M127" s="270" t="s">
        <v>271</v>
      </c>
      <c r="O127" s="259"/>
    </row>
    <row r="128" spans="1:80" ht="12.75">
      <c r="A128" s="260">
        <v>40</v>
      </c>
      <c r="B128" s="261" t="s">
        <v>280</v>
      </c>
      <c r="C128" s="262" t="s">
        <v>281</v>
      </c>
      <c r="D128" s="263" t="s">
        <v>152</v>
      </c>
      <c r="E128" s="264">
        <v>651</v>
      </c>
      <c r="F128" s="264">
        <v>0</v>
      </c>
      <c r="G128" s="265">
        <f>E128*F128</f>
        <v>0</v>
      </c>
      <c r="H128" s="266">
        <v>0</v>
      </c>
      <c r="I128" s="267">
        <f>E128*H128</f>
        <v>0</v>
      </c>
      <c r="J128" s="266">
        <v>0</v>
      </c>
      <c r="K128" s="267">
        <f>E128*J128</f>
        <v>0</v>
      </c>
      <c r="O128" s="259">
        <v>2</v>
      </c>
      <c r="AA128" s="232">
        <v>1</v>
      </c>
      <c r="AB128" s="232">
        <v>1</v>
      </c>
      <c r="AC128" s="232">
        <v>1</v>
      </c>
      <c r="AZ128" s="232">
        <v>1</v>
      </c>
      <c r="BA128" s="232">
        <f>IF(AZ128=1,G128,0)</f>
        <v>0</v>
      </c>
      <c r="BB128" s="232">
        <f>IF(AZ128=2,G128,0)</f>
        <v>0</v>
      </c>
      <c r="BC128" s="232">
        <f>IF(AZ128=3,G128,0)</f>
        <v>0</v>
      </c>
      <c r="BD128" s="232">
        <f>IF(AZ128=4,G128,0)</f>
        <v>0</v>
      </c>
      <c r="BE128" s="232">
        <f>IF(AZ128=5,G128,0)</f>
        <v>0</v>
      </c>
      <c r="CA128" s="259">
        <v>1</v>
      </c>
      <c r="CB128" s="259">
        <v>1</v>
      </c>
    </row>
    <row r="129" spans="1:80" ht="12.75">
      <c r="A129" s="260">
        <v>41</v>
      </c>
      <c r="B129" s="261" t="s">
        <v>282</v>
      </c>
      <c r="C129" s="262" t="s">
        <v>283</v>
      </c>
      <c r="D129" s="263" t="s">
        <v>178</v>
      </c>
      <c r="E129" s="264">
        <v>26.3</v>
      </c>
      <c r="F129" s="264">
        <v>0</v>
      </c>
      <c r="G129" s="265">
        <f>E129*F129</f>
        <v>0</v>
      </c>
      <c r="H129" s="266">
        <v>0.02279</v>
      </c>
      <c r="I129" s="267">
        <f>E129*H129</f>
        <v>0.599377</v>
      </c>
      <c r="J129" s="266">
        <v>0</v>
      </c>
      <c r="K129" s="267">
        <f>E129*J129</f>
        <v>0</v>
      </c>
      <c r="O129" s="259">
        <v>2</v>
      </c>
      <c r="AA129" s="232">
        <v>1</v>
      </c>
      <c r="AB129" s="232">
        <v>1</v>
      </c>
      <c r="AC129" s="232">
        <v>1</v>
      </c>
      <c r="AZ129" s="232">
        <v>1</v>
      </c>
      <c r="BA129" s="232">
        <f>IF(AZ129=1,G129,0)</f>
        <v>0</v>
      </c>
      <c r="BB129" s="232">
        <f>IF(AZ129=2,G129,0)</f>
        <v>0</v>
      </c>
      <c r="BC129" s="232">
        <f>IF(AZ129=3,G129,0)</f>
        <v>0</v>
      </c>
      <c r="BD129" s="232">
        <f>IF(AZ129=4,G129,0)</f>
        <v>0</v>
      </c>
      <c r="BE129" s="232">
        <f>IF(AZ129=5,G129,0)</f>
        <v>0</v>
      </c>
      <c r="CA129" s="259">
        <v>1</v>
      </c>
      <c r="CB129" s="259">
        <v>1</v>
      </c>
    </row>
    <row r="130" spans="1:80" ht="12.75">
      <c r="A130" s="260">
        <v>42</v>
      </c>
      <c r="B130" s="261" t="s">
        <v>284</v>
      </c>
      <c r="C130" s="262" t="s">
        <v>285</v>
      </c>
      <c r="D130" s="263" t="s">
        <v>178</v>
      </c>
      <c r="E130" s="264">
        <v>52.7</v>
      </c>
      <c r="F130" s="264">
        <v>0</v>
      </c>
      <c r="G130" s="265">
        <f>E130*F130</f>
        <v>0</v>
      </c>
      <c r="H130" s="266">
        <v>0.00176</v>
      </c>
      <c r="I130" s="267">
        <f>E130*H130</f>
        <v>0.09275200000000001</v>
      </c>
      <c r="J130" s="266">
        <v>0</v>
      </c>
      <c r="K130" s="267">
        <f>E130*J130</f>
        <v>0</v>
      </c>
      <c r="O130" s="259">
        <v>2</v>
      </c>
      <c r="AA130" s="232">
        <v>1</v>
      </c>
      <c r="AB130" s="232">
        <v>1</v>
      </c>
      <c r="AC130" s="232">
        <v>1</v>
      </c>
      <c r="AZ130" s="232">
        <v>1</v>
      </c>
      <c r="BA130" s="232">
        <f>IF(AZ130=1,G130,0)</f>
        <v>0</v>
      </c>
      <c r="BB130" s="232">
        <f>IF(AZ130=2,G130,0)</f>
        <v>0</v>
      </c>
      <c r="BC130" s="232">
        <f>IF(AZ130=3,G130,0)</f>
        <v>0</v>
      </c>
      <c r="BD130" s="232">
        <f>IF(AZ130=4,G130,0)</f>
        <v>0</v>
      </c>
      <c r="BE130" s="232">
        <f>IF(AZ130=5,G130,0)</f>
        <v>0</v>
      </c>
      <c r="CA130" s="259">
        <v>1</v>
      </c>
      <c r="CB130" s="259">
        <v>1</v>
      </c>
    </row>
    <row r="131" spans="1:15" ht="12.75">
      <c r="A131" s="268"/>
      <c r="B131" s="271"/>
      <c r="C131" s="325" t="s">
        <v>286</v>
      </c>
      <c r="D131" s="326"/>
      <c r="E131" s="272">
        <v>52.7</v>
      </c>
      <c r="F131" s="273"/>
      <c r="G131" s="274"/>
      <c r="H131" s="275"/>
      <c r="I131" s="269"/>
      <c r="J131" s="276"/>
      <c r="K131" s="269"/>
      <c r="M131" s="270" t="s">
        <v>286</v>
      </c>
      <c r="O131" s="259"/>
    </row>
    <row r="132" spans="1:80" ht="12.75">
      <c r="A132" s="260">
        <v>43</v>
      </c>
      <c r="B132" s="261" t="s">
        <v>287</v>
      </c>
      <c r="C132" s="262" t="s">
        <v>288</v>
      </c>
      <c r="D132" s="263" t="s">
        <v>178</v>
      </c>
      <c r="E132" s="264">
        <v>26.3</v>
      </c>
      <c r="F132" s="264">
        <v>0</v>
      </c>
      <c r="G132" s="265">
        <f>E132*F132</f>
        <v>0</v>
      </c>
      <c r="H132" s="266">
        <v>0</v>
      </c>
      <c r="I132" s="267">
        <f>E132*H132</f>
        <v>0</v>
      </c>
      <c r="J132" s="266">
        <v>0</v>
      </c>
      <c r="K132" s="267">
        <f>E132*J132</f>
        <v>0</v>
      </c>
      <c r="O132" s="259">
        <v>2</v>
      </c>
      <c r="AA132" s="232">
        <v>1</v>
      </c>
      <c r="AB132" s="232">
        <v>1</v>
      </c>
      <c r="AC132" s="232">
        <v>1</v>
      </c>
      <c r="AZ132" s="232">
        <v>1</v>
      </c>
      <c r="BA132" s="232">
        <f>IF(AZ132=1,G132,0)</f>
        <v>0</v>
      </c>
      <c r="BB132" s="232">
        <f>IF(AZ132=2,G132,0)</f>
        <v>0</v>
      </c>
      <c r="BC132" s="232">
        <f>IF(AZ132=3,G132,0)</f>
        <v>0</v>
      </c>
      <c r="BD132" s="232">
        <f>IF(AZ132=4,G132,0)</f>
        <v>0</v>
      </c>
      <c r="BE132" s="232">
        <f>IF(AZ132=5,G132,0)</f>
        <v>0</v>
      </c>
      <c r="CA132" s="259">
        <v>1</v>
      </c>
      <c r="CB132" s="259">
        <v>1</v>
      </c>
    </row>
    <row r="133" spans="1:57" ht="12.75">
      <c r="A133" s="277"/>
      <c r="B133" s="278" t="s">
        <v>101</v>
      </c>
      <c r="C133" s="279" t="s">
        <v>262</v>
      </c>
      <c r="D133" s="280"/>
      <c r="E133" s="281"/>
      <c r="F133" s="282"/>
      <c r="G133" s="283">
        <f>SUM(G115:G132)</f>
        <v>0</v>
      </c>
      <c r="H133" s="284"/>
      <c r="I133" s="285">
        <f>SUM(I115:I132)</f>
        <v>18.929676200000003</v>
      </c>
      <c r="J133" s="284"/>
      <c r="K133" s="285">
        <f>SUM(K115:K132)</f>
        <v>0</v>
      </c>
      <c r="O133" s="259">
        <v>4</v>
      </c>
      <c r="BA133" s="286">
        <f>SUM(BA115:BA132)</f>
        <v>0</v>
      </c>
      <c r="BB133" s="286">
        <f>SUM(BB115:BB132)</f>
        <v>0</v>
      </c>
      <c r="BC133" s="286">
        <f>SUM(BC115:BC132)</f>
        <v>0</v>
      </c>
      <c r="BD133" s="286">
        <f>SUM(BD115:BD132)</f>
        <v>0</v>
      </c>
      <c r="BE133" s="286">
        <f>SUM(BE115:BE132)</f>
        <v>0</v>
      </c>
    </row>
    <row r="134" spans="1:15" ht="12.75">
      <c r="A134" s="249" t="s">
        <v>97</v>
      </c>
      <c r="B134" s="250" t="s">
        <v>289</v>
      </c>
      <c r="C134" s="251" t="s">
        <v>290</v>
      </c>
      <c r="D134" s="252"/>
      <c r="E134" s="253"/>
      <c r="F134" s="253"/>
      <c r="G134" s="254"/>
      <c r="H134" s="255"/>
      <c r="I134" s="256"/>
      <c r="J134" s="257"/>
      <c r="K134" s="258"/>
      <c r="O134" s="259">
        <v>1</v>
      </c>
    </row>
    <row r="135" spans="1:80" ht="12.75">
      <c r="A135" s="260">
        <v>44</v>
      </c>
      <c r="B135" s="261" t="s">
        <v>292</v>
      </c>
      <c r="C135" s="262" t="s">
        <v>293</v>
      </c>
      <c r="D135" s="263" t="s">
        <v>152</v>
      </c>
      <c r="E135" s="264">
        <v>678.435</v>
      </c>
      <c r="F135" s="264">
        <v>0</v>
      </c>
      <c r="G135" s="265">
        <f>E135*F135</f>
        <v>0</v>
      </c>
      <c r="H135" s="266">
        <v>1E-05</v>
      </c>
      <c r="I135" s="267">
        <f>E135*H135</f>
        <v>0.00678435</v>
      </c>
      <c r="J135" s="266">
        <v>0</v>
      </c>
      <c r="K135" s="267">
        <f>E135*J135</f>
        <v>0</v>
      </c>
      <c r="O135" s="259">
        <v>2</v>
      </c>
      <c r="AA135" s="232">
        <v>1</v>
      </c>
      <c r="AB135" s="232">
        <v>1</v>
      </c>
      <c r="AC135" s="232">
        <v>1</v>
      </c>
      <c r="AZ135" s="232">
        <v>1</v>
      </c>
      <c r="BA135" s="232">
        <f>IF(AZ135=1,G135,0)</f>
        <v>0</v>
      </c>
      <c r="BB135" s="232">
        <f>IF(AZ135=2,G135,0)</f>
        <v>0</v>
      </c>
      <c r="BC135" s="232">
        <f>IF(AZ135=3,G135,0)</f>
        <v>0</v>
      </c>
      <c r="BD135" s="232">
        <f>IF(AZ135=4,G135,0)</f>
        <v>0</v>
      </c>
      <c r="BE135" s="232">
        <f>IF(AZ135=5,G135,0)</f>
        <v>0</v>
      </c>
      <c r="CA135" s="259">
        <v>1</v>
      </c>
      <c r="CB135" s="259">
        <v>1</v>
      </c>
    </row>
    <row r="136" spans="1:80" ht="12.75">
      <c r="A136" s="260">
        <v>45</v>
      </c>
      <c r="B136" s="261" t="s">
        <v>294</v>
      </c>
      <c r="C136" s="262" t="s">
        <v>295</v>
      </c>
      <c r="D136" s="263" t="s">
        <v>152</v>
      </c>
      <c r="E136" s="264">
        <v>412</v>
      </c>
      <c r="F136" s="264">
        <v>0</v>
      </c>
      <c r="G136" s="265">
        <f>E136*F136</f>
        <v>0</v>
      </c>
      <c r="H136" s="266">
        <v>4E-05</v>
      </c>
      <c r="I136" s="267">
        <f>E136*H136</f>
        <v>0.01648</v>
      </c>
      <c r="J136" s="266">
        <v>0</v>
      </c>
      <c r="K136" s="267">
        <f>E136*J136</f>
        <v>0</v>
      </c>
      <c r="O136" s="259">
        <v>2</v>
      </c>
      <c r="AA136" s="232">
        <v>1</v>
      </c>
      <c r="AB136" s="232">
        <v>1</v>
      </c>
      <c r="AC136" s="232">
        <v>1</v>
      </c>
      <c r="AZ136" s="232">
        <v>1</v>
      </c>
      <c r="BA136" s="232">
        <f>IF(AZ136=1,G136,0)</f>
        <v>0</v>
      </c>
      <c r="BB136" s="232">
        <f>IF(AZ136=2,G136,0)</f>
        <v>0</v>
      </c>
      <c r="BC136" s="232">
        <f>IF(AZ136=3,G136,0)</f>
        <v>0</v>
      </c>
      <c r="BD136" s="232">
        <f>IF(AZ136=4,G136,0)</f>
        <v>0</v>
      </c>
      <c r="BE136" s="232">
        <f>IF(AZ136=5,G136,0)</f>
        <v>0</v>
      </c>
      <c r="CA136" s="259">
        <v>1</v>
      </c>
      <c r="CB136" s="259">
        <v>1</v>
      </c>
    </row>
    <row r="137" spans="1:15" ht="12.75">
      <c r="A137" s="268"/>
      <c r="B137" s="271"/>
      <c r="C137" s="325" t="s">
        <v>296</v>
      </c>
      <c r="D137" s="326"/>
      <c r="E137" s="272">
        <v>312</v>
      </c>
      <c r="F137" s="273"/>
      <c r="G137" s="274"/>
      <c r="H137" s="275"/>
      <c r="I137" s="269"/>
      <c r="J137" s="276"/>
      <c r="K137" s="269"/>
      <c r="M137" s="270" t="s">
        <v>296</v>
      </c>
      <c r="O137" s="259"/>
    </row>
    <row r="138" spans="1:15" ht="12.75">
      <c r="A138" s="268"/>
      <c r="B138" s="271"/>
      <c r="C138" s="325" t="s">
        <v>297</v>
      </c>
      <c r="D138" s="326"/>
      <c r="E138" s="272">
        <v>100</v>
      </c>
      <c r="F138" s="273"/>
      <c r="G138" s="274"/>
      <c r="H138" s="275"/>
      <c r="I138" s="269"/>
      <c r="J138" s="276"/>
      <c r="K138" s="269"/>
      <c r="M138" s="270" t="s">
        <v>297</v>
      </c>
      <c r="O138" s="259"/>
    </row>
    <row r="139" spans="1:57" ht="12.75">
      <c r="A139" s="277"/>
      <c r="B139" s="278" t="s">
        <v>101</v>
      </c>
      <c r="C139" s="279" t="s">
        <v>291</v>
      </c>
      <c r="D139" s="280"/>
      <c r="E139" s="281"/>
      <c r="F139" s="282"/>
      <c r="G139" s="283">
        <f>SUM(G134:G138)</f>
        <v>0</v>
      </c>
      <c r="H139" s="284"/>
      <c r="I139" s="285">
        <f>SUM(I134:I138)</f>
        <v>0.023264350000000003</v>
      </c>
      <c r="J139" s="284"/>
      <c r="K139" s="285">
        <f>SUM(K134:K138)</f>
        <v>0</v>
      </c>
      <c r="O139" s="259">
        <v>4</v>
      </c>
      <c r="BA139" s="286">
        <f>SUM(BA134:BA138)</f>
        <v>0</v>
      </c>
      <c r="BB139" s="286">
        <f>SUM(BB134:BB138)</f>
        <v>0</v>
      </c>
      <c r="BC139" s="286">
        <f>SUM(BC134:BC138)</f>
        <v>0</v>
      </c>
      <c r="BD139" s="286">
        <f>SUM(BD134:BD138)</f>
        <v>0</v>
      </c>
      <c r="BE139" s="286">
        <f>SUM(BE134:BE138)</f>
        <v>0</v>
      </c>
    </row>
    <row r="140" spans="1:15" ht="12.75">
      <c r="A140" s="249" t="s">
        <v>97</v>
      </c>
      <c r="B140" s="250" t="s">
        <v>298</v>
      </c>
      <c r="C140" s="251" t="s">
        <v>299</v>
      </c>
      <c r="D140" s="252"/>
      <c r="E140" s="253"/>
      <c r="F140" s="253"/>
      <c r="G140" s="254"/>
      <c r="H140" s="255"/>
      <c r="I140" s="256"/>
      <c r="J140" s="257"/>
      <c r="K140" s="258"/>
      <c r="O140" s="259">
        <v>1</v>
      </c>
    </row>
    <row r="141" spans="1:80" ht="12.75">
      <c r="A141" s="260">
        <v>46</v>
      </c>
      <c r="B141" s="261" t="s">
        <v>301</v>
      </c>
      <c r="C141" s="262" t="s">
        <v>302</v>
      </c>
      <c r="D141" s="263" t="s">
        <v>303</v>
      </c>
      <c r="E141" s="264">
        <v>0.1654</v>
      </c>
      <c r="F141" s="264">
        <v>0</v>
      </c>
      <c r="G141" s="265">
        <f>E141*F141</f>
        <v>0</v>
      </c>
      <c r="H141" s="266">
        <v>0</v>
      </c>
      <c r="I141" s="267">
        <f>E141*H141</f>
        <v>0</v>
      </c>
      <c r="J141" s="266">
        <v>-2</v>
      </c>
      <c r="K141" s="267">
        <f>E141*J141</f>
        <v>-0.3308</v>
      </c>
      <c r="O141" s="259">
        <v>2</v>
      </c>
      <c r="AA141" s="232">
        <v>1</v>
      </c>
      <c r="AB141" s="232">
        <v>1</v>
      </c>
      <c r="AC141" s="232">
        <v>1</v>
      </c>
      <c r="AZ141" s="232">
        <v>1</v>
      </c>
      <c r="BA141" s="232">
        <f>IF(AZ141=1,G141,0)</f>
        <v>0</v>
      </c>
      <c r="BB141" s="232">
        <f>IF(AZ141=2,G141,0)</f>
        <v>0</v>
      </c>
      <c r="BC141" s="232">
        <f>IF(AZ141=3,G141,0)</f>
        <v>0</v>
      </c>
      <c r="BD141" s="232">
        <f>IF(AZ141=4,G141,0)</f>
        <v>0</v>
      </c>
      <c r="BE141" s="232">
        <f>IF(AZ141=5,G141,0)</f>
        <v>0</v>
      </c>
      <c r="CA141" s="259">
        <v>1</v>
      </c>
      <c r="CB141" s="259">
        <v>1</v>
      </c>
    </row>
    <row r="142" spans="1:15" ht="12.75">
      <c r="A142" s="268"/>
      <c r="B142" s="271"/>
      <c r="C142" s="325" t="s">
        <v>304</v>
      </c>
      <c r="D142" s="326"/>
      <c r="E142" s="272">
        <v>0.1654</v>
      </c>
      <c r="F142" s="273"/>
      <c r="G142" s="274"/>
      <c r="H142" s="275"/>
      <c r="I142" s="269"/>
      <c r="J142" s="276"/>
      <c r="K142" s="269"/>
      <c r="M142" s="270" t="s">
        <v>304</v>
      </c>
      <c r="O142" s="259"/>
    </row>
    <row r="143" spans="1:80" ht="12.75">
      <c r="A143" s="260">
        <v>47</v>
      </c>
      <c r="B143" s="261" t="s">
        <v>305</v>
      </c>
      <c r="C143" s="262" t="s">
        <v>306</v>
      </c>
      <c r="D143" s="263" t="s">
        <v>152</v>
      </c>
      <c r="E143" s="264">
        <v>2.035</v>
      </c>
      <c r="F143" s="264">
        <v>0</v>
      </c>
      <c r="G143" s="265">
        <f>E143*F143</f>
        <v>0</v>
      </c>
      <c r="H143" s="266">
        <v>0.00067</v>
      </c>
      <c r="I143" s="267">
        <f>E143*H143</f>
        <v>0.0013634500000000002</v>
      </c>
      <c r="J143" s="266">
        <v>-0.082</v>
      </c>
      <c r="K143" s="267">
        <f>E143*J143</f>
        <v>-0.16687000000000002</v>
      </c>
      <c r="O143" s="259">
        <v>2</v>
      </c>
      <c r="AA143" s="232">
        <v>1</v>
      </c>
      <c r="AB143" s="232">
        <v>1</v>
      </c>
      <c r="AC143" s="232">
        <v>1</v>
      </c>
      <c r="AZ143" s="232">
        <v>1</v>
      </c>
      <c r="BA143" s="232">
        <f>IF(AZ143=1,G143,0)</f>
        <v>0</v>
      </c>
      <c r="BB143" s="232">
        <f>IF(AZ143=2,G143,0)</f>
        <v>0</v>
      </c>
      <c r="BC143" s="232">
        <f>IF(AZ143=3,G143,0)</f>
        <v>0</v>
      </c>
      <c r="BD143" s="232">
        <f>IF(AZ143=4,G143,0)</f>
        <v>0</v>
      </c>
      <c r="BE143" s="232">
        <f>IF(AZ143=5,G143,0)</f>
        <v>0</v>
      </c>
      <c r="CA143" s="259">
        <v>1</v>
      </c>
      <c r="CB143" s="259">
        <v>1</v>
      </c>
    </row>
    <row r="144" spans="1:15" ht="12.75">
      <c r="A144" s="268"/>
      <c r="B144" s="271"/>
      <c r="C144" s="325" t="s">
        <v>307</v>
      </c>
      <c r="D144" s="326"/>
      <c r="E144" s="272">
        <v>2.035</v>
      </c>
      <c r="F144" s="273"/>
      <c r="G144" s="274"/>
      <c r="H144" s="275"/>
      <c r="I144" s="269"/>
      <c r="J144" s="276"/>
      <c r="K144" s="269"/>
      <c r="M144" s="270" t="s">
        <v>307</v>
      </c>
      <c r="O144" s="259"/>
    </row>
    <row r="145" spans="1:80" ht="22.5">
      <c r="A145" s="260">
        <v>48</v>
      </c>
      <c r="B145" s="261" t="s">
        <v>308</v>
      </c>
      <c r="C145" s="262" t="s">
        <v>309</v>
      </c>
      <c r="D145" s="263" t="s">
        <v>152</v>
      </c>
      <c r="E145" s="264">
        <v>69</v>
      </c>
      <c r="F145" s="264">
        <v>0</v>
      </c>
      <c r="G145" s="265">
        <f>E145*F145</f>
        <v>0</v>
      </c>
      <c r="H145" s="266">
        <v>0</v>
      </c>
      <c r="I145" s="267">
        <f>E145*H145</f>
        <v>0</v>
      </c>
      <c r="J145" s="266">
        <v>-0.065</v>
      </c>
      <c r="K145" s="267">
        <f>E145*J145</f>
        <v>-4.485</v>
      </c>
      <c r="O145" s="259">
        <v>2</v>
      </c>
      <c r="AA145" s="232">
        <v>1</v>
      </c>
      <c r="AB145" s="232">
        <v>1</v>
      </c>
      <c r="AC145" s="232">
        <v>1</v>
      </c>
      <c r="AZ145" s="232">
        <v>1</v>
      </c>
      <c r="BA145" s="232">
        <f>IF(AZ145=1,G145,0)</f>
        <v>0</v>
      </c>
      <c r="BB145" s="232">
        <f>IF(AZ145=2,G145,0)</f>
        <v>0</v>
      </c>
      <c r="BC145" s="232">
        <f>IF(AZ145=3,G145,0)</f>
        <v>0</v>
      </c>
      <c r="BD145" s="232">
        <f>IF(AZ145=4,G145,0)</f>
        <v>0</v>
      </c>
      <c r="BE145" s="232">
        <f>IF(AZ145=5,G145,0)</f>
        <v>0</v>
      </c>
      <c r="CA145" s="259">
        <v>1</v>
      </c>
      <c r="CB145" s="259">
        <v>1</v>
      </c>
    </row>
    <row r="146" spans="1:15" ht="12.75">
      <c r="A146" s="268"/>
      <c r="B146" s="271"/>
      <c r="C146" s="325" t="s">
        <v>310</v>
      </c>
      <c r="D146" s="326"/>
      <c r="E146" s="272">
        <v>69</v>
      </c>
      <c r="F146" s="273"/>
      <c r="G146" s="274"/>
      <c r="H146" s="275"/>
      <c r="I146" s="269"/>
      <c r="J146" s="276"/>
      <c r="K146" s="269"/>
      <c r="M146" s="270" t="s">
        <v>310</v>
      </c>
      <c r="O146" s="259"/>
    </row>
    <row r="147" spans="1:80" ht="12.75">
      <c r="A147" s="260">
        <v>49</v>
      </c>
      <c r="B147" s="261" t="s">
        <v>311</v>
      </c>
      <c r="C147" s="262" t="s">
        <v>312</v>
      </c>
      <c r="D147" s="263" t="s">
        <v>152</v>
      </c>
      <c r="E147" s="264">
        <v>11.088</v>
      </c>
      <c r="F147" s="264">
        <v>0</v>
      </c>
      <c r="G147" s="265">
        <f>E147*F147</f>
        <v>0</v>
      </c>
      <c r="H147" s="266">
        <v>0</v>
      </c>
      <c r="I147" s="267">
        <f>E147*H147</f>
        <v>0</v>
      </c>
      <c r="J147" s="266">
        <v>-0.017</v>
      </c>
      <c r="K147" s="267">
        <f>E147*J147</f>
        <v>-0.188496</v>
      </c>
      <c r="O147" s="259">
        <v>2</v>
      </c>
      <c r="AA147" s="232">
        <v>1</v>
      </c>
      <c r="AB147" s="232">
        <v>1</v>
      </c>
      <c r="AC147" s="232">
        <v>1</v>
      </c>
      <c r="AZ147" s="232">
        <v>1</v>
      </c>
      <c r="BA147" s="232">
        <f>IF(AZ147=1,G147,0)</f>
        <v>0</v>
      </c>
      <c r="BB147" s="232">
        <f>IF(AZ147=2,G147,0)</f>
        <v>0</v>
      </c>
      <c r="BC147" s="232">
        <f>IF(AZ147=3,G147,0)</f>
        <v>0</v>
      </c>
      <c r="BD147" s="232">
        <f>IF(AZ147=4,G147,0)</f>
        <v>0</v>
      </c>
      <c r="BE147" s="232">
        <f>IF(AZ147=5,G147,0)</f>
        <v>0</v>
      </c>
      <c r="CA147" s="259">
        <v>1</v>
      </c>
      <c r="CB147" s="259">
        <v>1</v>
      </c>
    </row>
    <row r="148" spans="1:15" ht="22.5">
      <c r="A148" s="268"/>
      <c r="B148" s="271"/>
      <c r="C148" s="325" t="s">
        <v>313</v>
      </c>
      <c r="D148" s="326"/>
      <c r="E148" s="272">
        <v>11.088</v>
      </c>
      <c r="F148" s="273"/>
      <c r="G148" s="274"/>
      <c r="H148" s="275"/>
      <c r="I148" s="269"/>
      <c r="J148" s="276"/>
      <c r="K148" s="269"/>
      <c r="M148" s="270" t="s">
        <v>313</v>
      </c>
      <c r="O148" s="259"/>
    </row>
    <row r="149" spans="1:80" ht="12.75">
      <c r="A149" s="260">
        <v>50</v>
      </c>
      <c r="B149" s="261" t="s">
        <v>314</v>
      </c>
      <c r="C149" s="262" t="s">
        <v>315</v>
      </c>
      <c r="D149" s="263" t="s">
        <v>164</v>
      </c>
      <c r="E149" s="264">
        <v>2</v>
      </c>
      <c r="F149" s="264">
        <v>0</v>
      </c>
      <c r="G149" s="265">
        <f>E149*F149</f>
        <v>0</v>
      </c>
      <c r="H149" s="266">
        <v>0</v>
      </c>
      <c r="I149" s="267">
        <f>E149*H149</f>
        <v>0</v>
      </c>
      <c r="J149" s="266">
        <v>0</v>
      </c>
      <c r="K149" s="267">
        <f>E149*J149</f>
        <v>0</v>
      </c>
      <c r="O149" s="259">
        <v>2</v>
      </c>
      <c r="AA149" s="232">
        <v>1</v>
      </c>
      <c r="AB149" s="232">
        <v>1</v>
      </c>
      <c r="AC149" s="232">
        <v>1</v>
      </c>
      <c r="AZ149" s="232">
        <v>1</v>
      </c>
      <c r="BA149" s="232">
        <f>IF(AZ149=1,G149,0)</f>
        <v>0</v>
      </c>
      <c r="BB149" s="232">
        <f>IF(AZ149=2,G149,0)</f>
        <v>0</v>
      </c>
      <c r="BC149" s="232">
        <f>IF(AZ149=3,G149,0)</f>
        <v>0</v>
      </c>
      <c r="BD149" s="232">
        <f>IF(AZ149=4,G149,0)</f>
        <v>0</v>
      </c>
      <c r="BE149" s="232">
        <f>IF(AZ149=5,G149,0)</f>
        <v>0</v>
      </c>
      <c r="CA149" s="259">
        <v>1</v>
      </c>
      <c r="CB149" s="259">
        <v>1</v>
      </c>
    </row>
    <row r="150" spans="1:15" ht="12.75">
      <c r="A150" s="268"/>
      <c r="B150" s="271"/>
      <c r="C150" s="325" t="s">
        <v>316</v>
      </c>
      <c r="D150" s="326"/>
      <c r="E150" s="272">
        <v>2</v>
      </c>
      <c r="F150" s="273"/>
      <c r="G150" s="274"/>
      <c r="H150" s="275"/>
      <c r="I150" s="269"/>
      <c r="J150" s="276"/>
      <c r="K150" s="269"/>
      <c r="M150" s="270" t="s">
        <v>316</v>
      </c>
      <c r="O150" s="259"/>
    </row>
    <row r="151" spans="1:80" ht="12.75">
      <c r="A151" s="260">
        <v>51</v>
      </c>
      <c r="B151" s="261" t="s">
        <v>317</v>
      </c>
      <c r="C151" s="262" t="s">
        <v>318</v>
      </c>
      <c r="D151" s="263" t="s">
        <v>164</v>
      </c>
      <c r="E151" s="264">
        <v>10</v>
      </c>
      <c r="F151" s="264">
        <v>0</v>
      </c>
      <c r="G151" s="265">
        <f>E151*F151</f>
        <v>0</v>
      </c>
      <c r="H151" s="266">
        <v>0</v>
      </c>
      <c r="I151" s="267">
        <f>E151*H151</f>
        <v>0</v>
      </c>
      <c r="J151" s="266">
        <v>0</v>
      </c>
      <c r="K151" s="267">
        <f>E151*J151</f>
        <v>0</v>
      </c>
      <c r="O151" s="259">
        <v>2</v>
      </c>
      <c r="AA151" s="232">
        <v>1</v>
      </c>
      <c r="AB151" s="232">
        <v>1</v>
      </c>
      <c r="AC151" s="232">
        <v>1</v>
      </c>
      <c r="AZ151" s="232">
        <v>1</v>
      </c>
      <c r="BA151" s="232">
        <f>IF(AZ151=1,G151,0)</f>
        <v>0</v>
      </c>
      <c r="BB151" s="232">
        <f>IF(AZ151=2,G151,0)</f>
        <v>0</v>
      </c>
      <c r="BC151" s="232">
        <f>IF(AZ151=3,G151,0)</f>
        <v>0</v>
      </c>
      <c r="BD151" s="232">
        <f>IF(AZ151=4,G151,0)</f>
        <v>0</v>
      </c>
      <c r="BE151" s="232">
        <f>IF(AZ151=5,G151,0)</f>
        <v>0</v>
      </c>
      <c r="CA151" s="259">
        <v>1</v>
      </c>
      <c r="CB151" s="259">
        <v>1</v>
      </c>
    </row>
    <row r="152" spans="1:15" ht="12.75">
      <c r="A152" s="268"/>
      <c r="B152" s="271"/>
      <c r="C152" s="325" t="s">
        <v>319</v>
      </c>
      <c r="D152" s="326"/>
      <c r="E152" s="272">
        <v>10</v>
      </c>
      <c r="F152" s="273"/>
      <c r="G152" s="274"/>
      <c r="H152" s="275"/>
      <c r="I152" s="269"/>
      <c r="J152" s="276"/>
      <c r="K152" s="269"/>
      <c r="M152" s="270" t="s">
        <v>319</v>
      </c>
      <c r="O152" s="259"/>
    </row>
    <row r="153" spans="1:80" ht="12.75">
      <c r="A153" s="260">
        <v>52</v>
      </c>
      <c r="B153" s="261" t="s">
        <v>320</v>
      </c>
      <c r="C153" s="262" t="s">
        <v>321</v>
      </c>
      <c r="D153" s="263" t="s">
        <v>152</v>
      </c>
      <c r="E153" s="264">
        <v>16.5</v>
      </c>
      <c r="F153" s="264">
        <v>0</v>
      </c>
      <c r="G153" s="265">
        <f>E153*F153</f>
        <v>0</v>
      </c>
      <c r="H153" s="266">
        <v>0.001</v>
      </c>
      <c r="I153" s="267">
        <f>E153*H153</f>
        <v>0.0165</v>
      </c>
      <c r="J153" s="266">
        <v>-0.031</v>
      </c>
      <c r="K153" s="267">
        <f>E153*J153</f>
        <v>-0.5115</v>
      </c>
      <c r="O153" s="259">
        <v>2</v>
      </c>
      <c r="AA153" s="232">
        <v>1</v>
      </c>
      <c r="AB153" s="232">
        <v>1</v>
      </c>
      <c r="AC153" s="232">
        <v>1</v>
      </c>
      <c r="AZ153" s="232">
        <v>1</v>
      </c>
      <c r="BA153" s="232">
        <f>IF(AZ153=1,G153,0)</f>
        <v>0</v>
      </c>
      <c r="BB153" s="232">
        <f>IF(AZ153=2,G153,0)</f>
        <v>0</v>
      </c>
      <c r="BC153" s="232">
        <f>IF(AZ153=3,G153,0)</f>
        <v>0</v>
      </c>
      <c r="BD153" s="232">
        <f>IF(AZ153=4,G153,0)</f>
        <v>0</v>
      </c>
      <c r="BE153" s="232">
        <f>IF(AZ153=5,G153,0)</f>
        <v>0</v>
      </c>
      <c r="CA153" s="259">
        <v>1</v>
      </c>
      <c r="CB153" s="259">
        <v>1</v>
      </c>
    </row>
    <row r="154" spans="1:15" ht="12.75">
      <c r="A154" s="268"/>
      <c r="B154" s="271"/>
      <c r="C154" s="325" t="s">
        <v>322</v>
      </c>
      <c r="D154" s="326"/>
      <c r="E154" s="272">
        <v>16.5</v>
      </c>
      <c r="F154" s="273"/>
      <c r="G154" s="274"/>
      <c r="H154" s="275"/>
      <c r="I154" s="269"/>
      <c r="J154" s="276"/>
      <c r="K154" s="269"/>
      <c r="M154" s="270" t="s">
        <v>322</v>
      </c>
      <c r="O154" s="259"/>
    </row>
    <row r="155" spans="1:80" ht="12.75">
      <c r="A155" s="260">
        <v>53</v>
      </c>
      <c r="B155" s="261" t="s">
        <v>323</v>
      </c>
      <c r="C155" s="262" t="s">
        <v>324</v>
      </c>
      <c r="D155" s="263" t="s">
        <v>152</v>
      </c>
      <c r="E155" s="264">
        <v>9</v>
      </c>
      <c r="F155" s="264">
        <v>0</v>
      </c>
      <c r="G155" s="265">
        <f>E155*F155</f>
        <v>0</v>
      </c>
      <c r="H155" s="266">
        <v>0.00092</v>
      </c>
      <c r="I155" s="267">
        <f>E155*H155</f>
        <v>0.008280000000000001</v>
      </c>
      <c r="J155" s="266">
        <v>-0.027</v>
      </c>
      <c r="K155" s="267">
        <f>E155*J155</f>
        <v>-0.243</v>
      </c>
      <c r="O155" s="259">
        <v>2</v>
      </c>
      <c r="AA155" s="232">
        <v>1</v>
      </c>
      <c r="AB155" s="232">
        <v>1</v>
      </c>
      <c r="AC155" s="232">
        <v>1</v>
      </c>
      <c r="AZ155" s="232">
        <v>1</v>
      </c>
      <c r="BA155" s="232">
        <f>IF(AZ155=1,G155,0)</f>
        <v>0</v>
      </c>
      <c r="BB155" s="232">
        <f>IF(AZ155=2,G155,0)</f>
        <v>0</v>
      </c>
      <c r="BC155" s="232">
        <f>IF(AZ155=3,G155,0)</f>
        <v>0</v>
      </c>
      <c r="BD155" s="232">
        <f>IF(AZ155=4,G155,0)</f>
        <v>0</v>
      </c>
      <c r="BE155" s="232">
        <f>IF(AZ155=5,G155,0)</f>
        <v>0</v>
      </c>
      <c r="CA155" s="259">
        <v>1</v>
      </c>
      <c r="CB155" s="259">
        <v>1</v>
      </c>
    </row>
    <row r="156" spans="1:15" ht="12.75">
      <c r="A156" s="268"/>
      <c r="B156" s="271"/>
      <c r="C156" s="325" t="s">
        <v>325</v>
      </c>
      <c r="D156" s="326"/>
      <c r="E156" s="272">
        <v>9</v>
      </c>
      <c r="F156" s="273"/>
      <c r="G156" s="274"/>
      <c r="H156" s="275"/>
      <c r="I156" s="269"/>
      <c r="J156" s="276"/>
      <c r="K156" s="269"/>
      <c r="M156" s="270" t="s">
        <v>325</v>
      </c>
      <c r="O156" s="259"/>
    </row>
    <row r="157" spans="1:80" ht="12.75">
      <c r="A157" s="260">
        <v>54</v>
      </c>
      <c r="B157" s="261" t="s">
        <v>326</v>
      </c>
      <c r="C157" s="262" t="s">
        <v>327</v>
      </c>
      <c r="D157" s="263" t="s">
        <v>152</v>
      </c>
      <c r="E157" s="264">
        <v>299</v>
      </c>
      <c r="F157" s="264">
        <v>0</v>
      </c>
      <c r="G157" s="265">
        <f>E157*F157</f>
        <v>0</v>
      </c>
      <c r="H157" s="266">
        <v>0.00082</v>
      </c>
      <c r="I157" s="267">
        <f>E157*H157</f>
        <v>0.24517999999999998</v>
      </c>
      <c r="J157" s="266">
        <v>-0.023</v>
      </c>
      <c r="K157" s="267">
        <f>E157*J157</f>
        <v>-6.877</v>
      </c>
      <c r="O157" s="259">
        <v>2</v>
      </c>
      <c r="AA157" s="232">
        <v>1</v>
      </c>
      <c r="AB157" s="232">
        <v>1</v>
      </c>
      <c r="AC157" s="232">
        <v>1</v>
      </c>
      <c r="AZ157" s="232">
        <v>1</v>
      </c>
      <c r="BA157" s="232">
        <f>IF(AZ157=1,G157,0)</f>
        <v>0</v>
      </c>
      <c r="BB157" s="232">
        <f>IF(AZ157=2,G157,0)</f>
        <v>0</v>
      </c>
      <c r="BC157" s="232">
        <f>IF(AZ157=3,G157,0)</f>
        <v>0</v>
      </c>
      <c r="BD157" s="232">
        <f>IF(AZ157=4,G157,0)</f>
        <v>0</v>
      </c>
      <c r="BE157" s="232">
        <f>IF(AZ157=5,G157,0)</f>
        <v>0</v>
      </c>
      <c r="CA157" s="259">
        <v>1</v>
      </c>
      <c r="CB157" s="259">
        <v>1</v>
      </c>
    </row>
    <row r="158" spans="1:15" ht="12.75">
      <c r="A158" s="268"/>
      <c r="B158" s="271"/>
      <c r="C158" s="325" t="s">
        <v>328</v>
      </c>
      <c r="D158" s="326"/>
      <c r="E158" s="272">
        <v>299</v>
      </c>
      <c r="F158" s="273"/>
      <c r="G158" s="274"/>
      <c r="H158" s="275"/>
      <c r="I158" s="269"/>
      <c r="J158" s="276"/>
      <c r="K158" s="269"/>
      <c r="M158" s="270" t="s">
        <v>328</v>
      </c>
      <c r="O158" s="259"/>
    </row>
    <row r="159" spans="1:80" ht="12.75">
      <c r="A159" s="260">
        <v>55</v>
      </c>
      <c r="B159" s="261" t="s">
        <v>329</v>
      </c>
      <c r="C159" s="262" t="s">
        <v>330</v>
      </c>
      <c r="D159" s="263" t="s">
        <v>152</v>
      </c>
      <c r="E159" s="264">
        <v>3.24</v>
      </c>
      <c r="F159" s="264">
        <v>0</v>
      </c>
      <c r="G159" s="265">
        <f>E159*F159</f>
        <v>0</v>
      </c>
      <c r="H159" s="266">
        <v>0.00117</v>
      </c>
      <c r="I159" s="267">
        <f>E159*H159</f>
        <v>0.0037908000000000004</v>
      </c>
      <c r="J159" s="266">
        <v>-0.088</v>
      </c>
      <c r="K159" s="267">
        <f>E159*J159</f>
        <v>-0.28512</v>
      </c>
      <c r="O159" s="259">
        <v>2</v>
      </c>
      <c r="AA159" s="232">
        <v>1</v>
      </c>
      <c r="AB159" s="232">
        <v>1</v>
      </c>
      <c r="AC159" s="232">
        <v>1</v>
      </c>
      <c r="AZ159" s="232">
        <v>1</v>
      </c>
      <c r="BA159" s="232">
        <f>IF(AZ159=1,G159,0)</f>
        <v>0</v>
      </c>
      <c r="BB159" s="232">
        <f>IF(AZ159=2,G159,0)</f>
        <v>0</v>
      </c>
      <c r="BC159" s="232">
        <f>IF(AZ159=3,G159,0)</f>
        <v>0</v>
      </c>
      <c r="BD159" s="232">
        <f>IF(AZ159=4,G159,0)</f>
        <v>0</v>
      </c>
      <c r="BE159" s="232">
        <f>IF(AZ159=5,G159,0)</f>
        <v>0</v>
      </c>
      <c r="CA159" s="259">
        <v>1</v>
      </c>
      <c r="CB159" s="259">
        <v>1</v>
      </c>
    </row>
    <row r="160" spans="1:15" ht="12.75">
      <c r="A160" s="268"/>
      <c r="B160" s="271"/>
      <c r="C160" s="325" t="s">
        <v>331</v>
      </c>
      <c r="D160" s="326"/>
      <c r="E160" s="272">
        <v>3.24</v>
      </c>
      <c r="F160" s="273"/>
      <c r="G160" s="274"/>
      <c r="H160" s="275"/>
      <c r="I160" s="269"/>
      <c r="J160" s="276"/>
      <c r="K160" s="269"/>
      <c r="M160" s="270" t="s">
        <v>331</v>
      </c>
      <c r="O160" s="259"/>
    </row>
    <row r="161" spans="1:80" ht="12.75">
      <c r="A161" s="260">
        <v>56</v>
      </c>
      <c r="B161" s="261" t="s">
        <v>332</v>
      </c>
      <c r="C161" s="262" t="s">
        <v>333</v>
      </c>
      <c r="D161" s="263" t="s">
        <v>152</v>
      </c>
      <c r="E161" s="264">
        <v>77.46</v>
      </c>
      <c r="F161" s="264">
        <v>0</v>
      </c>
      <c r="G161" s="265">
        <f>E161*F161</f>
        <v>0</v>
      </c>
      <c r="H161" s="266">
        <v>0</v>
      </c>
      <c r="I161" s="267">
        <f>E161*H161</f>
        <v>0</v>
      </c>
      <c r="J161" s="266">
        <v>-0.004</v>
      </c>
      <c r="K161" s="267">
        <f>E161*J161</f>
        <v>-0.30984</v>
      </c>
      <c r="O161" s="259">
        <v>2</v>
      </c>
      <c r="AA161" s="232">
        <v>1</v>
      </c>
      <c r="AB161" s="232">
        <v>1</v>
      </c>
      <c r="AC161" s="232">
        <v>1</v>
      </c>
      <c r="AZ161" s="232">
        <v>1</v>
      </c>
      <c r="BA161" s="232">
        <f>IF(AZ161=1,G161,0)</f>
        <v>0</v>
      </c>
      <c r="BB161" s="232">
        <f>IF(AZ161=2,G161,0)</f>
        <v>0</v>
      </c>
      <c r="BC161" s="232">
        <f>IF(AZ161=3,G161,0)</f>
        <v>0</v>
      </c>
      <c r="BD161" s="232">
        <f>IF(AZ161=4,G161,0)</f>
        <v>0</v>
      </c>
      <c r="BE161" s="232">
        <f>IF(AZ161=5,G161,0)</f>
        <v>0</v>
      </c>
      <c r="CA161" s="259">
        <v>1</v>
      </c>
      <c r="CB161" s="259">
        <v>1</v>
      </c>
    </row>
    <row r="162" spans="1:15" ht="12.75">
      <c r="A162" s="268"/>
      <c r="B162" s="271"/>
      <c r="C162" s="325" t="s">
        <v>334</v>
      </c>
      <c r="D162" s="326"/>
      <c r="E162" s="272">
        <v>77.46</v>
      </c>
      <c r="F162" s="273"/>
      <c r="G162" s="274"/>
      <c r="H162" s="275"/>
      <c r="I162" s="269"/>
      <c r="J162" s="276"/>
      <c r="K162" s="269"/>
      <c r="M162" s="270" t="s">
        <v>334</v>
      </c>
      <c r="O162" s="259"/>
    </row>
    <row r="163" spans="1:57" ht="12.75">
      <c r="A163" s="277"/>
      <c r="B163" s="278" t="s">
        <v>101</v>
      </c>
      <c r="C163" s="279" t="s">
        <v>300</v>
      </c>
      <c r="D163" s="280"/>
      <c r="E163" s="281"/>
      <c r="F163" s="282"/>
      <c r="G163" s="283">
        <f>SUM(G140:G162)</f>
        <v>0</v>
      </c>
      <c r="H163" s="284"/>
      <c r="I163" s="285">
        <f>SUM(I140:I162)</f>
        <v>0.27511424999999995</v>
      </c>
      <c r="J163" s="284"/>
      <c r="K163" s="285">
        <f>SUM(K140:K162)</f>
        <v>-13.397625999999999</v>
      </c>
      <c r="O163" s="259">
        <v>4</v>
      </c>
      <c r="BA163" s="286">
        <f>SUM(BA140:BA162)</f>
        <v>0</v>
      </c>
      <c r="BB163" s="286">
        <f>SUM(BB140:BB162)</f>
        <v>0</v>
      </c>
      <c r="BC163" s="286">
        <f>SUM(BC140:BC162)</f>
        <v>0</v>
      </c>
      <c r="BD163" s="286">
        <f>SUM(BD140:BD162)</f>
        <v>0</v>
      </c>
      <c r="BE163" s="286">
        <f>SUM(BE140:BE162)</f>
        <v>0</v>
      </c>
    </row>
    <row r="164" spans="1:15" ht="12.75">
      <c r="A164" s="249" t="s">
        <v>97</v>
      </c>
      <c r="B164" s="250" t="s">
        <v>335</v>
      </c>
      <c r="C164" s="251" t="s">
        <v>336</v>
      </c>
      <c r="D164" s="252"/>
      <c r="E164" s="253"/>
      <c r="F164" s="253"/>
      <c r="G164" s="254"/>
      <c r="H164" s="255"/>
      <c r="I164" s="256"/>
      <c r="J164" s="257"/>
      <c r="K164" s="258"/>
      <c r="O164" s="259">
        <v>1</v>
      </c>
    </row>
    <row r="165" spans="1:80" ht="12.75">
      <c r="A165" s="260">
        <v>57</v>
      </c>
      <c r="B165" s="261" t="s">
        <v>338</v>
      </c>
      <c r="C165" s="262" t="s">
        <v>339</v>
      </c>
      <c r="D165" s="263" t="s">
        <v>152</v>
      </c>
      <c r="E165" s="264">
        <v>279.097</v>
      </c>
      <c r="F165" s="264">
        <v>0</v>
      </c>
      <c r="G165" s="265">
        <f>E165*F165</f>
        <v>0</v>
      </c>
      <c r="H165" s="266">
        <v>0</v>
      </c>
      <c r="I165" s="267">
        <f>E165*H165</f>
        <v>0</v>
      </c>
      <c r="J165" s="266">
        <v>-0.005</v>
      </c>
      <c r="K165" s="267">
        <f>E165*J165</f>
        <v>-1.3954849999999999</v>
      </c>
      <c r="O165" s="259">
        <v>2</v>
      </c>
      <c r="AA165" s="232">
        <v>1</v>
      </c>
      <c r="AB165" s="232">
        <v>1</v>
      </c>
      <c r="AC165" s="232">
        <v>1</v>
      </c>
      <c r="AZ165" s="232">
        <v>1</v>
      </c>
      <c r="BA165" s="232">
        <f>IF(AZ165=1,G165,0)</f>
        <v>0</v>
      </c>
      <c r="BB165" s="232">
        <f>IF(AZ165=2,G165,0)</f>
        <v>0</v>
      </c>
      <c r="BC165" s="232">
        <f>IF(AZ165=3,G165,0)</f>
        <v>0</v>
      </c>
      <c r="BD165" s="232">
        <f>IF(AZ165=4,G165,0)</f>
        <v>0</v>
      </c>
      <c r="BE165" s="232">
        <f>IF(AZ165=5,G165,0)</f>
        <v>0</v>
      </c>
      <c r="CA165" s="259">
        <v>1</v>
      </c>
      <c r="CB165" s="259">
        <v>1</v>
      </c>
    </row>
    <row r="166" spans="1:15" ht="33.75">
      <c r="A166" s="268"/>
      <c r="B166" s="271"/>
      <c r="C166" s="325" t="s">
        <v>222</v>
      </c>
      <c r="D166" s="326"/>
      <c r="E166" s="272">
        <v>9.765</v>
      </c>
      <c r="F166" s="273"/>
      <c r="G166" s="274"/>
      <c r="H166" s="275"/>
      <c r="I166" s="269"/>
      <c r="J166" s="276"/>
      <c r="K166" s="269"/>
      <c r="M166" s="270" t="s">
        <v>222</v>
      </c>
      <c r="O166" s="259"/>
    </row>
    <row r="167" spans="1:15" ht="12.75">
      <c r="A167" s="268"/>
      <c r="B167" s="271"/>
      <c r="C167" s="325" t="s">
        <v>223</v>
      </c>
      <c r="D167" s="326"/>
      <c r="E167" s="272">
        <v>1.632</v>
      </c>
      <c r="F167" s="273"/>
      <c r="G167" s="274"/>
      <c r="H167" s="275"/>
      <c r="I167" s="269"/>
      <c r="J167" s="276"/>
      <c r="K167" s="269"/>
      <c r="M167" s="270" t="s">
        <v>223</v>
      </c>
      <c r="O167" s="259"/>
    </row>
    <row r="168" spans="1:15" ht="12.75">
      <c r="A168" s="268"/>
      <c r="B168" s="271"/>
      <c r="C168" s="325" t="s">
        <v>224</v>
      </c>
      <c r="D168" s="326"/>
      <c r="E168" s="272">
        <v>267.7</v>
      </c>
      <c r="F168" s="273"/>
      <c r="G168" s="274"/>
      <c r="H168" s="275"/>
      <c r="I168" s="269"/>
      <c r="J168" s="276"/>
      <c r="K168" s="269"/>
      <c r="M168" s="270" t="s">
        <v>224</v>
      </c>
      <c r="O168" s="259"/>
    </row>
    <row r="169" spans="1:80" ht="12.75">
      <c r="A169" s="260">
        <v>58</v>
      </c>
      <c r="B169" s="261" t="s">
        <v>340</v>
      </c>
      <c r="C169" s="262" t="s">
        <v>341</v>
      </c>
      <c r="D169" s="263" t="s">
        <v>152</v>
      </c>
      <c r="E169" s="264">
        <v>123.415</v>
      </c>
      <c r="F169" s="264">
        <v>0</v>
      </c>
      <c r="G169" s="265">
        <f>E169*F169</f>
        <v>0</v>
      </c>
      <c r="H169" s="266">
        <v>0</v>
      </c>
      <c r="I169" s="267">
        <f>E169*H169</f>
        <v>0</v>
      </c>
      <c r="J169" s="266">
        <v>-0.059</v>
      </c>
      <c r="K169" s="267">
        <f>E169*J169</f>
        <v>-7.281485</v>
      </c>
      <c r="O169" s="259">
        <v>2</v>
      </c>
      <c r="AA169" s="232">
        <v>1</v>
      </c>
      <c r="AB169" s="232">
        <v>1</v>
      </c>
      <c r="AC169" s="232">
        <v>1</v>
      </c>
      <c r="AZ169" s="232">
        <v>1</v>
      </c>
      <c r="BA169" s="232">
        <f>IF(AZ169=1,G169,0)</f>
        <v>0</v>
      </c>
      <c r="BB169" s="232">
        <f>IF(AZ169=2,G169,0)</f>
        <v>0</v>
      </c>
      <c r="BC169" s="232">
        <f>IF(AZ169=3,G169,0)</f>
        <v>0</v>
      </c>
      <c r="BD169" s="232">
        <f>IF(AZ169=4,G169,0)</f>
        <v>0</v>
      </c>
      <c r="BE169" s="232">
        <f>IF(AZ169=5,G169,0)</f>
        <v>0</v>
      </c>
      <c r="CA169" s="259">
        <v>1</v>
      </c>
      <c r="CB169" s="259">
        <v>1</v>
      </c>
    </row>
    <row r="170" spans="1:15" ht="12.75">
      <c r="A170" s="268"/>
      <c r="B170" s="271"/>
      <c r="C170" s="325" t="s">
        <v>342</v>
      </c>
      <c r="D170" s="326"/>
      <c r="E170" s="272">
        <v>123.415</v>
      </c>
      <c r="F170" s="273"/>
      <c r="G170" s="274"/>
      <c r="H170" s="275"/>
      <c r="I170" s="269"/>
      <c r="J170" s="276"/>
      <c r="K170" s="269"/>
      <c r="M170" s="270" t="s">
        <v>342</v>
      </c>
      <c r="O170" s="259"/>
    </row>
    <row r="171" spans="1:80" ht="12.75">
      <c r="A171" s="260">
        <v>59</v>
      </c>
      <c r="B171" s="261" t="s">
        <v>343</v>
      </c>
      <c r="C171" s="262" t="s">
        <v>344</v>
      </c>
      <c r="D171" s="263" t="s">
        <v>152</v>
      </c>
      <c r="E171" s="264">
        <v>150.185</v>
      </c>
      <c r="F171" s="264">
        <v>0</v>
      </c>
      <c r="G171" s="265">
        <f>E171*F171</f>
        <v>0</v>
      </c>
      <c r="H171" s="266">
        <v>0</v>
      </c>
      <c r="I171" s="267">
        <f>E171*H171</f>
        <v>0</v>
      </c>
      <c r="J171" s="266">
        <v>-0.014</v>
      </c>
      <c r="K171" s="267">
        <f>E171*J171</f>
        <v>-2.10259</v>
      </c>
      <c r="O171" s="259">
        <v>2</v>
      </c>
      <c r="AA171" s="232">
        <v>1</v>
      </c>
      <c r="AB171" s="232">
        <v>1</v>
      </c>
      <c r="AC171" s="232">
        <v>1</v>
      </c>
      <c r="AZ171" s="232">
        <v>1</v>
      </c>
      <c r="BA171" s="232">
        <f>IF(AZ171=1,G171,0)</f>
        <v>0</v>
      </c>
      <c r="BB171" s="232">
        <f>IF(AZ171=2,G171,0)</f>
        <v>0</v>
      </c>
      <c r="BC171" s="232">
        <f>IF(AZ171=3,G171,0)</f>
        <v>0</v>
      </c>
      <c r="BD171" s="232">
        <f>IF(AZ171=4,G171,0)</f>
        <v>0</v>
      </c>
      <c r="BE171" s="232">
        <f>IF(AZ171=5,G171,0)</f>
        <v>0</v>
      </c>
      <c r="CA171" s="259">
        <v>1</v>
      </c>
      <c r="CB171" s="259">
        <v>1</v>
      </c>
    </row>
    <row r="172" spans="1:15" ht="12.75">
      <c r="A172" s="268"/>
      <c r="B172" s="271"/>
      <c r="C172" s="325" t="s">
        <v>345</v>
      </c>
      <c r="D172" s="326"/>
      <c r="E172" s="272">
        <v>123.415</v>
      </c>
      <c r="F172" s="273"/>
      <c r="G172" s="274"/>
      <c r="H172" s="275"/>
      <c r="I172" s="269"/>
      <c r="J172" s="276"/>
      <c r="K172" s="269"/>
      <c r="M172" s="270" t="s">
        <v>345</v>
      </c>
      <c r="O172" s="259"/>
    </row>
    <row r="173" spans="1:15" ht="12.75">
      <c r="A173" s="268"/>
      <c r="B173" s="271"/>
      <c r="C173" s="325" t="s">
        <v>346</v>
      </c>
      <c r="D173" s="326"/>
      <c r="E173" s="272">
        <v>26.77</v>
      </c>
      <c r="F173" s="273"/>
      <c r="G173" s="274"/>
      <c r="H173" s="275"/>
      <c r="I173" s="269"/>
      <c r="J173" s="276"/>
      <c r="K173" s="269"/>
      <c r="M173" s="270" t="s">
        <v>346</v>
      </c>
      <c r="O173" s="259"/>
    </row>
    <row r="174" spans="1:80" ht="12.75">
      <c r="A174" s="260">
        <v>60</v>
      </c>
      <c r="B174" s="261" t="s">
        <v>347</v>
      </c>
      <c r="C174" s="262" t="s">
        <v>348</v>
      </c>
      <c r="D174" s="263" t="s">
        <v>152</v>
      </c>
      <c r="E174" s="264">
        <v>123.415</v>
      </c>
      <c r="F174" s="264">
        <v>0</v>
      </c>
      <c r="G174" s="265">
        <f>E174*F174</f>
        <v>0</v>
      </c>
      <c r="H174" s="266">
        <v>0</v>
      </c>
      <c r="I174" s="267">
        <f>E174*H174</f>
        <v>0</v>
      </c>
      <c r="J174" s="266">
        <v>-0.01203</v>
      </c>
      <c r="K174" s="267">
        <f>E174*J174</f>
        <v>-1.4846824500000002</v>
      </c>
      <c r="O174" s="259">
        <v>2</v>
      </c>
      <c r="AA174" s="232">
        <v>1</v>
      </c>
      <c r="AB174" s="232">
        <v>1</v>
      </c>
      <c r="AC174" s="232">
        <v>1</v>
      </c>
      <c r="AZ174" s="232">
        <v>1</v>
      </c>
      <c r="BA174" s="232">
        <f>IF(AZ174=1,G174,0)</f>
        <v>0</v>
      </c>
      <c r="BB174" s="232">
        <f>IF(AZ174=2,G174,0)</f>
        <v>0</v>
      </c>
      <c r="BC174" s="232">
        <f>IF(AZ174=3,G174,0)</f>
        <v>0</v>
      </c>
      <c r="BD174" s="232">
        <f>IF(AZ174=4,G174,0)</f>
        <v>0</v>
      </c>
      <c r="BE174" s="232">
        <f>IF(AZ174=5,G174,0)</f>
        <v>0</v>
      </c>
      <c r="CA174" s="259">
        <v>1</v>
      </c>
      <c r="CB174" s="259">
        <v>1</v>
      </c>
    </row>
    <row r="175" spans="1:15" ht="12.75">
      <c r="A175" s="268"/>
      <c r="B175" s="271"/>
      <c r="C175" s="325" t="s">
        <v>349</v>
      </c>
      <c r="D175" s="326"/>
      <c r="E175" s="272">
        <v>163.085</v>
      </c>
      <c r="F175" s="273"/>
      <c r="G175" s="274"/>
      <c r="H175" s="275"/>
      <c r="I175" s="269"/>
      <c r="J175" s="276"/>
      <c r="K175" s="269"/>
      <c r="M175" s="270" t="s">
        <v>349</v>
      </c>
      <c r="O175" s="259"/>
    </row>
    <row r="176" spans="1:15" ht="12.75">
      <c r="A176" s="268"/>
      <c r="B176" s="271"/>
      <c r="C176" s="325" t="s">
        <v>350</v>
      </c>
      <c r="D176" s="326"/>
      <c r="E176" s="272">
        <v>-22.75</v>
      </c>
      <c r="F176" s="273"/>
      <c r="G176" s="274"/>
      <c r="H176" s="275"/>
      <c r="I176" s="269"/>
      <c r="J176" s="276"/>
      <c r="K176" s="269"/>
      <c r="M176" s="270" t="s">
        <v>350</v>
      </c>
      <c r="O176" s="259"/>
    </row>
    <row r="177" spans="1:15" ht="33.75">
      <c r="A177" s="268"/>
      <c r="B177" s="271"/>
      <c r="C177" s="325" t="s">
        <v>351</v>
      </c>
      <c r="D177" s="326"/>
      <c r="E177" s="272">
        <v>-16.92</v>
      </c>
      <c r="F177" s="273"/>
      <c r="G177" s="274"/>
      <c r="H177" s="275"/>
      <c r="I177" s="269"/>
      <c r="J177" s="276"/>
      <c r="K177" s="269"/>
      <c r="M177" s="270" t="s">
        <v>351</v>
      </c>
      <c r="O177" s="259"/>
    </row>
    <row r="178" spans="1:57" ht="12.75">
      <c r="A178" s="277"/>
      <c r="B178" s="278" t="s">
        <v>101</v>
      </c>
      <c r="C178" s="279" t="s">
        <v>337</v>
      </c>
      <c r="D178" s="280"/>
      <c r="E178" s="281"/>
      <c r="F178" s="282"/>
      <c r="G178" s="283">
        <f>SUM(G164:G177)</f>
        <v>0</v>
      </c>
      <c r="H178" s="284"/>
      <c r="I178" s="285">
        <f>SUM(I164:I177)</f>
        <v>0</v>
      </c>
      <c r="J178" s="284"/>
      <c r="K178" s="285">
        <f>SUM(K164:K177)</f>
        <v>-12.264242450000001</v>
      </c>
      <c r="O178" s="259">
        <v>4</v>
      </c>
      <c r="BA178" s="286">
        <f>SUM(BA164:BA177)</f>
        <v>0</v>
      </c>
      <c r="BB178" s="286">
        <f>SUM(BB164:BB177)</f>
        <v>0</v>
      </c>
      <c r="BC178" s="286">
        <f>SUM(BC164:BC177)</f>
        <v>0</v>
      </c>
      <c r="BD178" s="286">
        <f>SUM(BD164:BD177)</f>
        <v>0</v>
      </c>
      <c r="BE178" s="286">
        <f>SUM(BE164:BE177)</f>
        <v>0</v>
      </c>
    </row>
    <row r="179" spans="1:15" ht="12.75">
      <c r="A179" s="249" t="s">
        <v>97</v>
      </c>
      <c r="B179" s="250" t="s">
        <v>352</v>
      </c>
      <c r="C179" s="251" t="s">
        <v>353</v>
      </c>
      <c r="D179" s="252"/>
      <c r="E179" s="253"/>
      <c r="F179" s="253"/>
      <c r="G179" s="254"/>
      <c r="H179" s="255"/>
      <c r="I179" s="256"/>
      <c r="J179" s="257"/>
      <c r="K179" s="258"/>
      <c r="O179" s="259">
        <v>1</v>
      </c>
    </row>
    <row r="180" spans="1:80" ht="12.75">
      <c r="A180" s="260">
        <v>61</v>
      </c>
      <c r="B180" s="261" t="s">
        <v>355</v>
      </c>
      <c r="C180" s="262" t="s">
        <v>356</v>
      </c>
      <c r="D180" s="263" t="s">
        <v>357</v>
      </c>
      <c r="E180" s="264">
        <v>64.96416405</v>
      </c>
      <c r="F180" s="264">
        <v>0</v>
      </c>
      <c r="G180" s="265">
        <f>E180*F180</f>
        <v>0</v>
      </c>
      <c r="H180" s="266">
        <v>0</v>
      </c>
      <c r="I180" s="267">
        <f>E180*H180</f>
        <v>0</v>
      </c>
      <c r="J180" s="266"/>
      <c r="K180" s="267">
        <f>E180*J180</f>
        <v>0</v>
      </c>
      <c r="O180" s="259">
        <v>2</v>
      </c>
      <c r="AA180" s="232">
        <v>7</v>
      </c>
      <c r="AB180" s="232">
        <v>1</v>
      </c>
      <c r="AC180" s="232">
        <v>2</v>
      </c>
      <c r="AZ180" s="232">
        <v>1</v>
      </c>
      <c r="BA180" s="232">
        <f>IF(AZ180=1,G180,0)</f>
        <v>0</v>
      </c>
      <c r="BB180" s="232">
        <f>IF(AZ180=2,G180,0)</f>
        <v>0</v>
      </c>
      <c r="BC180" s="232">
        <f>IF(AZ180=3,G180,0)</f>
        <v>0</v>
      </c>
      <c r="BD180" s="232">
        <f>IF(AZ180=4,G180,0)</f>
        <v>0</v>
      </c>
      <c r="BE180" s="232">
        <f>IF(AZ180=5,G180,0)</f>
        <v>0</v>
      </c>
      <c r="CA180" s="259">
        <v>7</v>
      </c>
      <c r="CB180" s="259">
        <v>1</v>
      </c>
    </row>
    <row r="181" spans="1:57" ht="12.75">
      <c r="A181" s="277"/>
      <c r="B181" s="278" t="s">
        <v>101</v>
      </c>
      <c r="C181" s="279" t="s">
        <v>354</v>
      </c>
      <c r="D181" s="280"/>
      <c r="E181" s="281"/>
      <c r="F181" s="282"/>
      <c r="G181" s="283">
        <f>SUM(G179:G180)</f>
        <v>0</v>
      </c>
      <c r="H181" s="284"/>
      <c r="I181" s="285">
        <f>SUM(I179:I180)</f>
        <v>0</v>
      </c>
      <c r="J181" s="284"/>
      <c r="K181" s="285">
        <f>SUM(K179:K180)</f>
        <v>0</v>
      </c>
      <c r="O181" s="259">
        <v>4</v>
      </c>
      <c r="BA181" s="286">
        <f>SUM(BA179:BA180)</f>
        <v>0</v>
      </c>
      <c r="BB181" s="286">
        <f>SUM(BB179:BB180)</f>
        <v>0</v>
      </c>
      <c r="BC181" s="286">
        <f>SUM(BC179:BC180)</f>
        <v>0</v>
      </c>
      <c r="BD181" s="286">
        <f>SUM(BD179:BD180)</f>
        <v>0</v>
      </c>
      <c r="BE181" s="286">
        <f>SUM(BE179:BE180)</f>
        <v>0</v>
      </c>
    </row>
    <row r="182" spans="1:15" ht="12.75">
      <c r="A182" s="249" t="s">
        <v>97</v>
      </c>
      <c r="B182" s="250" t="s">
        <v>358</v>
      </c>
      <c r="C182" s="251" t="s">
        <v>359</v>
      </c>
      <c r="D182" s="252"/>
      <c r="E182" s="253"/>
      <c r="F182" s="253"/>
      <c r="G182" s="254"/>
      <c r="H182" s="255"/>
      <c r="I182" s="256"/>
      <c r="J182" s="257"/>
      <c r="K182" s="258"/>
      <c r="O182" s="259">
        <v>1</v>
      </c>
    </row>
    <row r="183" spans="1:80" ht="22.5">
      <c r="A183" s="260">
        <v>62</v>
      </c>
      <c r="B183" s="261" t="s">
        <v>361</v>
      </c>
      <c r="C183" s="262" t="s">
        <v>362</v>
      </c>
      <c r="D183" s="263" t="s">
        <v>152</v>
      </c>
      <c r="E183" s="264">
        <v>134.12</v>
      </c>
      <c r="F183" s="264">
        <v>0</v>
      </c>
      <c r="G183" s="265">
        <f>E183*F183</f>
        <v>0</v>
      </c>
      <c r="H183" s="266">
        <v>0.000300000000000189</v>
      </c>
      <c r="I183" s="267">
        <f>E183*H183</f>
        <v>0.04023600000002535</v>
      </c>
      <c r="J183" s="266">
        <v>0</v>
      </c>
      <c r="K183" s="267">
        <f>E183*J183</f>
        <v>0</v>
      </c>
      <c r="O183" s="259">
        <v>2</v>
      </c>
      <c r="AA183" s="232">
        <v>1</v>
      </c>
      <c r="AB183" s="232">
        <v>7</v>
      </c>
      <c r="AC183" s="232">
        <v>7</v>
      </c>
      <c r="AZ183" s="232">
        <v>2</v>
      </c>
      <c r="BA183" s="232">
        <f>IF(AZ183=1,G183,0)</f>
        <v>0</v>
      </c>
      <c r="BB183" s="232">
        <f>IF(AZ183=2,G183,0)</f>
        <v>0</v>
      </c>
      <c r="BC183" s="232">
        <f>IF(AZ183=3,G183,0)</f>
        <v>0</v>
      </c>
      <c r="BD183" s="232">
        <f>IF(AZ183=4,G183,0)</f>
        <v>0</v>
      </c>
      <c r="BE183" s="232">
        <f>IF(AZ183=5,G183,0)</f>
        <v>0</v>
      </c>
      <c r="CA183" s="259">
        <v>1</v>
      </c>
      <c r="CB183" s="259">
        <v>7</v>
      </c>
    </row>
    <row r="184" spans="1:15" ht="12.75">
      <c r="A184" s="268"/>
      <c r="B184" s="271"/>
      <c r="C184" s="325" t="s">
        <v>363</v>
      </c>
      <c r="D184" s="326"/>
      <c r="E184" s="272">
        <v>134.12</v>
      </c>
      <c r="F184" s="273"/>
      <c r="G184" s="274"/>
      <c r="H184" s="275"/>
      <c r="I184" s="269"/>
      <c r="J184" s="276"/>
      <c r="K184" s="269"/>
      <c r="M184" s="270" t="s">
        <v>363</v>
      </c>
      <c r="O184" s="259"/>
    </row>
    <row r="185" spans="1:80" ht="12.75">
      <c r="A185" s="260">
        <v>63</v>
      </c>
      <c r="B185" s="261" t="s">
        <v>364</v>
      </c>
      <c r="C185" s="262" t="s">
        <v>365</v>
      </c>
      <c r="D185" s="263" t="s">
        <v>152</v>
      </c>
      <c r="E185" s="264">
        <v>152.8639</v>
      </c>
      <c r="F185" s="264">
        <v>0</v>
      </c>
      <c r="G185" s="265">
        <f>E185*F185</f>
        <v>0</v>
      </c>
      <c r="H185" s="266">
        <v>0</v>
      </c>
      <c r="I185" s="267">
        <f>E185*H185</f>
        <v>0</v>
      </c>
      <c r="J185" s="266">
        <v>-0.00974</v>
      </c>
      <c r="K185" s="267">
        <f>E185*J185</f>
        <v>-1.4888943860000001</v>
      </c>
      <c r="O185" s="259">
        <v>2</v>
      </c>
      <c r="AA185" s="232">
        <v>1</v>
      </c>
      <c r="AB185" s="232">
        <v>7</v>
      </c>
      <c r="AC185" s="232">
        <v>7</v>
      </c>
      <c r="AZ185" s="232">
        <v>2</v>
      </c>
      <c r="BA185" s="232">
        <f>IF(AZ185=1,G185,0)</f>
        <v>0</v>
      </c>
      <c r="BB185" s="232">
        <f>IF(AZ185=2,G185,0)</f>
        <v>0</v>
      </c>
      <c r="BC185" s="232">
        <f>IF(AZ185=3,G185,0)</f>
        <v>0</v>
      </c>
      <c r="BD185" s="232">
        <f>IF(AZ185=4,G185,0)</f>
        <v>0</v>
      </c>
      <c r="BE185" s="232">
        <f>IF(AZ185=5,G185,0)</f>
        <v>0</v>
      </c>
      <c r="CA185" s="259">
        <v>1</v>
      </c>
      <c r="CB185" s="259">
        <v>7</v>
      </c>
    </row>
    <row r="186" spans="1:15" ht="22.5">
      <c r="A186" s="268"/>
      <c r="B186" s="271"/>
      <c r="C186" s="325" t="s">
        <v>366</v>
      </c>
      <c r="D186" s="326"/>
      <c r="E186" s="272">
        <v>152.8639</v>
      </c>
      <c r="F186" s="273"/>
      <c r="G186" s="274"/>
      <c r="H186" s="275"/>
      <c r="I186" s="269"/>
      <c r="J186" s="276"/>
      <c r="K186" s="269"/>
      <c r="M186" s="270" t="s">
        <v>366</v>
      </c>
      <c r="O186" s="259"/>
    </row>
    <row r="187" spans="1:80" ht="22.5">
      <c r="A187" s="260">
        <v>64</v>
      </c>
      <c r="B187" s="261" t="s">
        <v>367</v>
      </c>
      <c r="C187" s="262" t="s">
        <v>368</v>
      </c>
      <c r="D187" s="263" t="s">
        <v>152</v>
      </c>
      <c r="E187" s="264">
        <v>138.11</v>
      </c>
      <c r="F187" s="264">
        <v>0</v>
      </c>
      <c r="G187" s="265">
        <f>E187*F187</f>
        <v>0</v>
      </c>
      <c r="H187" s="266">
        <v>0.00500999999999863</v>
      </c>
      <c r="I187" s="267">
        <f>E187*H187</f>
        <v>0.6919310999998108</v>
      </c>
      <c r="J187" s="266">
        <v>0</v>
      </c>
      <c r="K187" s="267">
        <f>E187*J187</f>
        <v>0</v>
      </c>
      <c r="O187" s="259">
        <v>2</v>
      </c>
      <c r="AA187" s="232">
        <v>1</v>
      </c>
      <c r="AB187" s="232">
        <v>7</v>
      </c>
      <c r="AC187" s="232">
        <v>7</v>
      </c>
      <c r="AZ187" s="232">
        <v>2</v>
      </c>
      <c r="BA187" s="232">
        <f>IF(AZ187=1,G187,0)</f>
        <v>0</v>
      </c>
      <c r="BB187" s="232">
        <f>IF(AZ187=2,G187,0)</f>
        <v>0</v>
      </c>
      <c r="BC187" s="232">
        <f>IF(AZ187=3,G187,0)</f>
        <v>0</v>
      </c>
      <c r="BD187" s="232">
        <f>IF(AZ187=4,G187,0)</f>
        <v>0</v>
      </c>
      <c r="BE187" s="232">
        <f>IF(AZ187=5,G187,0)</f>
        <v>0</v>
      </c>
      <c r="CA187" s="259">
        <v>1</v>
      </c>
      <c r="CB187" s="259">
        <v>7</v>
      </c>
    </row>
    <row r="188" spans="1:15" ht="12.75">
      <c r="A188" s="268"/>
      <c r="B188" s="271"/>
      <c r="C188" s="325" t="s">
        <v>369</v>
      </c>
      <c r="D188" s="326"/>
      <c r="E188" s="272">
        <v>134.12</v>
      </c>
      <c r="F188" s="273"/>
      <c r="G188" s="274"/>
      <c r="H188" s="275"/>
      <c r="I188" s="269"/>
      <c r="J188" s="276"/>
      <c r="K188" s="269"/>
      <c r="M188" s="270" t="s">
        <v>369</v>
      </c>
      <c r="O188" s="259"/>
    </row>
    <row r="189" spans="1:15" ht="12.75">
      <c r="A189" s="268"/>
      <c r="B189" s="271"/>
      <c r="C189" s="325" t="s">
        <v>370</v>
      </c>
      <c r="D189" s="326"/>
      <c r="E189" s="272">
        <v>3.99</v>
      </c>
      <c r="F189" s="273"/>
      <c r="G189" s="274"/>
      <c r="H189" s="275"/>
      <c r="I189" s="269"/>
      <c r="J189" s="276"/>
      <c r="K189" s="269"/>
      <c r="M189" s="270" t="s">
        <v>370</v>
      </c>
      <c r="O189" s="259"/>
    </row>
    <row r="190" spans="1:80" ht="12.75">
      <c r="A190" s="260">
        <v>65</v>
      </c>
      <c r="B190" s="261" t="s">
        <v>371</v>
      </c>
      <c r="C190" s="262" t="s">
        <v>372</v>
      </c>
      <c r="D190" s="263" t="s">
        <v>357</v>
      </c>
      <c r="E190" s="264">
        <v>0.732167099999836</v>
      </c>
      <c r="F190" s="264">
        <v>0</v>
      </c>
      <c r="G190" s="265">
        <f>E190*F190</f>
        <v>0</v>
      </c>
      <c r="H190" s="266">
        <v>0</v>
      </c>
      <c r="I190" s="267">
        <f>E190*H190</f>
        <v>0</v>
      </c>
      <c r="J190" s="266"/>
      <c r="K190" s="267">
        <f>E190*J190</f>
        <v>0</v>
      </c>
      <c r="O190" s="259">
        <v>2</v>
      </c>
      <c r="AA190" s="232">
        <v>7</v>
      </c>
      <c r="AB190" s="232">
        <v>1001</v>
      </c>
      <c r="AC190" s="232">
        <v>5</v>
      </c>
      <c r="AZ190" s="232">
        <v>2</v>
      </c>
      <c r="BA190" s="232">
        <f>IF(AZ190=1,G190,0)</f>
        <v>0</v>
      </c>
      <c r="BB190" s="232">
        <f>IF(AZ190=2,G190,0)</f>
        <v>0</v>
      </c>
      <c r="BC190" s="232">
        <f>IF(AZ190=3,G190,0)</f>
        <v>0</v>
      </c>
      <c r="BD190" s="232">
        <f>IF(AZ190=4,G190,0)</f>
        <v>0</v>
      </c>
      <c r="BE190" s="232">
        <f>IF(AZ190=5,G190,0)</f>
        <v>0</v>
      </c>
      <c r="CA190" s="259">
        <v>7</v>
      </c>
      <c r="CB190" s="259">
        <v>1001</v>
      </c>
    </row>
    <row r="191" spans="1:57" ht="12.75">
      <c r="A191" s="277"/>
      <c r="B191" s="278" t="s">
        <v>101</v>
      </c>
      <c r="C191" s="279" t="s">
        <v>360</v>
      </c>
      <c r="D191" s="280"/>
      <c r="E191" s="281"/>
      <c r="F191" s="282"/>
      <c r="G191" s="283">
        <f>SUM(G182:G190)</f>
        <v>0</v>
      </c>
      <c r="H191" s="284"/>
      <c r="I191" s="285">
        <f>SUM(I182:I190)</f>
        <v>0.7321670999998362</v>
      </c>
      <c r="J191" s="284"/>
      <c r="K191" s="285">
        <f>SUM(K182:K190)</f>
        <v>-1.4888943860000001</v>
      </c>
      <c r="O191" s="259">
        <v>4</v>
      </c>
      <c r="BA191" s="286">
        <f>SUM(BA182:BA190)</f>
        <v>0</v>
      </c>
      <c r="BB191" s="286">
        <f>SUM(BB182:BB190)</f>
        <v>0</v>
      </c>
      <c r="BC191" s="286">
        <f>SUM(BC182:BC190)</f>
        <v>0</v>
      </c>
      <c r="BD191" s="286">
        <f>SUM(BD182:BD190)</f>
        <v>0</v>
      </c>
      <c r="BE191" s="286">
        <f>SUM(BE182:BE190)</f>
        <v>0</v>
      </c>
    </row>
    <row r="192" spans="1:15" ht="12.75">
      <c r="A192" s="249" t="s">
        <v>97</v>
      </c>
      <c r="B192" s="250" t="s">
        <v>373</v>
      </c>
      <c r="C192" s="251" t="s">
        <v>374</v>
      </c>
      <c r="D192" s="252"/>
      <c r="E192" s="253"/>
      <c r="F192" s="253"/>
      <c r="G192" s="254"/>
      <c r="H192" s="255"/>
      <c r="I192" s="256"/>
      <c r="J192" s="257"/>
      <c r="K192" s="258"/>
      <c r="O192" s="259">
        <v>1</v>
      </c>
    </row>
    <row r="193" spans="1:80" ht="22.5">
      <c r="A193" s="260">
        <v>66</v>
      </c>
      <c r="B193" s="261" t="s">
        <v>376</v>
      </c>
      <c r="C193" s="332" t="s">
        <v>377</v>
      </c>
      <c r="D193" s="263" t="s">
        <v>152</v>
      </c>
      <c r="E193" s="264">
        <v>151.6092</v>
      </c>
      <c r="F193" s="264">
        <v>0</v>
      </c>
      <c r="G193" s="265">
        <f>E193*F193</f>
        <v>0</v>
      </c>
      <c r="H193" s="266">
        <v>0</v>
      </c>
      <c r="I193" s="267">
        <f>E193*H193</f>
        <v>0</v>
      </c>
      <c r="J193" s="266">
        <v>0</v>
      </c>
      <c r="K193" s="267">
        <f>E193*J193</f>
        <v>0</v>
      </c>
      <c r="O193" s="259">
        <v>2</v>
      </c>
      <c r="AA193" s="232">
        <v>1</v>
      </c>
      <c r="AB193" s="232">
        <v>7</v>
      </c>
      <c r="AC193" s="232">
        <v>7</v>
      </c>
      <c r="AZ193" s="232">
        <v>2</v>
      </c>
      <c r="BA193" s="232">
        <f>IF(AZ193=1,G193,0)</f>
        <v>0</v>
      </c>
      <c r="BB193" s="232">
        <f>IF(AZ193=2,G193,0)</f>
        <v>0</v>
      </c>
      <c r="BC193" s="232">
        <f>IF(AZ193=3,G193,0)</f>
        <v>0</v>
      </c>
      <c r="BD193" s="232">
        <f>IF(AZ193=4,G193,0)</f>
        <v>0</v>
      </c>
      <c r="BE193" s="232">
        <f>IF(AZ193=5,G193,0)</f>
        <v>0</v>
      </c>
      <c r="CA193" s="259">
        <v>1</v>
      </c>
      <c r="CB193" s="259">
        <v>7</v>
      </c>
    </row>
    <row r="194" spans="1:15" ht="12.75">
      <c r="A194" s="268"/>
      <c r="B194" s="271"/>
      <c r="C194" s="325" t="s">
        <v>378</v>
      </c>
      <c r="D194" s="326"/>
      <c r="E194" s="272">
        <v>151.6092</v>
      </c>
      <c r="F194" s="273"/>
      <c r="G194" s="274"/>
      <c r="H194" s="275"/>
      <c r="I194" s="269"/>
      <c r="J194" s="276"/>
      <c r="K194" s="269"/>
      <c r="M194" s="270" t="s">
        <v>378</v>
      </c>
      <c r="O194" s="259"/>
    </row>
    <row r="195" spans="1:80" ht="22.5">
      <c r="A195" s="260">
        <v>67</v>
      </c>
      <c r="B195" s="261" t="s">
        <v>379</v>
      </c>
      <c r="C195" s="332" t="s">
        <v>380</v>
      </c>
      <c r="D195" s="263" t="s">
        <v>152</v>
      </c>
      <c r="E195" s="264">
        <v>193.3942</v>
      </c>
      <c r="F195" s="264">
        <v>0</v>
      </c>
      <c r="G195" s="265">
        <f>E195*F195</f>
        <v>0</v>
      </c>
      <c r="H195" s="266">
        <v>0</v>
      </c>
      <c r="I195" s="267">
        <f>E195*H195</f>
        <v>0</v>
      </c>
      <c r="J195" s="266">
        <v>0</v>
      </c>
      <c r="K195" s="267">
        <f>E195*J195</f>
        <v>0</v>
      </c>
      <c r="O195" s="259">
        <v>2</v>
      </c>
      <c r="AA195" s="232">
        <v>1</v>
      </c>
      <c r="AB195" s="232">
        <v>7</v>
      </c>
      <c r="AC195" s="232">
        <v>7</v>
      </c>
      <c r="AZ195" s="232">
        <v>2</v>
      </c>
      <c r="BA195" s="232">
        <f>IF(AZ195=1,G195,0)</f>
        <v>0</v>
      </c>
      <c r="BB195" s="232">
        <f>IF(AZ195=2,G195,0)</f>
        <v>0</v>
      </c>
      <c r="BC195" s="232">
        <f>IF(AZ195=3,G195,0)</f>
        <v>0</v>
      </c>
      <c r="BD195" s="232">
        <f>IF(AZ195=4,G195,0)</f>
        <v>0</v>
      </c>
      <c r="BE195" s="232">
        <f>IF(AZ195=5,G195,0)</f>
        <v>0</v>
      </c>
      <c r="CA195" s="259">
        <v>1</v>
      </c>
      <c r="CB195" s="259">
        <v>7</v>
      </c>
    </row>
    <row r="196" spans="1:15" ht="12.75">
      <c r="A196" s="268"/>
      <c r="B196" s="271"/>
      <c r="C196" s="325" t="s">
        <v>381</v>
      </c>
      <c r="D196" s="326"/>
      <c r="E196" s="272">
        <v>151.6092</v>
      </c>
      <c r="F196" s="273"/>
      <c r="G196" s="274"/>
      <c r="H196" s="275"/>
      <c r="I196" s="269"/>
      <c r="J196" s="276"/>
      <c r="K196" s="269"/>
      <c r="M196" s="270" t="s">
        <v>381</v>
      </c>
      <c r="O196" s="259"/>
    </row>
    <row r="197" spans="1:15" ht="12.75">
      <c r="A197" s="268"/>
      <c r="B197" s="271"/>
      <c r="C197" s="325" t="s">
        <v>382</v>
      </c>
      <c r="D197" s="326"/>
      <c r="E197" s="272">
        <v>41.785</v>
      </c>
      <c r="F197" s="273"/>
      <c r="G197" s="274"/>
      <c r="H197" s="275"/>
      <c r="I197" s="269"/>
      <c r="J197" s="276"/>
      <c r="K197" s="269"/>
      <c r="M197" s="270" t="s">
        <v>382</v>
      </c>
      <c r="O197" s="259"/>
    </row>
    <row r="198" spans="1:80" ht="12.75">
      <c r="A198" s="260">
        <v>68</v>
      </c>
      <c r="B198" s="261" t="s">
        <v>383</v>
      </c>
      <c r="C198" s="262" t="s">
        <v>384</v>
      </c>
      <c r="D198" s="263" t="s">
        <v>152</v>
      </c>
      <c r="E198" s="264">
        <v>222.4033</v>
      </c>
      <c r="F198" s="264">
        <v>0</v>
      </c>
      <c r="G198" s="265">
        <f>E198*F198</f>
        <v>0</v>
      </c>
      <c r="H198" s="266">
        <v>0.00153</v>
      </c>
      <c r="I198" s="267">
        <f>E198*H198</f>
        <v>0.340277049</v>
      </c>
      <c r="J198" s="266"/>
      <c r="K198" s="267">
        <f>E198*J198</f>
        <v>0</v>
      </c>
      <c r="O198" s="259">
        <v>2</v>
      </c>
      <c r="AA198" s="232">
        <v>3</v>
      </c>
      <c r="AB198" s="232">
        <v>7</v>
      </c>
      <c r="AC198" s="232" t="s">
        <v>383</v>
      </c>
      <c r="AZ198" s="232">
        <v>2</v>
      </c>
      <c r="BA198" s="232">
        <f>IF(AZ198=1,G198,0)</f>
        <v>0</v>
      </c>
      <c r="BB198" s="232">
        <f>IF(AZ198=2,G198,0)</f>
        <v>0</v>
      </c>
      <c r="BC198" s="232">
        <f>IF(AZ198=3,G198,0)</f>
        <v>0</v>
      </c>
      <c r="BD198" s="232">
        <f>IF(AZ198=4,G198,0)</f>
        <v>0</v>
      </c>
      <c r="BE198" s="232">
        <f>IF(AZ198=5,G198,0)</f>
        <v>0</v>
      </c>
      <c r="CA198" s="259">
        <v>3</v>
      </c>
      <c r="CB198" s="259">
        <v>7</v>
      </c>
    </row>
    <row r="199" spans="1:15" ht="12.75">
      <c r="A199" s="268"/>
      <c r="B199" s="271"/>
      <c r="C199" s="325" t="s">
        <v>385</v>
      </c>
      <c r="D199" s="326"/>
      <c r="E199" s="272">
        <v>174.3506</v>
      </c>
      <c r="F199" s="273"/>
      <c r="G199" s="274"/>
      <c r="H199" s="275"/>
      <c r="I199" s="269"/>
      <c r="J199" s="276"/>
      <c r="K199" s="269"/>
      <c r="M199" s="270" t="s">
        <v>385</v>
      </c>
      <c r="O199" s="259"/>
    </row>
    <row r="200" spans="1:15" ht="12.75">
      <c r="A200" s="268"/>
      <c r="B200" s="271"/>
      <c r="C200" s="325" t="s">
        <v>386</v>
      </c>
      <c r="D200" s="326"/>
      <c r="E200" s="272">
        <v>48.0527</v>
      </c>
      <c r="F200" s="273"/>
      <c r="G200" s="274"/>
      <c r="H200" s="275"/>
      <c r="I200" s="269"/>
      <c r="J200" s="276"/>
      <c r="K200" s="269"/>
      <c r="M200" s="270" t="s">
        <v>386</v>
      </c>
      <c r="O200" s="259"/>
    </row>
    <row r="201" spans="1:80" ht="12.75">
      <c r="A201" s="260">
        <v>69</v>
      </c>
      <c r="B201" s="261" t="s">
        <v>387</v>
      </c>
      <c r="C201" s="332" t="s">
        <v>388</v>
      </c>
      <c r="D201" s="263" t="s">
        <v>152</v>
      </c>
      <c r="E201" s="264">
        <v>222.4033</v>
      </c>
      <c r="F201" s="264">
        <v>0</v>
      </c>
      <c r="G201" s="265">
        <f>E201*F201</f>
        <v>0</v>
      </c>
      <c r="H201" s="266">
        <v>0.000199999999999978</v>
      </c>
      <c r="I201" s="267">
        <f>E201*H201</f>
        <v>0.044480659999995106</v>
      </c>
      <c r="J201" s="266"/>
      <c r="K201" s="267">
        <f>E201*J201</f>
        <v>0</v>
      </c>
      <c r="O201" s="259">
        <v>2</v>
      </c>
      <c r="AA201" s="232">
        <v>3</v>
      </c>
      <c r="AB201" s="232">
        <v>7</v>
      </c>
      <c r="AC201" s="232">
        <v>69366197</v>
      </c>
      <c r="AZ201" s="232">
        <v>2</v>
      </c>
      <c r="BA201" s="232">
        <f>IF(AZ201=1,G201,0)</f>
        <v>0</v>
      </c>
      <c r="BB201" s="232">
        <f>IF(AZ201=2,G201,0)</f>
        <v>0</v>
      </c>
      <c r="BC201" s="232">
        <f>IF(AZ201=3,G201,0)</f>
        <v>0</v>
      </c>
      <c r="BD201" s="232">
        <f>IF(AZ201=4,G201,0)</f>
        <v>0</v>
      </c>
      <c r="BE201" s="232">
        <f>IF(AZ201=5,G201,0)</f>
        <v>0</v>
      </c>
      <c r="CA201" s="259">
        <v>3</v>
      </c>
      <c r="CB201" s="259">
        <v>7</v>
      </c>
    </row>
    <row r="202" spans="1:15" ht="12.75">
      <c r="A202" s="268"/>
      <c r="B202" s="271"/>
      <c r="C202" s="325" t="s">
        <v>389</v>
      </c>
      <c r="D202" s="326"/>
      <c r="E202" s="272">
        <v>174.3506</v>
      </c>
      <c r="F202" s="273"/>
      <c r="G202" s="274"/>
      <c r="H202" s="275"/>
      <c r="I202" s="269"/>
      <c r="J202" s="276"/>
      <c r="K202" s="269"/>
      <c r="M202" s="270" t="s">
        <v>389</v>
      </c>
      <c r="O202" s="259"/>
    </row>
    <row r="203" spans="1:15" ht="12.75">
      <c r="A203" s="268"/>
      <c r="B203" s="271"/>
      <c r="C203" s="325" t="s">
        <v>386</v>
      </c>
      <c r="D203" s="326"/>
      <c r="E203" s="272">
        <v>48.0527</v>
      </c>
      <c r="F203" s="273"/>
      <c r="G203" s="274"/>
      <c r="H203" s="275"/>
      <c r="I203" s="269"/>
      <c r="J203" s="276"/>
      <c r="K203" s="269"/>
      <c r="M203" s="270" t="s">
        <v>386</v>
      </c>
      <c r="O203" s="259"/>
    </row>
    <row r="204" spans="1:80" ht="12.75">
      <c r="A204" s="260">
        <v>70</v>
      </c>
      <c r="B204" s="261" t="s">
        <v>390</v>
      </c>
      <c r="C204" s="262" t="s">
        <v>391</v>
      </c>
      <c r="D204" s="263" t="s">
        <v>357</v>
      </c>
      <c r="E204" s="264">
        <v>0.384757708999995</v>
      </c>
      <c r="F204" s="264">
        <v>0</v>
      </c>
      <c r="G204" s="265">
        <f>E204*F204</f>
        <v>0</v>
      </c>
      <c r="H204" s="266">
        <v>0</v>
      </c>
      <c r="I204" s="267">
        <f>E204*H204</f>
        <v>0</v>
      </c>
      <c r="J204" s="266"/>
      <c r="K204" s="267">
        <f>E204*J204</f>
        <v>0</v>
      </c>
      <c r="O204" s="259">
        <v>2</v>
      </c>
      <c r="AA204" s="232">
        <v>7</v>
      </c>
      <c r="AB204" s="232">
        <v>1001</v>
      </c>
      <c r="AC204" s="232">
        <v>5</v>
      </c>
      <c r="AZ204" s="232">
        <v>2</v>
      </c>
      <c r="BA204" s="232">
        <f>IF(AZ204=1,G204,0)</f>
        <v>0</v>
      </c>
      <c r="BB204" s="232">
        <f>IF(AZ204=2,G204,0)</f>
        <v>0</v>
      </c>
      <c r="BC204" s="232">
        <f>IF(AZ204=3,G204,0)</f>
        <v>0</v>
      </c>
      <c r="BD204" s="232">
        <f>IF(AZ204=4,G204,0)</f>
        <v>0</v>
      </c>
      <c r="BE204" s="232">
        <f>IF(AZ204=5,G204,0)</f>
        <v>0</v>
      </c>
      <c r="CA204" s="259">
        <v>7</v>
      </c>
      <c r="CB204" s="259">
        <v>1001</v>
      </c>
    </row>
    <row r="205" spans="1:57" ht="12.75">
      <c r="A205" s="277"/>
      <c r="B205" s="278" t="s">
        <v>101</v>
      </c>
      <c r="C205" s="279" t="s">
        <v>375</v>
      </c>
      <c r="D205" s="280"/>
      <c r="E205" s="281"/>
      <c r="F205" s="282"/>
      <c r="G205" s="283">
        <f>SUM(G192:G204)</f>
        <v>0</v>
      </c>
      <c r="H205" s="284"/>
      <c r="I205" s="285">
        <f>SUM(I192:I204)</f>
        <v>0.3847577089999951</v>
      </c>
      <c r="J205" s="284"/>
      <c r="K205" s="285">
        <f>SUM(K192:K204)</f>
        <v>0</v>
      </c>
      <c r="O205" s="259">
        <v>4</v>
      </c>
      <c r="BA205" s="286">
        <f>SUM(BA192:BA204)</f>
        <v>0</v>
      </c>
      <c r="BB205" s="286">
        <f>SUM(BB192:BB204)</f>
        <v>0</v>
      </c>
      <c r="BC205" s="286">
        <f>SUM(BC192:BC204)</f>
        <v>0</v>
      </c>
      <c r="BD205" s="286">
        <f>SUM(BD192:BD204)</f>
        <v>0</v>
      </c>
      <c r="BE205" s="286">
        <f>SUM(BE192:BE204)</f>
        <v>0</v>
      </c>
    </row>
    <row r="206" spans="1:15" ht="12.75">
      <c r="A206" s="249" t="s">
        <v>97</v>
      </c>
      <c r="B206" s="250" t="s">
        <v>392</v>
      </c>
      <c r="C206" s="251" t="s">
        <v>393</v>
      </c>
      <c r="D206" s="252"/>
      <c r="E206" s="253"/>
      <c r="F206" s="253"/>
      <c r="G206" s="254"/>
      <c r="H206" s="255"/>
      <c r="I206" s="256"/>
      <c r="J206" s="257"/>
      <c r="K206" s="258"/>
      <c r="O206" s="259">
        <v>1</v>
      </c>
    </row>
    <row r="207" spans="1:80" ht="22.5">
      <c r="A207" s="260">
        <v>71</v>
      </c>
      <c r="B207" s="261" t="s">
        <v>395</v>
      </c>
      <c r="C207" s="332" t="s">
        <v>396</v>
      </c>
      <c r="D207" s="263" t="s">
        <v>152</v>
      </c>
      <c r="E207" s="264">
        <v>58.6808</v>
      </c>
      <c r="F207" s="264">
        <v>0</v>
      </c>
      <c r="G207" s="265">
        <f>E207*F207</f>
        <v>0</v>
      </c>
      <c r="H207" s="266">
        <v>0</v>
      </c>
      <c r="I207" s="267">
        <f>E207*H207</f>
        <v>0</v>
      </c>
      <c r="J207" s="266">
        <v>0</v>
      </c>
      <c r="K207" s="267">
        <f>E207*J207</f>
        <v>0</v>
      </c>
      <c r="O207" s="259">
        <v>2</v>
      </c>
      <c r="AA207" s="232">
        <v>1</v>
      </c>
      <c r="AB207" s="232">
        <v>7</v>
      </c>
      <c r="AC207" s="232">
        <v>7</v>
      </c>
      <c r="AZ207" s="232">
        <v>2</v>
      </c>
      <c r="BA207" s="232">
        <f>IF(AZ207=1,G207,0)</f>
        <v>0</v>
      </c>
      <c r="BB207" s="232">
        <f>IF(AZ207=2,G207,0)</f>
        <v>0</v>
      </c>
      <c r="BC207" s="232">
        <f>IF(AZ207=3,G207,0)</f>
        <v>0</v>
      </c>
      <c r="BD207" s="232">
        <f>IF(AZ207=4,G207,0)</f>
        <v>0</v>
      </c>
      <c r="BE207" s="232">
        <f>IF(AZ207=5,G207,0)</f>
        <v>0</v>
      </c>
      <c r="CA207" s="259">
        <v>1</v>
      </c>
      <c r="CB207" s="259">
        <v>7</v>
      </c>
    </row>
    <row r="208" spans="1:15" ht="12.75">
      <c r="A208" s="268"/>
      <c r="B208" s="271"/>
      <c r="C208" s="325" t="s">
        <v>397</v>
      </c>
      <c r="D208" s="326"/>
      <c r="E208" s="272">
        <v>7.604</v>
      </c>
      <c r="F208" s="273"/>
      <c r="G208" s="274"/>
      <c r="H208" s="275"/>
      <c r="I208" s="269"/>
      <c r="J208" s="276"/>
      <c r="K208" s="269"/>
      <c r="M208" s="270" t="s">
        <v>397</v>
      </c>
      <c r="O208" s="259"/>
    </row>
    <row r="209" spans="1:15" ht="12.75">
      <c r="A209" s="268"/>
      <c r="B209" s="271"/>
      <c r="C209" s="325" t="s">
        <v>398</v>
      </c>
      <c r="D209" s="326"/>
      <c r="E209" s="272">
        <v>17.8868</v>
      </c>
      <c r="F209" s="273"/>
      <c r="G209" s="274"/>
      <c r="H209" s="275"/>
      <c r="I209" s="269"/>
      <c r="J209" s="276"/>
      <c r="K209" s="269"/>
      <c r="M209" s="270" t="s">
        <v>398</v>
      </c>
      <c r="O209" s="259"/>
    </row>
    <row r="210" spans="1:15" ht="12.75">
      <c r="A210" s="268"/>
      <c r="B210" s="271"/>
      <c r="C210" s="325" t="s">
        <v>399</v>
      </c>
      <c r="D210" s="326"/>
      <c r="E210" s="272">
        <v>33.19</v>
      </c>
      <c r="F210" s="273"/>
      <c r="G210" s="274"/>
      <c r="H210" s="275"/>
      <c r="I210" s="269"/>
      <c r="J210" s="276"/>
      <c r="K210" s="269"/>
      <c r="M210" s="270" t="s">
        <v>399</v>
      </c>
      <c r="O210" s="259"/>
    </row>
    <row r="211" spans="1:80" ht="22.5">
      <c r="A211" s="260">
        <v>72</v>
      </c>
      <c r="B211" s="261" t="s">
        <v>400</v>
      </c>
      <c r="C211" s="332" t="s">
        <v>401</v>
      </c>
      <c r="D211" s="263" t="s">
        <v>152</v>
      </c>
      <c r="E211" s="264">
        <v>134.12</v>
      </c>
      <c r="F211" s="264">
        <v>0</v>
      </c>
      <c r="G211" s="265">
        <f>E211*F211</f>
        <v>0</v>
      </c>
      <c r="H211" s="266">
        <v>0</v>
      </c>
      <c r="I211" s="267">
        <f>E211*H211</f>
        <v>0</v>
      </c>
      <c r="J211" s="266">
        <v>0</v>
      </c>
      <c r="K211" s="267">
        <f>E211*J211</f>
        <v>0</v>
      </c>
      <c r="O211" s="259">
        <v>2</v>
      </c>
      <c r="AA211" s="232">
        <v>1</v>
      </c>
      <c r="AB211" s="232">
        <v>7</v>
      </c>
      <c r="AC211" s="232">
        <v>7</v>
      </c>
      <c r="AZ211" s="232">
        <v>2</v>
      </c>
      <c r="BA211" s="232">
        <f>IF(AZ211=1,G211,0)</f>
        <v>0</v>
      </c>
      <c r="BB211" s="232">
        <f>IF(AZ211=2,G211,0)</f>
        <v>0</v>
      </c>
      <c r="BC211" s="232">
        <f>IF(AZ211=3,G211,0)</f>
        <v>0</v>
      </c>
      <c r="BD211" s="232">
        <f>IF(AZ211=4,G211,0)</f>
        <v>0</v>
      </c>
      <c r="BE211" s="232">
        <f>IF(AZ211=5,G211,0)</f>
        <v>0</v>
      </c>
      <c r="CA211" s="259">
        <v>1</v>
      </c>
      <c r="CB211" s="259">
        <v>7</v>
      </c>
    </row>
    <row r="212" spans="1:15" ht="12.75">
      <c r="A212" s="268"/>
      <c r="B212" s="271"/>
      <c r="C212" s="325" t="s">
        <v>402</v>
      </c>
      <c r="D212" s="326"/>
      <c r="E212" s="272">
        <v>134.12</v>
      </c>
      <c r="F212" s="273"/>
      <c r="G212" s="274"/>
      <c r="H212" s="275"/>
      <c r="I212" s="269"/>
      <c r="J212" s="276"/>
      <c r="K212" s="269"/>
      <c r="M212" s="270" t="s">
        <v>402</v>
      </c>
      <c r="O212" s="259"/>
    </row>
    <row r="213" spans="1:80" ht="12.75">
      <c r="A213" s="260">
        <v>73</v>
      </c>
      <c r="B213" s="261" t="s">
        <v>403</v>
      </c>
      <c r="C213" s="332" t="s">
        <v>404</v>
      </c>
      <c r="D213" s="263" t="s">
        <v>152</v>
      </c>
      <c r="E213" s="264">
        <v>2.289</v>
      </c>
      <c r="F213" s="264">
        <v>0</v>
      </c>
      <c r="G213" s="265">
        <f>E213*F213</f>
        <v>0</v>
      </c>
      <c r="H213" s="266">
        <v>0.000829999999999664</v>
      </c>
      <c r="I213" s="267">
        <f>E213*H213</f>
        <v>0.001899869999999231</v>
      </c>
      <c r="J213" s="266">
        <v>0</v>
      </c>
      <c r="K213" s="267">
        <f>E213*J213</f>
        <v>0</v>
      </c>
      <c r="O213" s="259">
        <v>2</v>
      </c>
      <c r="AA213" s="232">
        <v>1</v>
      </c>
      <c r="AB213" s="232">
        <v>7</v>
      </c>
      <c r="AC213" s="232">
        <v>7</v>
      </c>
      <c r="AZ213" s="232">
        <v>2</v>
      </c>
      <c r="BA213" s="232">
        <f>IF(AZ213=1,G213,0)</f>
        <v>0</v>
      </c>
      <c r="BB213" s="232">
        <f>IF(AZ213=2,G213,0)</f>
        <v>0</v>
      </c>
      <c r="BC213" s="232">
        <f>IF(AZ213=3,G213,0)</f>
        <v>0</v>
      </c>
      <c r="BD213" s="232">
        <f>IF(AZ213=4,G213,0)</f>
        <v>0</v>
      </c>
      <c r="BE213" s="232">
        <f>IF(AZ213=5,G213,0)</f>
        <v>0</v>
      </c>
      <c r="CA213" s="259">
        <v>1</v>
      </c>
      <c r="CB213" s="259">
        <v>7</v>
      </c>
    </row>
    <row r="214" spans="1:15" ht="12.75">
      <c r="A214" s="268"/>
      <c r="B214" s="271"/>
      <c r="C214" s="325" t="s">
        <v>405</v>
      </c>
      <c r="D214" s="326"/>
      <c r="E214" s="272">
        <v>2.289</v>
      </c>
      <c r="F214" s="273"/>
      <c r="G214" s="274"/>
      <c r="H214" s="275"/>
      <c r="I214" s="269"/>
      <c r="J214" s="276"/>
      <c r="K214" s="269"/>
      <c r="M214" s="270" t="s">
        <v>405</v>
      </c>
      <c r="O214" s="259"/>
    </row>
    <row r="215" spans="1:80" ht="12.75">
      <c r="A215" s="260">
        <v>74</v>
      </c>
      <c r="B215" s="261" t="s">
        <v>406</v>
      </c>
      <c r="C215" s="332" t="s">
        <v>407</v>
      </c>
      <c r="D215" s="263" t="s">
        <v>152</v>
      </c>
      <c r="E215" s="264">
        <v>5.9945</v>
      </c>
      <c r="F215" s="264">
        <v>0</v>
      </c>
      <c r="G215" s="265">
        <f>E215*F215</f>
        <v>0</v>
      </c>
      <c r="H215" s="266">
        <v>0.00300000000000011</v>
      </c>
      <c r="I215" s="267">
        <f>E215*H215</f>
        <v>0.01798350000000066</v>
      </c>
      <c r="J215" s="266">
        <v>0</v>
      </c>
      <c r="K215" s="267">
        <f>E215*J215</f>
        <v>0</v>
      </c>
      <c r="O215" s="259">
        <v>2</v>
      </c>
      <c r="AA215" s="232">
        <v>1</v>
      </c>
      <c r="AB215" s="232">
        <v>7</v>
      </c>
      <c r="AC215" s="232">
        <v>7</v>
      </c>
      <c r="AZ215" s="232">
        <v>2</v>
      </c>
      <c r="BA215" s="232">
        <f>IF(AZ215=1,G215,0)</f>
        <v>0</v>
      </c>
      <c r="BB215" s="232">
        <f>IF(AZ215=2,G215,0)</f>
        <v>0</v>
      </c>
      <c r="BC215" s="232">
        <f>IF(AZ215=3,G215,0)</f>
        <v>0</v>
      </c>
      <c r="BD215" s="232">
        <f>IF(AZ215=4,G215,0)</f>
        <v>0</v>
      </c>
      <c r="BE215" s="232">
        <f>IF(AZ215=5,G215,0)</f>
        <v>0</v>
      </c>
      <c r="CA215" s="259">
        <v>1</v>
      </c>
      <c r="CB215" s="259">
        <v>7</v>
      </c>
    </row>
    <row r="216" spans="1:15" ht="22.5">
      <c r="A216" s="268"/>
      <c r="B216" s="271"/>
      <c r="C216" s="325" t="s">
        <v>408</v>
      </c>
      <c r="D216" s="326"/>
      <c r="E216" s="272">
        <v>3.99</v>
      </c>
      <c r="F216" s="273"/>
      <c r="G216" s="274"/>
      <c r="H216" s="275"/>
      <c r="I216" s="269"/>
      <c r="J216" s="276"/>
      <c r="K216" s="269"/>
      <c r="M216" s="270" t="s">
        <v>408</v>
      </c>
      <c r="O216" s="259"/>
    </row>
    <row r="217" spans="1:15" ht="12.75">
      <c r="A217" s="268"/>
      <c r="B217" s="271"/>
      <c r="C217" s="325" t="s">
        <v>409</v>
      </c>
      <c r="D217" s="326"/>
      <c r="E217" s="272">
        <v>2.0045</v>
      </c>
      <c r="F217" s="273"/>
      <c r="G217" s="274"/>
      <c r="H217" s="275"/>
      <c r="I217" s="269"/>
      <c r="J217" s="276"/>
      <c r="K217" s="269"/>
      <c r="M217" s="270" t="s">
        <v>409</v>
      </c>
      <c r="O217" s="259"/>
    </row>
    <row r="218" spans="1:80" ht="12.75">
      <c r="A218" s="260">
        <v>75</v>
      </c>
      <c r="B218" s="261" t="s">
        <v>410</v>
      </c>
      <c r="C218" s="262" t="s">
        <v>411</v>
      </c>
      <c r="D218" s="263" t="s">
        <v>152</v>
      </c>
      <c r="E218" s="264">
        <v>134.12</v>
      </c>
      <c r="F218" s="264">
        <v>0</v>
      </c>
      <c r="G218" s="265">
        <f>E218*F218</f>
        <v>0</v>
      </c>
      <c r="H218" s="266">
        <v>0</v>
      </c>
      <c r="I218" s="267">
        <f>E218*H218</f>
        <v>0</v>
      </c>
      <c r="J218" s="266">
        <v>-0.0059</v>
      </c>
      <c r="K218" s="267">
        <f>E218*J218</f>
        <v>-0.791308</v>
      </c>
      <c r="O218" s="259">
        <v>2</v>
      </c>
      <c r="AA218" s="232">
        <v>1</v>
      </c>
      <c r="AB218" s="232">
        <v>7</v>
      </c>
      <c r="AC218" s="232">
        <v>7</v>
      </c>
      <c r="AZ218" s="232">
        <v>2</v>
      </c>
      <c r="BA218" s="232">
        <f>IF(AZ218=1,G218,0)</f>
        <v>0</v>
      </c>
      <c r="BB218" s="232">
        <f>IF(AZ218=2,G218,0)</f>
        <v>0</v>
      </c>
      <c r="BC218" s="232">
        <f>IF(AZ218=3,G218,0)</f>
        <v>0</v>
      </c>
      <c r="BD218" s="232">
        <f>IF(AZ218=4,G218,0)</f>
        <v>0</v>
      </c>
      <c r="BE218" s="232">
        <f>IF(AZ218=5,G218,0)</f>
        <v>0</v>
      </c>
      <c r="CA218" s="259">
        <v>1</v>
      </c>
      <c r="CB218" s="259">
        <v>7</v>
      </c>
    </row>
    <row r="219" spans="1:15" ht="12.75">
      <c r="A219" s="268"/>
      <c r="B219" s="271"/>
      <c r="C219" s="325" t="s">
        <v>412</v>
      </c>
      <c r="D219" s="326"/>
      <c r="E219" s="272">
        <v>134.12</v>
      </c>
      <c r="F219" s="273"/>
      <c r="G219" s="274"/>
      <c r="H219" s="275"/>
      <c r="I219" s="269"/>
      <c r="J219" s="276"/>
      <c r="K219" s="269"/>
      <c r="M219" s="270" t="s">
        <v>412</v>
      </c>
      <c r="O219" s="259"/>
    </row>
    <row r="220" spans="1:80" ht="12.75">
      <c r="A220" s="260">
        <v>76</v>
      </c>
      <c r="B220" s="261" t="s">
        <v>413</v>
      </c>
      <c r="C220" s="332" t="s">
        <v>414</v>
      </c>
      <c r="D220" s="263" t="s">
        <v>303</v>
      </c>
      <c r="E220" s="264">
        <v>6.6673</v>
      </c>
      <c r="F220" s="264">
        <v>0</v>
      </c>
      <c r="G220" s="265">
        <f>E220*F220</f>
        <v>0</v>
      </c>
      <c r="H220" s="266">
        <v>0.035</v>
      </c>
      <c r="I220" s="267">
        <f>E220*H220</f>
        <v>0.23335550000000002</v>
      </c>
      <c r="J220" s="266"/>
      <c r="K220" s="267">
        <f>E220*J220</f>
        <v>0</v>
      </c>
      <c r="O220" s="259">
        <v>2</v>
      </c>
      <c r="AA220" s="232">
        <v>3</v>
      </c>
      <c r="AB220" s="232">
        <v>7</v>
      </c>
      <c r="AC220" s="232">
        <v>283754601</v>
      </c>
      <c r="AZ220" s="232">
        <v>2</v>
      </c>
      <c r="BA220" s="232">
        <f>IF(AZ220=1,G220,0)</f>
        <v>0</v>
      </c>
      <c r="BB220" s="232">
        <f>IF(AZ220=2,G220,0)</f>
        <v>0</v>
      </c>
      <c r="BC220" s="232">
        <f>IF(AZ220=3,G220,0)</f>
        <v>0</v>
      </c>
      <c r="BD220" s="232">
        <f>IF(AZ220=4,G220,0)</f>
        <v>0</v>
      </c>
      <c r="BE220" s="232">
        <f>IF(AZ220=5,G220,0)</f>
        <v>0</v>
      </c>
      <c r="CA220" s="259">
        <v>3</v>
      </c>
      <c r="CB220" s="259">
        <v>7</v>
      </c>
    </row>
    <row r="221" spans="1:15" ht="12.75">
      <c r="A221" s="268"/>
      <c r="B221" s="271"/>
      <c r="C221" s="325" t="s">
        <v>415</v>
      </c>
      <c r="D221" s="326"/>
      <c r="E221" s="272">
        <v>0.0658</v>
      </c>
      <c r="F221" s="273"/>
      <c r="G221" s="274"/>
      <c r="H221" s="275"/>
      <c r="I221" s="269"/>
      <c r="J221" s="276"/>
      <c r="K221" s="269"/>
      <c r="M221" s="270" t="s">
        <v>415</v>
      </c>
      <c r="O221" s="259"/>
    </row>
    <row r="222" spans="1:15" ht="12.75">
      <c r="A222" s="268"/>
      <c r="B222" s="271"/>
      <c r="C222" s="325" t="s">
        <v>416</v>
      </c>
      <c r="D222" s="326"/>
      <c r="E222" s="272">
        <v>2.2459</v>
      </c>
      <c r="F222" s="273"/>
      <c r="G222" s="274"/>
      <c r="H222" s="275"/>
      <c r="I222" s="269"/>
      <c r="J222" s="276"/>
      <c r="K222" s="269"/>
      <c r="M222" s="270" t="s">
        <v>416</v>
      </c>
      <c r="O222" s="259"/>
    </row>
    <row r="223" spans="1:15" ht="12.75">
      <c r="A223" s="268"/>
      <c r="B223" s="271"/>
      <c r="C223" s="325" t="s">
        <v>417</v>
      </c>
      <c r="D223" s="326"/>
      <c r="E223" s="272">
        <v>4.3557</v>
      </c>
      <c r="F223" s="273"/>
      <c r="G223" s="274"/>
      <c r="H223" s="275"/>
      <c r="I223" s="269"/>
      <c r="J223" s="276"/>
      <c r="K223" s="269"/>
      <c r="M223" s="270" t="s">
        <v>417</v>
      </c>
      <c r="O223" s="259"/>
    </row>
    <row r="224" spans="1:80" ht="12.75">
      <c r="A224" s="260">
        <v>77</v>
      </c>
      <c r="B224" s="261" t="s">
        <v>418</v>
      </c>
      <c r="C224" s="262" t="s">
        <v>419</v>
      </c>
      <c r="D224" s="263" t="s">
        <v>303</v>
      </c>
      <c r="E224" s="264">
        <v>9.8578</v>
      </c>
      <c r="F224" s="264">
        <v>0</v>
      </c>
      <c r="G224" s="265">
        <f>E224*F224</f>
        <v>0</v>
      </c>
      <c r="H224" s="266">
        <v>0.0250000000000057</v>
      </c>
      <c r="I224" s="267">
        <f>E224*H224</f>
        <v>0.24644500000005617</v>
      </c>
      <c r="J224" s="266"/>
      <c r="K224" s="267">
        <f>E224*J224</f>
        <v>0</v>
      </c>
      <c r="O224" s="259">
        <v>2</v>
      </c>
      <c r="AA224" s="232">
        <v>3</v>
      </c>
      <c r="AB224" s="232">
        <v>7</v>
      </c>
      <c r="AC224" s="232">
        <v>28375972</v>
      </c>
      <c r="AZ224" s="232">
        <v>2</v>
      </c>
      <c r="BA224" s="232">
        <f>IF(AZ224=1,G224,0)</f>
        <v>0</v>
      </c>
      <c r="BB224" s="232">
        <f>IF(AZ224=2,G224,0)</f>
        <v>0</v>
      </c>
      <c r="BC224" s="232">
        <f>IF(AZ224=3,G224,0)</f>
        <v>0</v>
      </c>
      <c r="BD224" s="232">
        <f>IF(AZ224=4,G224,0)</f>
        <v>0</v>
      </c>
      <c r="BE224" s="232">
        <f>IF(AZ224=5,G224,0)</f>
        <v>0</v>
      </c>
      <c r="CA224" s="259">
        <v>3</v>
      </c>
      <c r="CB224" s="259">
        <v>7</v>
      </c>
    </row>
    <row r="225" spans="1:15" ht="12.75">
      <c r="A225" s="268"/>
      <c r="B225" s="271"/>
      <c r="C225" s="325" t="s">
        <v>420</v>
      </c>
      <c r="D225" s="326"/>
      <c r="E225" s="272">
        <v>9.8578</v>
      </c>
      <c r="F225" s="273"/>
      <c r="G225" s="274"/>
      <c r="H225" s="275"/>
      <c r="I225" s="269"/>
      <c r="J225" s="276"/>
      <c r="K225" s="269"/>
      <c r="M225" s="270" t="s">
        <v>420</v>
      </c>
      <c r="O225" s="259"/>
    </row>
    <row r="226" spans="1:80" ht="12.75">
      <c r="A226" s="260">
        <v>78</v>
      </c>
      <c r="B226" s="261" t="s">
        <v>421</v>
      </c>
      <c r="C226" s="262" t="s">
        <v>422</v>
      </c>
      <c r="D226" s="263" t="s">
        <v>178</v>
      </c>
      <c r="E226" s="264">
        <v>72.3765</v>
      </c>
      <c r="F226" s="264">
        <v>0</v>
      </c>
      <c r="G226" s="265">
        <f>E226*F226</f>
        <v>0</v>
      </c>
      <c r="H226" s="266">
        <v>4.99999999999945E-05</v>
      </c>
      <c r="I226" s="267">
        <f>E226*H226</f>
        <v>0.0036188249999996014</v>
      </c>
      <c r="J226" s="266"/>
      <c r="K226" s="267">
        <f>E226*J226</f>
        <v>0</v>
      </c>
      <c r="O226" s="259">
        <v>2</v>
      </c>
      <c r="AA226" s="232">
        <v>3</v>
      </c>
      <c r="AB226" s="232">
        <v>7</v>
      </c>
      <c r="AC226" s="232">
        <v>28375980</v>
      </c>
      <c r="AZ226" s="232">
        <v>2</v>
      </c>
      <c r="BA226" s="232">
        <f>IF(AZ226=1,G226,0)</f>
        <v>0</v>
      </c>
      <c r="BB226" s="232">
        <f>IF(AZ226=2,G226,0)</f>
        <v>0</v>
      </c>
      <c r="BC226" s="232">
        <f>IF(AZ226=3,G226,0)</f>
        <v>0</v>
      </c>
      <c r="BD226" s="232">
        <f>IF(AZ226=4,G226,0)</f>
        <v>0</v>
      </c>
      <c r="BE226" s="232">
        <f>IF(AZ226=5,G226,0)</f>
        <v>0</v>
      </c>
      <c r="CA226" s="259">
        <v>3</v>
      </c>
      <c r="CB226" s="259">
        <v>7</v>
      </c>
    </row>
    <row r="227" spans="1:15" ht="33.75">
      <c r="A227" s="268"/>
      <c r="B227" s="271"/>
      <c r="C227" s="325" t="s">
        <v>423</v>
      </c>
      <c r="D227" s="326"/>
      <c r="E227" s="272">
        <v>69.5205</v>
      </c>
      <c r="F227" s="273"/>
      <c r="G227" s="274"/>
      <c r="H227" s="275"/>
      <c r="I227" s="269"/>
      <c r="J227" s="276"/>
      <c r="K227" s="269"/>
      <c r="M227" s="270" t="s">
        <v>423</v>
      </c>
      <c r="O227" s="259"/>
    </row>
    <row r="228" spans="1:15" ht="12.75">
      <c r="A228" s="268"/>
      <c r="B228" s="271"/>
      <c r="C228" s="325" t="s">
        <v>424</v>
      </c>
      <c r="D228" s="326"/>
      <c r="E228" s="272">
        <v>2.856</v>
      </c>
      <c r="F228" s="273"/>
      <c r="G228" s="274"/>
      <c r="H228" s="275"/>
      <c r="I228" s="269"/>
      <c r="J228" s="276"/>
      <c r="K228" s="269"/>
      <c r="M228" s="270" t="s">
        <v>424</v>
      </c>
      <c r="O228" s="259"/>
    </row>
    <row r="229" spans="1:80" ht="22.5">
      <c r="A229" s="260">
        <v>79</v>
      </c>
      <c r="B229" s="261" t="s">
        <v>425</v>
      </c>
      <c r="C229" s="332" t="s">
        <v>426</v>
      </c>
      <c r="D229" s="263" t="s">
        <v>152</v>
      </c>
      <c r="E229" s="264">
        <v>224.6552</v>
      </c>
      <c r="F229" s="264">
        <v>0</v>
      </c>
      <c r="G229" s="265">
        <f>E229*F229</f>
        <v>0</v>
      </c>
      <c r="H229" s="266">
        <v>0.0048</v>
      </c>
      <c r="I229" s="267">
        <f>E229*H229</f>
        <v>1.07834496</v>
      </c>
      <c r="J229" s="266"/>
      <c r="K229" s="267">
        <f>E229*J229</f>
        <v>0</v>
      </c>
      <c r="O229" s="259">
        <v>2</v>
      </c>
      <c r="AA229" s="232">
        <v>3</v>
      </c>
      <c r="AB229" s="232">
        <v>7</v>
      </c>
      <c r="AC229" s="232">
        <v>28376504</v>
      </c>
      <c r="AZ229" s="232">
        <v>2</v>
      </c>
      <c r="BA229" s="232">
        <f>IF(AZ229=1,G229,0)</f>
        <v>0</v>
      </c>
      <c r="BB229" s="232">
        <f>IF(AZ229=2,G229,0)</f>
        <v>0</v>
      </c>
      <c r="BC229" s="232">
        <f>IF(AZ229=3,G229,0)</f>
        <v>0</v>
      </c>
      <c r="BD229" s="232">
        <f>IF(AZ229=4,G229,0)</f>
        <v>0</v>
      </c>
      <c r="BE229" s="232">
        <f>IF(AZ229=5,G229,0)</f>
        <v>0</v>
      </c>
      <c r="CA229" s="259">
        <v>3</v>
      </c>
      <c r="CB229" s="259">
        <v>7</v>
      </c>
    </row>
    <row r="230" spans="1:15" ht="22.5">
      <c r="A230" s="268"/>
      <c r="B230" s="271"/>
      <c r="C230" s="325" t="s">
        <v>427</v>
      </c>
      <c r="D230" s="326"/>
      <c r="E230" s="272">
        <v>142.1042</v>
      </c>
      <c r="F230" s="273"/>
      <c r="G230" s="274"/>
      <c r="H230" s="275"/>
      <c r="I230" s="269"/>
      <c r="J230" s="276"/>
      <c r="K230" s="269"/>
      <c r="M230" s="270" t="s">
        <v>427</v>
      </c>
      <c r="O230" s="259"/>
    </row>
    <row r="231" spans="1:15" ht="12.75">
      <c r="A231" s="268"/>
      <c r="B231" s="271"/>
      <c r="C231" s="325" t="s">
        <v>428</v>
      </c>
      <c r="D231" s="326"/>
      <c r="E231" s="272">
        <v>47.7015</v>
      </c>
      <c r="F231" s="273"/>
      <c r="G231" s="274"/>
      <c r="H231" s="275"/>
      <c r="I231" s="269"/>
      <c r="J231" s="276"/>
      <c r="K231" s="269"/>
      <c r="M231" s="270" t="s">
        <v>428</v>
      </c>
      <c r="O231" s="259"/>
    </row>
    <row r="232" spans="1:15" ht="12.75">
      <c r="A232" s="268"/>
      <c r="B232" s="271"/>
      <c r="C232" s="325" t="s">
        <v>429</v>
      </c>
      <c r="D232" s="326"/>
      <c r="E232" s="272">
        <v>34.8495</v>
      </c>
      <c r="F232" s="273"/>
      <c r="G232" s="274"/>
      <c r="H232" s="275"/>
      <c r="I232" s="269"/>
      <c r="J232" s="276"/>
      <c r="K232" s="269"/>
      <c r="M232" s="270" t="s">
        <v>429</v>
      </c>
      <c r="O232" s="259"/>
    </row>
    <row r="233" spans="1:80" ht="12.75">
      <c r="A233" s="260">
        <v>80</v>
      </c>
      <c r="B233" s="261" t="s">
        <v>430</v>
      </c>
      <c r="C233" s="332" t="s">
        <v>431</v>
      </c>
      <c r="D233" s="263" t="s">
        <v>152</v>
      </c>
      <c r="E233" s="264">
        <v>18.7811</v>
      </c>
      <c r="F233" s="264">
        <v>0</v>
      </c>
      <c r="G233" s="265">
        <f>E233*F233</f>
        <v>0</v>
      </c>
      <c r="H233" s="266">
        <v>0.0056</v>
      </c>
      <c r="I233" s="267">
        <f>E233*H233</f>
        <v>0.10517415999999999</v>
      </c>
      <c r="J233" s="266"/>
      <c r="K233" s="267">
        <f>E233*J233</f>
        <v>0</v>
      </c>
      <c r="O233" s="259">
        <v>2</v>
      </c>
      <c r="AA233" s="232">
        <v>3</v>
      </c>
      <c r="AB233" s="232">
        <v>7</v>
      </c>
      <c r="AC233" s="232">
        <v>63151410</v>
      </c>
      <c r="AZ233" s="232">
        <v>2</v>
      </c>
      <c r="BA233" s="232">
        <f>IF(AZ233=1,G233,0)</f>
        <v>0</v>
      </c>
      <c r="BB233" s="232">
        <f>IF(AZ233=2,G233,0)</f>
        <v>0</v>
      </c>
      <c r="BC233" s="232">
        <f>IF(AZ233=3,G233,0)</f>
        <v>0</v>
      </c>
      <c r="BD233" s="232">
        <f>IF(AZ233=4,G233,0)</f>
        <v>0</v>
      </c>
      <c r="BE233" s="232">
        <f>IF(AZ233=5,G233,0)</f>
        <v>0</v>
      </c>
      <c r="CA233" s="259">
        <v>3</v>
      </c>
      <c r="CB233" s="259">
        <v>7</v>
      </c>
    </row>
    <row r="234" spans="1:15" ht="12.75">
      <c r="A234" s="268"/>
      <c r="B234" s="271"/>
      <c r="C234" s="325" t="s">
        <v>432</v>
      </c>
      <c r="D234" s="326"/>
      <c r="E234" s="272">
        <v>18.7811</v>
      </c>
      <c r="F234" s="273"/>
      <c r="G234" s="274"/>
      <c r="H234" s="275"/>
      <c r="I234" s="269"/>
      <c r="J234" s="276"/>
      <c r="K234" s="269"/>
      <c r="M234" s="270" t="s">
        <v>432</v>
      </c>
      <c r="O234" s="259"/>
    </row>
    <row r="235" spans="1:80" ht="12.75">
      <c r="A235" s="260">
        <v>81</v>
      </c>
      <c r="B235" s="261" t="s">
        <v>433</v>
      </c>
      <c r="C235" s="262" t="s">
        <v>434</v>
      </c>
      <c r="D235" s="263" t="s">
        <v>357</v>
      </c>
      <c r="E235" s="264">
        <v>1.68682181500006</v>
      </c>
      <c r="F235" s="264">
        <v>0</v>
      </c>
      <c r="G235" s="265">
        <f>E235*F235</f>
        <v>0</v>
      </c>
      <c r="H235" s="266">
        <v>0</v>
      </c>
      <c r="I235" s="267">
        <f>E235*H235</f>
        <v>0</v>
      </c>
      <c r="J235" s="266"/>
      <c r="K235" s="267">
        <f>E235*J235</f>
        <v>0</v>
      </c>
      <c r="O235" s="259">
        <v>2</v>
      </c>
      <c r="AA235" s="232">
        <v>7</v>
      </c>
      <c r="AB235" s="232">
        <v>1001</v>
      </c>
      <c r="AC235" s="232">
        <v>5</v>
      </c>
      <c r="AZ235" s="232">
        <v>2</v>
      </c>
      <c r="BA235" s="232">
        <f>IF(AZ235=1,G235,0)</f>
        <v>0</v>
      </c>
      <c r="BB235" s="232">
        <f>IF(AZ235=2,G235,0)</f>
        <v>0</v>
      </c>
      <c r="BC235" s="232">
        <f>IF(AZ235=3,G235,0)</f>
        <v>0</v>
      </c>
      <c r="BD235" s="232">
        <f>IF(AZ235=4,G235,0)</f>
        <v>0</v>
      </c>
      <c r="BE235" s="232">
        <f>IF(AZ235=5,G235,0)</f>
        <v>0</v>
      </c>
      <c r="CA235" s="259">
        <v>7</v>
      </c>
      <c r="CB235" s="259">
        <v>1001</v>
      </c>
    </row>
    <row r="236" spans="1:57" ht="12.75">
      <c r="A236" s="277"/>
      <c r="B236" s="278" t="s">
        <v>101</v>
      </c>
      <c r="C236" s="279" t="s">
        <v>394</v>
      </c>
      <c r="D236" s="280"/>
      <c r="E236" s="281"/>
      <c r="F236" s="282"/>
      <c r="G236" s="283">
        <f>SUM(G206:G235)</f>
        <v>0</v>
      </c>
      <c r="H236" s="284"/>
      <c r="I236" s="285">
        <f>SUM(I206:I235)</f>
        <v>1.6868218150000556</v>
      </c>
      <c r="J236" s="284"/>
      <c r="K236" s="285">
        <f>SUM(K206:K235)</f>
        <v>-0.791308</v>
      </c>
      <c r="O236" s="259">
        <v>4</v>
      </c>
      <c r="BA236" s="286">
        <f>SUM(BA206:BA235)</f>
        <v>0</v>
      </c>
      <c r="BB236" s="286">
        <f>SUM(BB206:BB235)</f>
        <v>0</v>
      </c>
      <c r="BC236" s="286">
        <f>SUM(BC206:BC235)</f>
        <v>0</v>
      </c>
      <c r="BD236" s="286">
        <f>SUM(BD206:BD235)</f>
        <v>0</v>
      </c>
      <c r="BE236" s="286">
        <f>SUM(BE206:BE235)</f>
        <v>0</v>
      </c>
    </row>
    <row r="237" spans="1:15" ht="12.75">
      <c r="A237" s="249" t="s">
        <v>97</v>
      </c>
      <c r="B237" s="250" t="s">
        <v>435</v>
      </c>
      <c r="C237" s="251" t="s">
        <v>436</v>
      </c>
      <c r="D237" s="252"/>
      <c r="E237" s="253"/>
      <c r="F237" s="253"/>
      <c r="G237" s="254"/>
      <c r="H237" s="255"/>
      <c r="I237" s="256"/>
      <c r="J237" s="257"/>
      <c r="K237" s="258"/>
      <c r="O237" s="259">
        <v>1</v>
      </c>
    </row>
    <row r="238" spans="1:80" ht="12.75">
      <c r="A238" s="260">
        <v>82</v>
      </c>
      <c r="B238" s="261" t="s">
        <v>438</v>
      </c>
      <c r="C238" s="262" t="s">
        <v>439</v>
      </c>
      <c r="D238" s="263" t="s">
        <v>152</v>
      </c>
      <c r="E238" s="264">
        <v>29.838</v>
      </c>
      <c r="F238" s="264">
        <v>0</v>
      </c>
      <c r="G238" s="265">
        <f>E238*F238</f>
        <v>0</v>
      </c>
      <c r="H238" s="266">
        <v>0</v>
      </c>
      <c r="I238" s="267">
        <f>E238*H238</f>
        <v>0</v>
      </c>
      <c r="J238" s="266">
        <v>0</v>
      </c>
      <c r="K238" s="267">
        <f>E238*J238</f>
        <v>0</v>
      </c>
      <c r="O238" s="259">
        <v>2</v>
      </c>
      <c r="AA238" s="232">
        <v>1</v>
      </c>
      <c r="AB238" s="232">
        <v>7</v>
      </c>
      <c r="AC238" s="232">
        <v>7</v>
      </c>
      <c r="AZ238" s="232">
        <v>2</v>
      </c>
      <c r="BA238" s="232">
        <f>IF(AZ238=1,G238,0)</f>
        <v>0</v>
      </c>
      <c r="BB238" s="232">
        <f>IF(AZ238=2,G238,0)</f>
        <v>0</v>
      </c>
      <c r="BC238" s="232">
        <f>IF(AZ238=3,G238,0)</f>
        <v>0</v>
      </c>
      <c r="BD238" s="232">
        <f>IF(AZ238=4,G238,0)</f>
        <v>0</v>
      </c>
      <c r="BE238" s="232">
        <f>IF(AZ238=5,G238,0)</f>
        <v>0</v>
      </c>
      <c r="CA238" s="259">
        <v>1</v>
      </c>
      <c r="CB238" s="259">
        <v>7</v>
      </c>
    </row>
    <row r="239" spans="1:15" ht="12.75">
      <c r="A239" s="268"/>
      <c r="B239" s="271"/>
      <c r="C239" s="325" t="s">
        <v>440</v>
      </c>
      <c r="D239" s="326"/>
      <c r="E239" s="272">
        <v>26.676</v>
      </c>
      <c r="F239" s="273"/>
      <c r="G239" s="274"/>
      <c r="H239" s="275"/>
      <c r="I239" s="269"/>
      <c r="J239" s="276"/>
      <c r="K239" s="269"/>
      <c r="M239" s="270" t="s">
        <v>440</v>
      </c>
      <c r="O239" s="259"/>
    </row>
    <row r="240" spans="1:15" ht="22.5">
      <c r="A240" s="268"/>
      <c r="B240" s="271"/>
      <c r="C240" s="325" t="s">
        <v>441</v>
      </c>
      <c r="D240" s="326"/>
      <c r="E240" s="272">
        <v>3.162</v>
      </c>
      <c r="F240" s="273"/>
      <c r="G240" s="274"/>
      <c r="H240" s="275"/>
      <c r="I240" s="269"/>
      <c r="J240" s="276"/>
      <c r="K240" s="269"/>
      <c r="M240" s="270" t="s">
        <v>441</v>
      </c>
      <c r="O240" s="259"/>
    </row>
    <row r="241" spans="1:80" ht="12.75">
      <c r="A241" s="260">
        <v>83</v>
      </c>
      <c r="B241" s="261" t="s">
        <v>442</v>
      </c>
      <c r="C241" s="262" t="s">
        <v>443</v>
      </c>
      <c r="D241" s="263" t="s">
        <v>178</v>
      </c>
      <c r="E241" s="264">
        <v>20.952</v>
      </c>
      <c r="F241" s="264">
        <v>0</v>
      </c>
      <c r="G241" s="265">
        <f>E241*F241</f>
        <v>0</v>
      </c>
      <c r="H241" s="266">
        <v>0</v>
      </c>
      <c r="I241" s="267">
        <f>E241*H241</f>
        <v>0</v>
      </c>
      <c r="J241" s="266">
        <v>0</v>
      </c>
      <c r="K241" s="267">
        <f>E241*J241</f>
        <v>0</v>
      </c>
      <c r="O241" s="259">
        <v>2</v>
      </c>
      <c r="AA241" s="232">
        <v>1</v>
      </c>
      <c r="AB241" s="232">
        <v>7</v>
      </c>
      <c r="AC241" s="232">
        <v>7</v>
      </c>
      <c r="AZ241" s="232">
        <v>2</v>
      </c>
      <c r="BA241" s="232">
        <f>IF(AZ241=1,G241,0)</f>
        <v>0</v>
      </c>
      <c r="BB241" s="232">
        <f>IF(AZ241=2,G241,0)</f>
        <v>0</v>
      </c>
      <c r="BC241" s="232">
        <f>IF(AZ241=3,G241,0)</f>
        <v>0</v>
      </c>
      <c r="BD241" s="232">
        <f>IF(AZ241=4,G241,0)</f>
        <v>0</v>
      </c>
      <c r="BE241" s="232">
        <f>IF(AZ241=5,G241,0)</f>
        <v>0</v>
      </c>
      <c r="CA241" s="259">
        <v>1</v>
      </c>
      <c r="CB241" s="259">
        <v>7</v>
      </c>
    </row>
    <row r="242" spans="1:15" ht="12.75">
      <c r="A242" s="268"/>
      <c r="B242" s="271"/>
      <c r="C242" s="325" t="s">
        <v>444</v>
      </c>
      <c r="D242" s="326"/>
      <c r="E242" s="272">
        <v>20.952</v>
      </c>
      <c r="F242" s="273"/>
      <c r="G242" s="274"/>
      <c r="H242" s="275"/>
      <c r="I242" s="269"/>
      <c r="J242" s="276"/>
      <c r="K242" s="269"/>
      <c r="M242" s="270" t="s">
        <v>444</v>
      </c>
      <c r="O242" s="259"/>
    </row>
    <row r="243" spans="1:80" ht="12.75">
      <c r="A243" s="260">
        <v>84</v>
      </c>
      <c r="B243" s="261" t="s">
        <v>445</v>
      </c>
      <c r="C243" s="262" t="s">
        <v>446</v>
      </c>
      <c r="D243" s="263" t="s">
        <v>303</v>
      </c>
      <c r="E243" s="264">
        <v>0.1291</v>
      </c>
      <c r="F243" s="264">
        <v>0</v>
      </c>
      <c r="G243" s="265">
        <f>E243*F243</f>
        <v>0</v>
      </c>
      <c r="H243" s="266">
        <v>0.550000000000182</v>
      </c>
      <c r="I243" s="267">
        <f>E243*H243</f>
        <v>0.0710050000000235</v>
      </c>
      <c r="J243" s="266"/>
      <c r="K243" s="267">
        <f>E243*J243</f>
        <v>0</v>
      </c>
      <c r="O243" s="259">
        <v>2</v>
      </c>
      <c r="AA243" s="232">
        <v>3</v>
      </c>
      <c r="AB243" s="232">
        <v>7</v>
      </c>
      <c r="AC243" s="232">
        <v>60515016</v>
      </c>
      <c r="AZ243" s="232">
        <v>2</v>
      </c>
      <c r="BA243" s="232">
        <f>IF(AZ243=1,G243,0)</f>
        <v>0</v>
      </c>
      <c r="BB243" s="232">
        <f>IF(AZ243=2,G243,0)</f>
        <v>0</v>
      </c>
      <c r="BC243" s="232">
        <f>IF(AZ243=3,G243,0)</f>
        <v>0</v>
      </c>
      <c r="BD243" s="232">
        <f>IF(AZ243=4,G243,0)</f>
        <v>0</v>
      </c>
      <c r="BE243" s="232">
        <f>IF(AZ243=5,G243,0)</f>
        <v>0</v>
      </c>
      <c r="CA243" s="259">
        <v>3</v>
      </c>
      <c r="CB243" s="259">
        <v>7</v>
      </c>
    </row>
    <row r="244" spans="1:15" ht="22.5">
      <c r="A244" s="268"/>
      <c r="B244" s="271"/>
      <c r="C244" s="325" t="s">
        <v>447</v>
      </c>
      <c r="D244" s="326"/>
      <c r="E244" s="272">
        <v>0.1291</v>
      </c>
      <c r="F244" s="273"/>
      <c r="G244" s="274"/>
      <c r="H244" s="275"/>
      <c r="I244" s="269"/>
      <c r="J244" s="276"/>
      <c r="K244" s="269"/>
      <c r="M244" s="270" t="s">
        <v>447</v>
      </c>
      <c r="O244" s="259"/>
    </row>
    <row r="245" spans="1:80" ht="12.75">
      <c r="A245" s="260">
        <v>85</v>
      </c>
      <c r="B245" s="261" t="s">
        <v>448</v>
      </c>
      <c r="C245" s="262" t="s">
        <v>449</v>
      </c>
      <c r="D245" s="263" t="s">
        <v>152</v>
      </c>
      <c r="E245" s="264">
        <v>8.118</v>
      </c>
      <c r="F245" s="264">
        <v>0</v>
      </c>
      <c r="G245" s="265">
        <f>E245*F245</f>
        <v>0</v>
      </c>
      <c r="H245" s="266">
        <v>0.00726</v>
      </c>
      <c r="I245" s="267">
        <f>E245*H245</f>
        <v>0.058936680000000005</v>
      </c>
      <c r="J245" s="266"/>
      <c r="K245" s="267">
        <f>E245*J245</f>
        <v>0</v>
      </c>
      <c r="O245" s="259">
        <v>2</v>
      </c>
      <c r="AA245" s="232">
        <v>3</v>
      </c>
      <c r="AB245" s="232">
        <v>7</v>
      </c>
      <c r="AC245" s="232">
        <v>60725010</v>
      </c>
      <c r="AZ245" s="232">
        <v>2</v>
      </c>
      <c r="BA245" s="232">
        <f>IF(AZ245=1,G245,0)</f>
        <v>0</v>
      </c>
      <c r="BB245" s="232">
        <f>IF(AZ245=2,G245,0)</f>
        <v>0</v>
      </c>
      <c r="BC245" s="232">
        <f>IF(AZ245=3,G245,0)</f>
        <v>0</v>
      </c>
      <c r="BD245" s="232">
        <f>IF(AZ245=4,G245,0)</f>
        <v>0</v>
      </c>
      <c r="BE245" s="232">
        <f>IF(AZ245=5,G245,0)</f>
        <v>0</v>
      </c>
      <c r="CA245" s="259">
        <v>3</v>
      </c>
      <c r="CB245" s="259">
        <v>7</v>
      </c>
    </row>
    <row r="246" spans="1:15" ht="12.75">
      <c r="A246" s="268"/>
      <c r="B246" s="271"/>
      <c r="C246" s="325" t="s">
        <v>450</v>
      </c>
      <c r="D246" s="326"/>
      <c r="E246" s="272">
        <v>8.118</v>
      </c>
      <c r="F246" s="273"/>
      <c r="G246" s="274"/>
      <c r="H246" s="275"/>
      <c r="I246" s="269"/>
      <c r="J246" s="276"/>
      <c r="K246" s="269"/>
      <c r="M246" s="270" t="s">
        <v>450</v>
      </c>
      <c r="O246" s="259"/>
    </row>
    <row r="247" spans="1:80" ht="12.75">
      <c r="A247" s="260">
        <v>86</v>
      </c>
      <c r="B247" s="261" t="s">
        <v>451</v>
      </c>
      <c r="C247" s="262" t="s">
        <v>452</v>
      </c>
      <c r="D247" s="263" t="s">
        <v>152</v>
      </c>
      <c r="E247" s="264">
        <v>26.6662</v>
      </c>
      <c r="F247" s="264">
        <v>0</v>
      </c>
      <c r="G247" s="265">
        <f>E247*F247</f>
        <v>0</v>
      </c>
      <c r="H247" s="266">
        <v>0.013</v>
      </c>
      <c r="I247" s="267">
        <f>E247*H247</f>
        <v>0.3466606</v>
      </c>
      <c r="J247" s="266"/>
      <c r="K247" s="267">
        <f>E247*J247</f>
        <v>0</v>
      </c>
      <c r="O247" s="259">
        <v>2</v>
      </c>
      <c r="AA247" s="232">
        <v>3</v>
      </c>
      <c r="AB247" s="232">
        <v>7</v>
      </c>
      <c r="AC247" s="232">
        <v>60725016</v>
      </c>
      <c r="AZ247" s="232">
        <v>2</v>
      </c>
      <c r="BA247" s="232">
        <f>IF(AZ247=1,G247,0)</f>
        <v>0</v>
      </c>
      <c r="BB247" s="232">
        <f>IF(AZ247=2,G247,0)</f>
        <v>0</v>
      </c>
      <c r="BC247" s="232">
        <f>IF(AZ247=3,G247,0)</f>
        <v>0</v>
      </c>
      <c r="BD247" s="232">
        <f>IF(AZ247=4,G247,0)</f>
        <v>0</v>
      </c>
      <c r="BE247" s="232">
        <f>IF(AZ247=5,G247,0)</f>
        <v>0</v>
      </c>
      <c r="CA247" s="259">
        <v>3</v>
      </c>
      <c r="CB247" s="259">
        <v>7</v>
      </c>
    </row>
    <row r="248" spans="1:15" ht="12.75">
      <c r="A248" s="268"/>
      <c r="B248" s="271"/>
      <c r="C248" s="325" t="s">
        <v>453</v>
      </c>
      <c r="D248" s="326"/>
      <c r="E248" s="272">
        <v>23.188</v>
      </c>
      <c r="F248" s="273"/>
      <c r="G248" s="274"/>
      <c r="H248" s="275"/>
      <c r="I248" s="269"/>
      <c r="J248" s="276"/>
      <c r="K248" s="269"/>
      <c r="M248" s="270" t="s">
        <v>453</v>
      </c>
      <c r="O248" s="259"/>
    </row>
    <row r="249" spans="1:15" ht="12.75">
      <c r="A249" s="268"/>
      <c r="B249" s="271"/>
      <c r="C249" s="325" t="s">
        <v>454</v>
      </c>
      <c r="D249" s="326"/>
      <c r="E249" s="272">
        <v>3.4782</v>
      </c>
      <c r="F249" s="273"/>
      <c r="G249" s="274"/>
      <c r="H249" s="275"/>
      <c r="I249" s="269"/>
      <c r="J249" s="276"/>
      <c r="K249" s="269"/>
      <c r="M249" s="270" t="s">
        <v>454</v>
      </c>
      <c r="O249" s="259"/>
    </row>
    <row r="250" spans="1:80" ht="12.75">
      <c r="A250" s="260">
        <v>87</v>
      </c>
      <c r="B250" s="261" t="s">
        <v>455</v>
      </c>
      <c r="C250" s="262" t="s">
        <v>456</v>
      </c>
      <c r="D250" s="263" t="s">
        <v>357</v>
      </c>
      <c r="E250" s="264">
        <v>0.476602280000023</v>
      </c>
      <c r="F250" s="264">
        <v>0</v>
      </c>
      <c r="G250" s="265">
        <f>E250*F250</f>
        <v>0</v>
      </c>
      <c r="H250" s="266">
        <v>0</v>
      </c>
      <c r="I250" s="267">
        <f>E250*H250</f>
        <v>0</v>
      </c>
      <c r="J250" s="266"/>
      <c r="K250" s="267">
        <f>E250*J250</f>
        <v>0</v>
      </c>
      <c r="O250" s="259">
        <v>2</v>
      </c>
      <c r="AA250" s="232">
        <v>7</v>
      </c>
      <c r="AB250" s="232">
        <v>1001</v>
      </c>
      <c r="AC250" s="232">
        <v>5</v>
      </c>
      <c r="AZ250" s="232">
        <v>2</v>
      </c>
      <c r="BA250" s="232">
        <f>IF(AZ250=1,G250,0)</f>
        <v>0</v>
      </c>
      <c r="BB250" s="232">
        <f>IF(AZ250=2,G250,0)</f>
        <v>0</v>
      </c>
      <c r="BC250" s="232">
        <f>IF(AZ250=3,G250,0)</f>
        <v>0</v>
      </c>
      <c r="BD250" s="232">
        <f>IF(AZ250=4,G250,0)</f>
        <v>0</v>
      </c>
      <c r="BE250" s="232">
        <f>IF(AZ250=5,G250,0)</f>
        <v>0</v>
      </c>
      <c r="CA250" s="259">
        <v>7</v>
      </c>
      <c r="CB250" s="259">
        <v>1001</v>
      </c>
    </row>
    <row r="251" spans="1:57" ht="12.75">
      <c r="A251" s="277"/>
      <c r="B251" s="278" t="s">
        <v>101</v>
      </c>
      <c r="C251" s="279" t="s">
        <v>437</v>
      </c>
      <c r="D251" s="280"/>
      <c r="E251" s="281"/>
      <c r="F251" s="282"/>
      <c r="G251" s="283">
        <f>SUM(G237:G250)</f>
        <v>0</v>
      </c>
      <c r="H251" s="284"/>
      <c r="I251" s="285">
        <f>SUM(I237:I250)</f>
        <v>0.47660228000002347</v>
      </c>
      <c r="J251" s="284"/>
      <c r="K251" s="285">
        <f>SUM(K237:K250)</f>
        <v>0</v>
      </c>
      <c r="O251" s="259">
        <v>4</v>
      </c>
      <c r="BA251" s="286">
        <f>SUM(BA237:BA250)</f>
        <v>0</v>
      </c>
      <c r="BB251" s="286">
        <f>SUM(BB237:BB250)</f>
        <v>0</v>
      </c>
      <c r="BC251" s="286">
        <f>SUM(BC237:BC250)</f>
        <v>0</v>
      </c>
      <c r="BD251" s="286">
        <f>SUM(BD237:BD250)</f>
        <v>0</v>
      </c>
      <c r="BE251" s="286">
        <f>SUM(BE237:BE250)</f>
        <v>0</v>
      </c>
    </row>
    <row r="252" spans="1:15" ht="12.75">
      <c r="A252" s="249" t="s">
        <v>97</v>
      </c>
      <c r="B252" s="250" t="s">
        <v>457</v>
      </c>
      <c r="C252" s="251" t="s">
        <v>458</v>
      </c>
      <c r="D252" s="252"/>
      <c r="E252" s="253"/>
      <c r="F252" s="253"/>
      <c r="G252" s="254"/>
      <c r="H252" s="255"/>
      <c r="I252" s="256"/>
      <c r="J252" s="257"/>
      <c r="K252" s="258"/>
      <c r="O252" s="259">
        <v>1</v>
      </c>
    </row>
    <row r="253" spans="1:80" ht="12.75">
      <c r="A253" s="260">
        <v>88</v>
      </c>
      <c r="B253" s="261" t="s">
        <v>460</v>
      </c>
      <c r="C253" s="262" t="s">
        <v>461</v>
      </c>
      <c r="D253" s="263" t="s">
        <v>178</v>
      </c>
      <c r="E253" s="264">
        <v>21.318</v>
      </c>
      <c r="F253" s="264">
        <v>0</v>
      </c>
      <c r="G253" s="265">
        <f>E253*F253</f>
        <v>0</v>
      </c>
      <c r="H253" s="266">
        <v>0.00145999999999979</v>
      </c>
      <c r="I253" s="267">
        <f>E253*H253</f>
        <v>0.031124279999995525</v>
      </c>
      <c r="J253" s="266">
        <v>0</v>
      </c>
      <c r="K253" s="267">
        <f>E253*J253</f>
        <v>0</v>
      </c>
      <c r="O253" s="259">
        <v>2</v>
      </c>
      <c r="AA253" s="232">
        <v>1</v>
      </c>
      <c r="AB253" s="232">
        <v>7</v>
      </c>
      <c r="AC253" s="232">
        <v>7</v>
      </c>
      <c r="AZ253" s="232">
        <v>2</v>
      </c>
      <c r="BA253" s="232">
        <f>IF(AZ253=1,G253,0)</f>
        <v>0</v>
      </c>
      <c r="BB253" s="232">
        <f>IF(AZ253=2,G253,0)</f>
        <v>0</v>
      </c>
      <c r="BC253" s="232">
        <f>IF(AZ253=3,G253,0)</f>
        <v>0</v>
      </c>
      <c r="BD253" s="232">
        <f>IF(AZ253=4,G253,0)</f>
        <v>0</v>
      </c>
      <c r="BE253" s="232">
        <f>IF(AZ253=5,G253,0)</f>
        <v>0</v>
      </c>
      <c r="CA253" s="259">
        <v>1</v>
      </c>
      <c r="CB253" s="259">
        <v>7</v>
      </c>
    </row>
    <row r="254" spans="1:15" ht="12.75">
      <c r="A254" s="268"/>
      <c r="B254" s="271"/>
      <c r="C254" s="325" t="s">
        <v>462</v>
      </c>
      <c r="D254" s="326"/>
      <c r="E254" s="272">
        <v>21.318</v>
      </c>
      <c r="F254" s="273"/>
      <c r="G254" s="274"/>
      <c r="H254" s="275"/>
      <c r="I254" s="269"/>
      <c r="J254" s="276"/>
      <c r="K254" s="269"/>
      <c r="M254" s="270" t="s">
        <v>462</v>
      </c>
      <c r="O254" s="259"/>
    </row>
    <row r="255" spans="1:80" ht="22.5">
      <c r="A255" s="260">
        <v>89</v>
      </c>
      <c r="B255" s="261" t="s">
        <v>463</v>
      </c>
      <c r="C255" s="262" t="s">
        <v>464</v>
      </c>
      <c r="D255" s="263" t="s">
        <v>178</v>
      </c>
      <c r="E255" s="264">
        <v>65.04</v>
      </c>
      <c r="F255" s="264">
        <v>0</v>
      </c>
      <c r="G255" s="265">
        <f>E255*F255</f>
        <v>0</v>
      </c>
      <c r="H255" s="266">
        <v>0.00300000000000011</v>
      </c>
      <c r="I255" s="267">
        <f>E255*H255</f>
        <v>0.19512000000000715</v>
      </c>
      <c r="J255" s="266">
        <v>0</v>
      </c>
      <c r="K255" s="267">
        <f>E255*J255</f>
        <v>0</v>
      </c>
      <c r="O255" s="259">
        <v>2</v>
      </c>
      <c r="AA255" s="232">
        <v>1</v>
      </c>
      <c r="AB255" s="232">
        <v>7</v>
      </c>
      <c r="AC255" s="232">
        <v>7</v>
      </c>
      <c r="AZ255" s="232">
        <v>2</v>
      </c>
      <c r="BA255" s="232">
        <f>IF(AZ255=1,G255,0)</f>
        <v>0</v>
      </c>
      <c r="BB255" s="232">
        <f>IF(AZ255=2,G255,0)</f>
        <v>0</v>
      </c>
      <c r="BC255" s="232">
        <f>IF(AZ255=3,G255,0)</f>
        <v>0</v>
      </c>
      <c r="BD255" s="232">
        <f>IF(AZ255=4,G255,0)</f>
        <v>0</v>
      </c>
      <c r="BE255" s="232">
        <f>IF(AZ255=5,G255,0)</f>
        <v>0</v>
      </c>
      <c r="CA255" s="259">
        <v>1</v>
      </c>
      <c r="CB255" s="259">
        <v>7</v>
      </c>
    </row>
    <row r="256" spans="1:15" ht="12.75">
      <c r="A256" s="268"/>
      <c r="B256" s="271"/>
      <c r="C256" s="325" t="s">
        <v>465</v>
      </c>
      <c r="D256" s="326"/>
      <c r="E256" s="272">
        <v>65.04</v>
      </c>
      <c r="F256" s="273"/>
      <c r="G256" s="274"/>
      <c r="H256" s="275"/>
      <c r="I256" s="269"/>
      <c r="J256" s="276"/>
      <c r="K256" s="269"/>
      <c r="M256" s="270" t="s">
        <v>465</v>
      </c>
      <c r="O256" s="259"/>
    </row>
    <row r="257" spans="1:80" ht="12.75">
      <c r="A257" s="260">
        <v>90</v>
      </c>
      <c r="B257" s="261" t="s">
        <v>466</v>
      </c>
      <c r="C257" s="262" t="s">
        <v>467</v>
      </c>
      <c r="D257" s="263" t="s">
        <v>178</v>
      </c>
      <c r="E257" s="264">
        <v>9.14</v>
      </c>
      <c r="F257" s="264">
        <v>0</v>
      </c>
      <c r="G257" s="265">
        <f>E257*F257</f>
        <v>0</v>
      </c>
      <c r="H257" s="266">
        <v>0</v>
      </c>
      <c r="I257" s="267">
        <f>E257*H257</f>
        <v>0</v>
      </c>
      <c r="J257" s="266">
        <v>-0.00205</v>
      </c>
      <c r="K257" s="267">
        <f>E257*J257</f>
        <v>-0.018737000000000004</v>
      </c>
      <c r="O257" s="259">
        <v>2</v>
      </c>
      <c r="AA257" s="232">
        <v>1</v>
      </c>
      <c r="AB257" s="232">
        <v>7</v>
      </c>
      <c r="AC257" s="232">
        <v>7</v>
      </c>
      <c r="AZ257" s="232">
        <v>2</v>
      </c>
      <c r="BA257" s="232">
        <f>IF(AZ257=1,G257,0)</f>
        <v>0</v>
      </c>
      <c r="BB257" s="232">
        <f>IF(AZ257=2,G257,0)</f>
        <v>0</v>
      </c>
      <c r="BC257" s="232">
        <f>IF(AZ257=3,G257,0)</f>
        <v>0</v>
      </c>
      <c r="BD257" s="232">
        <f>IF(AZ257=4,G257,0)</f>
        <v>0</v>
      </c>
      <c r="BE257" s="232">
        <f>IF(AZ257=5,G257,0)</f>
        <v>0</v>
      </c>
      <c r="CA257" s="259">
        <v>1</v>
      </c>
      <c r="CB257" s="259">
        <v>7</v>
      </c>
    </row>
    <row r="258" spans="1:80" ht="12.75">
      <c r="A258" s="260">
        <v>91</v>
      </c>
      <c r="B258" s="261" t="s">
        <v>468</v>
      </c>
      <c r="C258" s="262" t="s">
        <v>469</v>
      </c>
      <c r="D258" s="263" t="s">
        <v>178</v>
      </c>
      <c r="E258" s="264">
        <v>52.7</v>
      </c>
      <c r="F258" s="264">
        <v>0</v>
      </c>
      <c r="G258" s="265">
        <f>E258*F258</f>
        <v>0</v>
      </c>
      <c r="H258" s="266">
        <v>0</v>
      </c>
      <c r="I258" s="267">
        <f>E258*H258</f>
        <v>0</v>
      </c>
      <c r="J258" s="266">
        <v>-0.00336</v>
      </c>
      <c r="K258" s="267">
        <f>E258*J258</f>
        <v>-0.177072</v>
      </c>
      <c r="O258" s="259">
        <v>2</v>
      </c>
      <c r="AA258" s="232">
        <v>1</v>
      </c>
      <c r="AB258" s="232">
        <v>7</v>
      </c>
      <c r="AC258" s="232">
        <v>7</v>
      </c>
      <c r="AZ258" s="232">
        <v>2</v>
      </c>
      <c r="BA258" s="232">
        <f>IF(AZ258=1,G258,0)</f>
        <v>0</v>
      </c>
      <c r="BB258" s="232">
        <f>IF(AZ258=2,G258,0)</f>
        <v>0</v>
      </c>
      <c r="BC258" s="232">
        <f>IF(AZ258=3,G258,0)</f>
        <v>0</v>
      </c>
      <c r="BD258" s="232">
        <f>IF(AZ258=4,G258,0)</f>
        <v>0</v>
      </c>
      <c r="BE258" s="232">
        <f>IF(AZ258=5,G258,0)</f>
        <v>0</v>
      </c>
      <c r="CA258" s="259">
        <v>1</v>
      </c>
      <c r="CB258" s="259">
        <v>7</v>
      </c>
    </row>
    <row r="259" spans="1:15" ht="12.75">
      <c r="A259" s="268"/>
      <c r="B259" s="271"/>
      <c r="C259" s="325" t="s">
        <v>470</v>
      </c>
      <c r="D259" s="326"/>
      <c r="E259" s="272">
        <v>52.7</v>
      </c>
      <c r="F259" s="273"/>
      <c r="G259" s="274"/>
      <c r="H259" s="275"/>
      <c r="I259" s="269"/>
      <c r="J259" s="276"/>
      <c r="K259" s="269"/>
      <c r="M259" s="270" t="s">
        <v>470</v>
      </c>
      <c r="O259" s="259"/>
    </row>
    <row r="260" spans="1:80" ht="12.75">
      <c r="A260" s="260">
        <v>92</v>
      </c>
      <c r="B260" s="261" t="s">
        <v>471</v>
      </c>
      <c r="C260" s="262" t="s">
        <v>472</v>
      </c>
      <c r="D260" s="263" t="s">
        <v>164</v>
      </c>
      <c r="E260" s="264">
        <v>27</v>
      </c>
      <c r="F260" s="264">
        <v>0</v>
      </c>
      <c r="G260" s="265">
        <f>E260*F260</f>
        <v>0</v>
      </c>
      <c r="H260" s="266">
        <v>7.9999999999969E-05</v>
      </c>
      <c r="I260" s="267">
        <f>E260*H260</f>
        <v>0.002159999999999163</v>
      </c>
      <c r="J260" s="266">
        <v>0</v>
      </c>
      <c r="K260" s="267">
        <f>E260*J260</f>
        <v>0</v>
      </c>
      <c r="O260" s="259">
        <v>2</v>
      </c>
      <c r="AA260" s="232">
        <v>1</v>
      </c>
      <c r="AB260" s="232">
        <v>7</v>
      </c>
      <c r="AC260" s="232">
        <v>7</v>
      </c>
      <c r="AZ260" s="232">
        <v>2</v>
      </c>
      <c r="BA260" s="232">
        <f>IF(AZ260=1,G260,0)</f>
        <v>0</v>
      </c>
      <c r="BB260" s="232">
        <f>IF(AZ260=2,G260,0)</f>
        <v>0</v>
      </c>
      <c r="BC260" s="232">
        <f>IF(AZ260=3,G260,0)</f>
        <v>0</v>
      </c>
      <c r="BD260" s="232">
        <f>IF(AZ260=4,G260,0)</f>
        <v>0</v>
      </c>
      <c r="BE260" s="232">
        <f>IF(AZ260=5,G260,0)</f>
        <v>0</v>
      </c>
      <c r="CA260" s="259">
        <v>1</v>
      </c>
      <c r="CB260" s="259">
        <v>7</v>
      </c>
    </row>
    <row r="261" spans="1:80" ht="12.75">
      <c r="A261" s="260">
        <v>93</v>
      </c>
      <c r="B261" s="261" t="s">
        <v>473</v>
      </c>
      <c r="C261" s="262" t="s">
        <v>474</v>
      </c>
      <c r="D261" s="263" t="s">
        <v>178</v>
      </c>
      <c r="E261" s="264">
        <v>62.24</v>
      </c>
      <c r="F261" s="264">
        <v>0</v>
      </c>
      <c r="G261" s="265">
        <f>E261*F261</f>
        <v>0</v>
      </c>
      <c r="H261" s="266">
        <v>0</v>
      </c>
      <c r="I261" s="267">
        <f>E261*H261</f>
        <v>0</v>
      </c>
      <c r="J261" s="266">
        <v>-0.00142</v>
      </c>
      <c r="K261" s="267">
        <f>E261*J261</f>
        <v>-0.08838080000000001</v>
      </c>
      <c r="O261" s="259">
        <v>2</v>
      </c>
      <c r="AA261" s="232">
        <v>1</v>
      </c>
      <c r="AB261" s="232">
        <v>7</v>
      </c>
      <c r="AC261" s="232">
        <v>7</v>
      </c>
      <c r="AZ261" s="232">
        <v>2</v>
      </c>
      <c r="BA261" s="232">
        <f>IF(AZ261=1,G261,0)</f>
        <v>0</v>
      </c>
      <c r="BB261" s="232">
        <f>IF(AZ261=2,G261,0)</f>
        <v>0</v>
      </c>
      <c r="BC261" s="232">
        <f>IF(AZ261=3,G261,0)</f>
        <v>0</v>
      </c>
      <c r="BD261" s="232">
        <f>IF(AZ261=4,G261,0)</f>
        <v>0</v>
      </c>
      <c r="BE261" s="232">
        <f>IF(AZ261=5,G261,0)</f>
        <v>0</v>
      </c>
      <c r="CA261" s="259">
        <v>1</v>
      </c>
      <c r="CB261" s="259">
        <v>7</v>
      </c>
    </row>
    <row r="262" spans="1:15" ht="12.75">
      <c r="A262" s="268"/>
      <c r="B262" s="271"/>
      <c r="C262" s="325" t="s">
        <v>475</v>
      </c>
      <c r="D262" s="326"/>
      <c r="E262" s="272">
        <v>62.24</v>
      </c>
      <c r="F262" s="273"/>
      <c r="G262" s="274"/>
      <c r="H262" s="275"/>
      <c r="I262" s="269"/>
      <c r="J262" s="276"/>
      <c r="K262" s="269"/>
      <c r="M262" s="270" t="s">
        <v>475</v>
      </c>
      <c r="O262" s="259"/>
    </row>
    <row r="263" spans="1:80" ht="12.75">
      <c r="A263" s="260">
        <v>94</v>
      </c>
      <c r="B263" s="261" t="s">
        <v>476</v>
      </c>
      <c r="C263" s="262" t="s">
        <v>477</v>
      </c>
      <c r="D263" s="263" t="s">
        <v>178</v>
      </c>
      <c r="E263" s="264">
        <v>54.5</v>
      </c>
      <c r="F263" s="264">
        <v>0</v>
      </c>
      <c r="G263" s="265">
        <f>E263*F263</f>
        <v>0</v>
      </c>
      <c r="H263" s="266">
        <v>0</v>
      </c>
      <c r="I263" s="267">
        <f>E263*H263</f>
        <v>0</v>
      </c>
      <c r="J263" s="266">
        <v>-0.00285</v>
      </c>
      <c r="K263" s="267">
        <f>E263*J263</f>
        <v>-0.15532500000000002</v>
      </c>
      <c r="O263" s="259">
        <v>2</v>
      </c>
      <c r="AA263" s="232">
        <v>1</v>
      </c>
      <c r="AB263" s="232">
        <v>7</v>
      </c>
      <c r="AC263" s="232">
        <v>7</v>
      </c>
      <c r="AZ263" s="232">
        <v>2</v>
      </c>
      <c r="BA263" s="232">
        <f>IF(AZ263=1,G263,0)</f>
        <v>0</v>
      </c>
      <c r="BB263" s="232">
        <f>IF(AZ263=2,G263,0)</f>
        <v>0</v>
      </c>
      <c r="BC263" s="232">
        <f>IF(AZ263=3,G263,0)</f>
        <v>0</v>
      </c>
      <c r="BD263" s="232">
        <f>IF(AZ263=4,G263,0)</f>
        <v>0</v>
      </c>
      <c r="BE263" s="232">
        <f>IF(AZ263=5,G263,0)</f>
        <v>0</v>
      </c>
      <c r="CA263" s="259">
        <v>1</v>
      </c>
      <c r="CB263" s="259">
        <v>7</v>
      </c>
    </row>
    <row r="264" spans="1:15" ht="12.75">
      <c r="A264" s="268"/>
      <c r="B264" s="271"/>
      <c r="C264" s="325" t="s">
        <v>478</v>
      </c>
      <c r="D264" s="326"/>
      <c r="E264" s="272">
        <v>54.5</v>
      </c>
      <c r="F264" s="273"/>
      <c r="G264" s="274"/>
      <c r="H264" s="275"/>
      <c r="I264" s="269"/>
      <c r="J264" s="276"/>
      <c r="K264" s="269"/>
      <c r="M264" s="270" t="s">
        <v>478</v>
      </c>
      <c r="O264" s="259"/>
    </row>
    <row r="265" spans="1:80" ht="22.5">
      <c r="A265" s="260">
        <v>95</v>
      </c>
      <c r="B265" s="261" t="s">
        <v>479</v>
      </c>
      <c r="C265" s="262" t="s">
        <v>480</v>
      </c>
      <c r="D265" s="263" t="s">
        <v>178</v>
      </c>
      <c r="E265" s="264">
        <v>80.74</v>
      </c>
      <c r="F265" s="264">
        <v>0</v>
      </c>
      <c r="G265" s="265">
        <f>E265*F265</f>
        <v>0</v>
      </c>
      <c r="H265" s="266">
        <v>0.00164000000000009</v>
      </c>
      <c r="I265" s="267">
        <f>E265*H265</f>
        <v>0.13241360000000726</v>
      </c>
      <c r="J265" s="266">
        <v>0</v>
      </c>
      <c r="K265" s="267">
        <f>E265*J265</f>
        <v>0</v>
      </c>
      <c r="O265" s="259">
        <v>2</v>
      </c>
      <c r="AA265" s="232">
        <v>1</v>
      </c>
      <c r="AB265" s="232">
        <v>7</v>
      </c>
      <c r="AC265" s="232">
        <v>7</v>
      </c>
      <c r="AZ265" s="232">
        <v>2</v>
      </c>
      <c r="BA265" s="232">
        <f>IF(AZ265=1,G265,0)</f>
        <v>0</v>
      </c>
      <c r="BB265" s="232">
        <f>IF(AZ265=2,G265,0)</f>
        <v>0</v>
      </c>
      <c r="BC265" s="232">
        <f>IF(AZ265=3,G265,0)</f>
        <v>0</v>
      </c>
      <c r="BD265" s="232">
        <f>IF(AZ265=4,G265,0)</f>
        <v>0</v>
      </c>
      <c r="BE265" s="232">
        <f>IF(AZ265=5,G265,0)</f>
        <v>0</v>
      </c>
      <c r="CA265" s="259">
        <v>1</v>
      </c>
      <c r="CB265" s="259">
        <v>7</v>
      </c>
    </row>
    <row r="266" spans="1:15" ht="12.75">
      <c r="A266" s="268"/>
      <c r="B266" s="271"/>
      <c r="C266" s="325" t="s">
        <v>481</v>
      </c>
      <c r="D266" s="326"/>
      <c r="E266" s="272">
        <v>80.74</v>
      </c>
      <c r="F266" s="273"/>
      <c r="G266" s="274"/>
      <c r="H266" s="275"/>
      <c r="I266" s="269"/>
      <c r="J266" s="276"/>
      <c r="K266" s="269"/>
      <c r="M266" s="270" t="s">
        <v>481</v>
      </c>
      <c r="O266" s="259"/>
    </row>
    <row r="267" spans="1:80" ht="22.5">
      <c r="A267" s="260">
        <v>96</v>
      </c>
      <c r="B267" s="261" t="s">
        <v>482</v>
      </c>
      <c r="C267" s="262" t="s">
        <v>483</v>
      </c>
      <c r="D267" s="263" t="s">
        <v>178</v>
      </c>
      <c r="E267" s="264">
        <v>26.35</v>
      </c>
      <c r="F267" s="264">
        <v>0</v>
      </c>
      <c r="G267" s="265">
        <f>E267*F267</f>
        <v>0</v>
      </c>
      <c r="H267" s="266">
        <v>0.00232000000000099</v>
      </c>
      <c r="I267" s="267">
        <f>E267*H267</f>
        <v>0.061132000000026096</v>
      </c>
      <c r="J267" s="266">
        <v>0</v>
      </c>
      <c r="K267" s="267">
        <f>E267*J267</f>
        <v>0</v>
      </c>
      <c r="O267" s="259">
        <v>2</v>
      </c>
      <c r="AA267" s="232">
        <v>1</v>
      </c>
      <c r="AB267" s="232">
        <v>7</v>
      </c>
      <c r="AC267" s="232">
        <v>7</v>
      </c>
      <c r="AZ267" s="232">
        <v>2</v>
      </c>
      <c r="BA267" s="232">
        <f>IF(AZ267=1,G267,0)</f>
        <v>0</v>
      </c>
      <c r="BB267" s="232">
        <f>IF(AZ267=2,G267,0)</f>
        <v>0</v>
      </c>
      <c r="BC267" s="232">
        <f>IF(AZ267=3,G267,0)</f>
        <v>0</v>
      </c>
      <c r="BD267" s="232">
        <f>IF(AZ267=4,G267,0)</f>
        <v>0</v>
      </c>
      <c r="BE267" s="232">
        <f>IF(AZ267=5,G267,0)</f>
        <v>0</v>
      </c>
      <c r="CA267" s="259">
        <v>1</v>
      </c>
      <c r="CB267" s="259">
        <v>7</v>
      </c>
    </row>
    <row r="268" spans="1:15" ht="12.75">
      <c r="A268" s="268"/>
      <c r="B268" s="271"/>
      <c r="C268" s="325" t="s">
        <v>484</v>
      </c>
      <c r="D268" s="326"/>
      <c r="E268" s="272">
        <v>26.35</v>
      </c>
      <c r="F268" s="273"/>
      <c r="G268" s="274"/>
      <c r="H268" s="275"/>
      <c r="I268" s="269"/>
      <c r="J268" s="276"/>
      <c r="K268" s="269"/>
      <c r="M268" s="270" t="s">
        <v>484</v>
      </c>
      <c r="O268" s="259"/>
    </row>
    <row r="269" spans="1:80" ht="22.5">
      <c r="A269" s="260">
        <v>97</v>
      </c>
      <c r="B269" s="261" t="s">
        <v>485</v>
      </c>
      <c r="C269" s="262" t="s">
        <v>486</v>
      </c>
      <c r="D269" s="263" t="s">
        <v>178</v>
      </c>
      <c r="E269" s="264">
        <v>53.4</v>
      </c>
      <c r="F269" s="264">
        <v>0</v>
      </c>
      <c r="G269" s="265">
        <f>E269*F269</f>
        <v>0</v>
      </c>
      <c r="H269" s="266">
        <v>0.00308000000000064</v>
      </c>
      <c r="I269" s="267">
        <f>E269*H269</f>
        <v>0.16447200000003417</v>
      </c>
      <c r="J269" s="266">
        <v>0</v>
      </c>
      <c r="K269" s="267">
        <f>E269*J269</f>
        <v>0</v>
      </c>
      <c r="O269" s="259">
        <v>2</v>
      </c>
      <c r="AA269" s="232">
        <v>1</v>
      </c>
      <c r="AB269" s="232">
        <v>7</v>
      </c>
      <c r="AC269" s="232">
        <v>7</v>
      </c>
      <c r="AZ269" s="232">
        <v>2</v>
      </c>
      <c r="BA269" s="232">
        <f>IF(AZ269=1,G269,0)</f>
        <v>0</v>
      </c>
      <c r="BB269" s="232">
        <f>IF(AZ269=2,G269,0)</f>
        <v>0</v>
      </c>
      <c r="BC269" s="232">
        <f>IF(AZ269=3,G269,0)</f>
        <v>0</v>
      </c>
      <c r="BD269" s="232">
        <f>IF(AZ269=4,G269,0)</f>
        <v>0</v>
      </c>
      <c r="BE269" s="232">
        <f>IF(AZ269=5,G269,0)</f>
        <v>0</v>
      </c>
      <c r="CA269" s="259">
        <v>1</v>
      </c>
      <c r="CB269" s="259">
        <v>7</v>
      </c>
    </row>
    <row r="270" spans="1:15" ht="12.75">
      <c r="A270" s="268"/>
      <c r="B270" s="271"/>
      <c r="C270" s="325" t="s">
        <v>487</v>
      </c>
      <c r="D270" s="326"/>
      <c r="E270" s="272">
        <v>53.4</v>
      </c>
      <c r="F270" s="273"/>
      <c r="G270" s="274"/>
      <c r="H270" s="275"/>
      <c r="I270" s="269"/>
      <c r="J270" s="276"/>
      <c r="K270" s="269"/>
      <c r="M270" s="270" t="s">
        <v>487</v>
      </c>
      <c r="O270" s="259"/>
    </row>
    <row r="271" spans="1:80" ht="12.75">
      <c r="A271" s="260">
        <v>98</v>
      </c>
      <c r="B271" s="261" t="s">
        <v>488</v>
      </c>
      <c r="C271" s="262" t="s">
        <v>489</v>
      </c>
      <c r="D271" s="263" t="s">
        <v>178</v>
      </c>
      <c r="E271" s="264">
        <v>75.75</v>
      </c>
      <c r="F271" s="264">
        <v>0</v>
      </c>
      <c r="G271" s="265">
        <f>E271*F271</f>
        <v>0</v>
      </c>
      <c r="H271" s="266">
        <v>0.00158000000000058</v>
      </c>
      <c r="I271" s="267">
        <f>E271*H271</f>
        <v>0.11968500000004394</v>
      </c>
      <c r="J271" s="266">
        <v>0</v>
      </c>
      <c r="K271" s="267">
        <f>E271*J271</f>
        <v>0</v>
      </c>
      <c r="O271" s="259">
        <v>2</v>
      </c>
      <c r="AA271" s="232">
        <v>1</v>
      </c>
      <c r="AB271" s="232">
        <v>7</v>
      </c>
      <c r="AC271" s="232">
        <v>7</v>
      </c>
      <c r="AZ271" s="232">
        <v>2</v>
      </c>
      <c r="BA271" s="232">
        <f>IF(AZ271=1,G271,0)</f>
        <v>0</v>
      </c>
      <c r="BB271" s="232">
        <f>IF(AZ271=2,G271,0)</f>
        <v>0</v>
      </c>
      <c r="BC271" s="232">
        <f>IF(AZ271=3,G271,0)</f>
        <v>0</v>
      </c>
      <c r="BD271" s="232">
        <f>IF(AZ271=4,G271,0)</f>
        <v>0</v>
      </c>
      <c r="BE271" s="232">
        <f>IF(AZ271=5,G271,0)</f>
        <v>0</v>
      </c>
      <c r="CA271" s="259">
        <v>1</v>
      </c>
      <c r="CB271" s="259">
        <v>7</v>
      </c>
    </row>
    <row r="272" spans="1:15" ht="12.75">
      <c r="A272" s="268"/>
      <c r="B272" s="271"/>
      <c r="C272" s="325" t="s">
        <v>490</v>
      </c>
      <c r="D272" s="326"/>
      <c r="E272" s="272">
        <v>49.4</v>
      </c>
      <c r="F272" s="273"/>
      <c r="G272" s="274"/>
      <c r="H272" s="275"/>
      <c r="I272" s="269"/>
      <c r="J272" s="276"/>
      <c r="K272" s="269"/>
      <c r="M272" s="270" t="s">
        <v>490</v>
      </c>
      <c r="O272" s="259"/>
    </row>
    <row r="273" spans="1:15" ht="12.75">
      <c r="A273" s="268"/>
      <c r="B273" s="271"/>
      <c r="C273" s="325" t="s">
        <v>491</v>
      </c>
      <c r="D273" s="326"/>
      <c r="E273" s="272">
        <v>26.35</v>
      </c>
      <c r="F273" s="273"/>
      <c r="G273" s="274"/>
      <c r="H273" s="275"/>
      <c r="I273" s="269"/>
      <c r="J273" s="276"/>
      <c r="K273" s="269"/>
      <c r="M273" s="270" t="s">
        <v>491</v>
      </c>
      <c r="O273" s="259"/>
    </row>
    <row r="274" spans="1:80" ht="12.75">
      <c r="A274" s="260">
        <v>99</v>
      </c>
      <c r="B274" s="261" t="s">
        <v>492</v>
      </c>
      <c r="C274" s="262" t="s">
        <v>493</v>
      </c>
      <c r="D274" s="263" t="s">
        <v>178</v>
      </c>
      <c r="E274" s="264">
        <v>188.1</v>
      </c>
      <c r="F274" s="264">
        <v>0</v>
      </c>
      <c r="G274" s="265">
        <f>E274*F274</f>
        <v>0</v>
      </c>
      <c r="H274" s="266">
        <v>0.00158000000000058</v>
      </c>
      <c r="I274" s="267">
        <f>E274*H274</f>
        <v>0.2971980000001091</v>
      </c>
      <c r="J274" s="266">
        <v>0</v>
      </c>
      <c r="K274" s="267">
        <f>E274*J274</f>
        <v>0</v>
      </c>
      <c r="O274" s="259">
        <v>2</v>
      </c>
      <c r="AA274" s="232">
        <v>1</v>
      </c>
      <c r="AB274" s="232">
        <v>7</v>
      </c>
      <c r="AC274" s="232">
        <v>7</v>
      </c>
      <c r="AZ274" s="232">
        <v>2</v>
      </c>
      <c r="BA274" s="232">
        <f>IF(AZ274=1,G274,0)</f>
        <v>0</v>
      </c>
      <c r="BB274" s="232">
        <f>IF(AZ274=2,G274,0)</f>
        <v>0</v>
      </c>
      <c r="BC274" s="232">
        <f>IF(AZ274=3,G274,0)</f>
        <v>0</v>
      </c>
      <c r="BD274" s="232">
        <f>IF(AZ274=4,G274,0)</f>
        <v>0</v>
      </c>
      <c r="BE274" s="232">
        <f>IF(AZ274=5,G274,0)</f>
        <v>0</v>
      </c>
      <c r="CA274" s="259">
        <v>1</v>
      </c>
      <c r="CB274" s="259">
        <v>7</v>
      </c>
    </row>
    <row r="275" spans="1:15" ht="12.75">
      <c r="A275" s="268"/>
      <c r="B275" s="271"/>
      <c r="C275" s="325" t="s">
        <v>494</v>
      </c>
      <c r="D275" s="326"/>
      <c r="E275" s="272">
        <v>65.4</v>
      </c>
      <c r="F275" s="273"/>
      <c r="G275" s="274"/>
      <c r="H275" s="275"/>
      <c r="I275" s="269"/>
      <c r="J275" s="276"/>
      <c r="K275" s="269"/>
      <c r="M275" s="270" t="s">
        <v>494</v>
      </c>
      <c r="O275" s="259"/>
    </row>
    <row r="276" spans="1:15" ht="12.75">
      <c r="A276" s="268"/>
      <c r="B276" s="271"/>
      <c r="C276" s="325" t="s">
        <v>495</v>
      </c>
      <c r="D276" s="326"/>
      <c r="E276" s="272">
        <v>65.4</v>
      </c>
      <c r="F276" s="273"/>
      <c r="G276" s="274"/>
      <c r="H276" s="275"/>
      <c r="I276" s="269"/>
      <c r="J276" s="276"/>
      <c r="K276" s="269"/>
      <c r="M276" s="270" t="s">
        <v>495</v>
      </c>
      <c r="O276" s="259"/>
    </row>
    <row r="277" spans="1:15" ht="12.75">
      <c r="A277" s="268"/>
      <c r="B277" s="271"/>
      <c r="C277" s="325" t="s">
        <v>496</v>
      </c>
      <c r="D277" s="326"/>
      <c r="E277" s="272">
        <v>57.3</v>
      </c>
      <c r="F277" s="273"/>
      <c r="G277" s="274"/>
      <c r="H277" s="275"/>
      <c r="I277" s="269"/>
      <c r="J277" s="276"/>
      <c r="K277" s="269"/>
      <c r="M277" s="270" t="s">
        <v>496</v>
      </c>
      <c r="O277" s="259"/>
    </row>
    <row r="278" spans="1:80" ht="12.75">
      <c r="A278" s="260">
        <v>100</v>
      </c>
      <c r="B278" s="261" t="s">
        <v>497</v>
      </c>
      <c r="C278" s="262" t="s">
        <v>498</v>
      </c>
      <c r="D278" s="263" t="s">
        <v>178</v>
      </c>
      <c r="E278" s="264">
        <v>13.57</v>
      </c>
      <c r="F278" s="264">
        <v>0</v>
      </c>
      <c r="G278" s="265">
        <f>E278*F278</f>
        <v>0</v>
      </c>
      <c r="H278" s="266">
        <v>0.00315000000000154</v>
      </c>
      <c r="I278" s="267">
        <f>E278*H278</f>
        <v>0.0427455000000209</v>
      </c>
      <c r="J278" s="266">
        <v>0</v>
      </c>
      <c r="K278" s="267">
        <f>E278*J278</f>
        <v>0</v>
      </c>
      <c r="O278" s="259">
        <v>2</v>
      </c>
      <c r="AA278" s="232">
        <v>1</v>
      </c>
      <c r="AB278" s="232">
        <v>7</v>
      </c>
      <c r="AC278" s="232">
        <v>7</v>
      </c>
      <c r="AZ278" s="232">
        <v>2</v>
      </c>
      <c r="BA278" s="232">
        <f>IF(AZ278=1,G278,0)</f>
        <v>0</v>
      </c>
      <c r="BB278" s="232">
        <f>IF(AZ278=2,G278,0)</f>
        <v>0</v>
      </c>
      <c r="BC278" s="232">
        <f>IF(AZ278=3,G278,0)</f>
        <v>0</v>
      </c>
      <c r="BD278" s="232">
        <f>IF(AZ278=4,G278,0)</f>
        <v>0</v>
      </c>
      <c r="BE278" s="232">
        <f>IF(AZ278=5,G278,0)</f>
        <v>0</v>
      </c>
      <c r="CA278" s="259">
        <v>1</v>
      </c>
      <c r="CB278" s="259">
        <v>7</v>
      </c>
    </row>
    <row r="279" spans="1:15" ht="12.75">
      <c r="A279" s="268"/>
      <c r="B279" s="271"/>
      <c r="C279" s="325" t="s">
        <v>499</v>
      </c>
      <c r="D279" s="326"/>
      <c r="E279" s="272">
        <v>0</v>
      </c>
      <c r="F279" s="273"/>
      <c r="G279" s="274"/>
      <c r="H279" s="275"/>
      <c r="I279" s="269"/>
      <c r="J279" s="276"/>
      <c r="K279" s="269"/>
      <c r="M279" s="270" t="s">
        <v>499</v>
      </c>
      <c r="O279" s="259"/>
    </row>
    <row r="280" spans="1:15" ht="22.5">
      <c r="A280" s="268"/>
      <c r="B280" s="271"/>
      <c r="C280" s="325" t="s">
        <v>500</v>
      </c>
      <c r="D280" s="326"/>
      <c r="E280" s="272">
        <v>13.57</v>
      </c>
      <c r="F280" s="273"/>
      <c r="G280" s="274"/>
      <c r="H280" s="275"/>
      <c r="I280" s="269"/>
      <c r="J280" s="276"/>
      <c r="K280" s="269"/>
      <c r="M280" s="270" t="s">
        <v>500</v>
      </c>
      <c r="O280" s="259"/>
    </row>
    <row r="281" spans="1:80" ht="22.5">
      <c r="A281" s="260">
        <v>101</v>
      </c>
      <c r="B281" s="261" t="s">
        <v>501</v>
      </c>
      <c r="C281" s="262" t="s">
        <v>502</v>
      </c>
      <c r="D281" s="263" t="s">
        <v>178</v>
      </c>
      <c r="E281" s="264">
        <v>108.23</v>
      </c>
      <c r="F281" s="264">
        <v>0</v>
      </c>
      <c r="G281" s="265">
        <f>E281*F281</f>
        <v>0</v>
      </c>
      <c r="H281" s="266">
        <v>0.00158000000000058</v>
      </c>
      <c r="I281" s="267">
        <f>E281*H281</f>
        <v>0.17100340000006278</v>
      </c>
      <c r="J281" s="266">
        <v>0</v>
      </c>
      <c r="K281" s="267">
        <f>E281*J281</f>
        <v>0</v>
      </c>
      <c r="O281" s="259">
        <v>2</v>
      </c>
      <c r="AA281" s="232">
        <v>1</v>
      </c>
      <c r="AB281" s="232">
        <v>7</v>
      </c>
      <c r="AC281" s="232">
        <v>7</v>
      </c>
      <c r="AZ281" s="232">
        <v>2</v>
      </c>
      <c r="BA281" s="232">
        <f>IF(AZ281=1,G281,0)</f>
        <v>0</v>
      </c>
      <c r="BB281" s="232">
        <f>IF(AZ281=2,G281,0)</f>
        <v>0</v>
      </c>
      <c r="BC281" s="232">
        <f>IF(AZ281=3,G281,0)</f>
        <v>0</v>
      </c>
      <c r="BD281" s="232">
        <f>IF(AZ281=4,G281,0)</f>
        <v>0</v>
      </c>
      <c r="BE281" s="232">
        <f>IF(AZ281=5,G281,0)</f>
        <v>0</v>
      </c>
      <c r="CA281" s="259">
        <v>1</v>
      </c>
      <c r="CB281" s="259">
        <v>7</v>
      </c>
    </row>
    <row r="282" spans="1:15" ht="12.75">
      <c r="A282" s="268"/>
      <c r="B282" s="271"/>
      <c r="C282" s="325" t="s">
        <v>503</v>
      </c>
      <c r="D282" s="326"/>
      <c r="E282" s="272">
        <v>38.02</v>
      </c>
      <c r="F282" s="273"/>
      <c r="G282" s="274"/>
      <c r="H282" s="275"/>
      <c r="I282" s="269"/>
      <c r="J282" s="276"/>
      <c r="K282" s="269"/>
      <c r="M282" s="270" t="s">
        <v>503</v>
      </c>
      <c r="O282" s="259"/>
    </row>
    <row r="283" spans="1:15" ht="12.75">
      <c r="A283" s="268"/>
      <c r="B283" s="271"/>
      <c r="C283" s="325" t="s">
        <v>504</v>
      </c>
      <c r="D283" s="326"/>
      <c r="E283" s="272">
        <v>17.34</v>
      </c>
      <c r="F283" s="273"/>
      <c r="G283" s="274"/>
      <c r="H283" s="275"/>
      <c r="I283" s="269"/>
      <c r="J283" s="276"/>
      <c r="K283" s="269"/>
      <c r="M283" s="270" t="s">
        <v>504</v>
      </c>
      <c r="O283" s="259"/>
    </row>
    <row r="284" spans="1:15" ht="12.75">
      <c r="A284" s="268"/>
      <c r="B284" s="271"/>
      <c r="C284" s="325" t="s">
        <v>505</v>
      </c>
      <c r="D284" s="326"/>
      <c r="E284" s="272">
        <v>19.17</v>
      </c>
      <c r="F284" s="273"/>
      <c r="G284" s="274"/>
      <c r="H284" s="275"/>
      <c r="I284" s="269"/>
      <c r="J284" s="276"/>
      <c r="K284" s="269"/>
      <c r="M284" s="270" t="s">
        <v>505</v>
      </c>
      <c r="O284" s="259"/>
    </row>
    <row r="285" spans="1:15" ht="22.5">
      <c r="A285" s="268"/>
      <c r="B285" s="271"/>
      <c r="C285" s="325" t="s">
        <v>506</v>
      </c>
      <c r="D285" s="326"/>
      <c r="E285" s="272">
        <v>33.7</v>
      </c>
      <c r="F285" s="273"/>
      <c r="G285" s="274"/>
      <c r="H285" s="275"/>
      <c r="I285" s="269"/>
      <c r="J285" s="276"/>
      <c r="K285" s="269"/>
      <c r="M285" s="270" t="s">
        <v>506</v>
      </c>
      <c r="O285" s="259"/>
    </row>
    <row r="286" spans="1:80" ht="12.75">
      <c r="A286" s="260">
        <v>102</v>
      </c>
      <c r="B286" s="261" t="s">
        <v>507</v>
      </c>
      <c r="C286" s="262" t="s">
        <v>508</v>
      </c>
      <c r="D286" s="263" t="s">
        <v>357</v>
      </c>
      <c r="E286" s="264">
        <v>1.21705378000031</v>
      </c>
      <c r="F286" s="264">
        <v>0</v>
      </c>
      <c r="G286" s="265">
        <f>E286*F286</f>
        <v>0</v>
      </c>
      <c r="H286" s="266">
        <v>0</v>
      </c>
      <c r="I286" s="267">
        <f>E286*H286</f>
        <v>0</v>
      </c>
      <c r="J286" s="266"/>
      <c r="K286" s="267">
        <f>E286*J286</f>
        <v>0</v>
      </c>
      <c r="O286" s="259">
        <v>2</v>
      </c>
      <c r="AA286" s="232">
        <v>7</v>
      </c>
      <c r="AB286" s="232">
        <v>1001</v>
      </c>
      <c r="AC286" s="232">
        <v>5</v>
      </c>
      <c r="AZ286" s="232">
        <v>2</v>
      </c>
      <c r="BA286" s="232">
        <f>IF(AZ286=1,G286,0)</f>
        <v>0</v>
      </c>
      <c r="BB286" s="232">
        <f>IF(AZ286=2,G286,0)</f>
        <v>0</v>
      </c>
      <c r="BC286" s="232">
        <f>IF(AZ286=3,G286,0)</f>
        <v>0</v>
      </c>
      <c r="BD286" s="232">
        <f>IF(AZ286=4,G286,0)</f>
        <v>0</v>
      </c>
      <c r="BE286" s="232">
        <f>IF(AZ286=5,G286,0)</f>
        <v>0</v>
      </c>
      <c r="CA286" s="259">
        <v>7</v>
      </c>
      <c r="CB286" s="259">
        <v>1001</v>
      </c>
    </row>
    <row r="287" spans="1:57" ht="12.75">
      <c r="A287" s="277"/>
      <c r="B287" s="278" t="s">
        <v>101</v>
      </c>
      <c r="C287" s="279" t="s">
        <v>459</v>
      </c>
      <c r="D287" s="280"/>
      <c r="E287" s="281"/>
      <c r="F287" s="282"/>
      <c r="G287" s="283">
        <f>SUM(G252:G286)</f>
        <v>0</v>
      </c>
      <c r="H287" s="284"/>
      <c r="I287" s="285">
        <f>SUM(I252:I286)</f>
        <v>1.2170537800003063</v>
      </c>
      <c r="J287" s="284"/>
      <c r="K287" s="285">
        <f>SUM(K252:K286)</f>
        <v>-0.4395148000000001</v>
      </c>
      <c r="O287" s="259">
        <v>4</v>
      </c>
      <c r="BA287" s="286">
        <f>SUM(BA252:BA286)</f>
        <v>0</v>
      </c>
      <c r="BB287" s="286">
        <f>SUM(BB252:BB286)</f>
        <v>0</v>
      </c>
      <c r="BC287" s="286">
        <f>SUM(BC252:BC286)</f>
        <v>0</v>
      </c>
      <c r="BD287" s="286">
        <f>SUM(BD252:BD286)</f>
        <v>0</v>
      </c>
      <c r="BE287" s="286">
        <f>SUM(BE252:BE286)</f>
        <v>0</v>
      </c>
    </row>
    <row r="288" spans="1:15" ht="12.75">
      <c r="A288" s="249" t="s">
        <v>97</v>
      </c>
      <c r="B288" s="250" t="s">
        <v>509</v>
      </c>
      <c r="C288" s="251" t="s">
        <v>510</v>
      </c>
      <c r="D288" s="252"/>
      <c r="E288" s="253"/>
      <c r="F288" s="253"/>
      <c r="G288" s="254"/>
      <c r="H288" s="255"/>
      <c r="I288" s="256"/>
      <c r="J288" s="257"/>
      <c r="K288" s="258"/>
      <c r="O288" s="259">
        <v>1</v>
      </c>
    </row>
    <row r="289" spans="1:80" ht="12.75">
      <c r="A289" s="260">
        <v>103</v>
      </c>
      <c r="B289" s="261" t="s">
        <v>512</v>
      </c>
      <c r="C289" s="262" t="s">
        <v>513</v>
      </c>
      <c r="D289" s="263" t="s">
        <v>100</v>
      </c>
      <c r="E289" s="264">
        <v>1</v>
      </c>
      <c r="F289" s="264">
        <v>0</v>
      </c>
      <c r="G289" s="265">
        <f>E289*F289</f>
        <v>0</v>
      </c>
      <c r="H289" s="266">
        <v>0</v>
      </c>
      <c r="I289" s="267">
        <f>E289*H289</f>
        <v>0</v>
      </c>
      <c r="J289" s="266">
        <v>0</v>
      </c>
      <c r="K289" s="267">
        <f>E289*J289</f>
        <v>0</v>
      </c>
      <c r="O289" s="259">
        <v>2</v>
      </c>
      <c r="AA289" s="232">
        <v>1</v>
      </c>
      <c r="AB289" s="232">
        <v>1</v>
      </c>
      <c r="AC289" s="232">
        <v>1</v>
      </c>
      <c r="AZ289" s="232">
        <v>2</v>
      </c>
      <c r="BA289" s="232">
        <f>IF(AZ289=1,G289,0)</f>
        <v>0</v>
      </c>
      <c r="BB289" s="232">
        <f>IF(AZ289=2,G289,0)</f>
        <v>0</v>
      </c>
      <c r="BC289" s="232">
        <f>IF(AZ289=3,G289,0)</f>
        <v>0</v>
      </c>
      <c r="BD289" s="232">
        <f>IF(AZ289=4,G289,0)</f>
        <v>0</v>
      </c>
      <c r="BE289" s="232">
        <f>IF(AZ289=5,G289,0)</f>
        <v>0</v>
      </c>
      <c r="CA289" s="259">
        <v>1</v>
      </c>
      <c r="CB289" s="259">
        <v>1</v>
      </c>
    </row>
    <row r="290" spans="1:15" ht="12.75">
      <c r="A290" s="268"/>
      <c r="B290" s="271"/>
      <c r="C290" s="325" t="s">
        <v>514</v>
      </c>
      <c r="D290" s="326"/>
      <c r="E290" s="272">
        <v>0</v>
      </c>
      <c r="F290" s="273"/>
      <c r="G290" s="274"/>
      <c r="H290" s="275"/>
      <c r="I290" s="269"/>
      <c r="J290" s="276"/>
      <c r="K290" s="269"/>
      <c r="M290" s="270" t="s">
        <v>514</v>
      </c>
      <c r="O290" s="259"/>
    </row>
    <row r="291" spans="1:15" ht="22.5">
      <c r="A291" s="268"/>
      <c r="B291" s="271"/>
      <c r="C291" s="325" t="s">
        <v>515</v>
      </c>
      <c r="D291" s="326"/>
      <c r="E291" s="272">
        <v>0</v>
      </c>
      <c r="F291" s="273"/>
      <c r="G291" s="274"/>
      <c r="H291" s="275"/>
      <c r="I291" s="269"/>
      <c r="J291" s="276"/>
      <c r="K291" s="269"/>
      <c r="M291" s="270" t="s">
        <v>515</v>
      </c>
      <c r="O291" s="259"/>
    </row>
    <row r="292" spans="1:15" ht="12.75">
      <c r="A292" s="268"/>
      <c r="B292" s="271"/>
      <c r="C292" s="325" t="s">
        <v>516</v>
      </c>
      <c r="D292" s="326"/>
      <c r="E292" s="272">
        <v>0</v>
      </c>
      <c r="F292" s="273"/>
      <c r="G292" s="274"/>
      <c r="H292" s="275"/>
      <c r="I292" s="269"/>
      <c r="J292" s="276"/>
      <c r="K292" s="269"/>
      <c r="M292" s="270" t="s">
        <v>516</v>
      </c>
      <c r="O292" s="259"/>
    </row>
    <row r="293" spans="1:15" ht="12.75">
      <c r="A293" s="268"/>
      <c r="B293" s="271"/>
      <c r="C293" s="325" t="s">
        <v>517</v>
      </c>
      <c r="D293" s="326"/>
      <c r="E293" s="272">
        <v>1</v>
      </c>
      <c r="F293" s="273"/>
      <c r="G293" s="274"/>
      <c r="H293" s="275"/>
      <c r="I293" s="269"/>
      <c r="J293" s="276"/>
      <c r="K293" s="269"/>
      <c r="M293" s="270" t="s">
        <v>517</v>
      </c>
      <c r="O293" s="259"/>
    </row>
    <row r="294" spans="1:80" ht="12.75">
      <c r="A294" s="260">
        <v>104</v>
      </c>
      <c r="B294" s="261" t="s">
        <v>518</v>
      </c>
      <c r="C294" s="332" t="s">
        <v>519</v>
      </c>
      <c r="D294" s="263" t="s">
        <v>100</v>
      </c>
      <c r="E294" s="264">
        <v>6</v>
      </c>
      <c r="F294" s="264">
        <v>0</v>
      </c>
      <c r="G294" s="265">
        <f>E294*F294</f>
        <v>0</v>
      </c>
      <c r="H294" s="266">
        <v>0</v>
      </c>
      <c r="I294" s="267">
        <f>E294*H294</f>
        <v>0</v>
      </c>
      <c r="J294" s="266">
        <v>0</v>
      </c>
      <c r="K294" s="267">
        <f>E294*J294</f>
        <v>0</v>
      </c>
      <c r="O294" s="259">
        <v>2</v>
      </c>
      <c r="AA294" s="232">
        <v>1</v>
      </c>
      <c r="AB294" s="232">
        <v>7</v>
      </c>
      <c r="AC294" s="232">
        <v>7</v>
      </c>
      <c r="AZ294" s="232">
        <v>2</v>
      </c>
      <c r="BA294" s="232">
        <f>IF(AZ294=1,G294,0)</f>
        <v>0</v>
      </c>
      <c r="BB294" s="232">
        <f>IF(AZ294=2,G294,0)</f>
        <v>0</v>
      </c>
      <c r="BC294" s="232">
        <f>IF(AZ294=3,G294,0)</f>
        <v>0</v>
      </c>
      <c r="BD294" s="232">
        <f>IF(AZ294=4,G294,0)</f>
        <v>0</v>
      </c>
      <c r="BE294" s="232">
        <f>IF(AZ294=5,G294,0)</f>
        <v>0</v>
      </c>
      <c r="CA294" s="259">
        <v>1</v>
      </c>
      <c r="CB294" s="259">
        <v>7</v>
      </c>
    </row>
    <row r="295" spans="1:15" ht="12.75">
      <c r="A295" s="268"/>
      <c r="B295" s="271"/>
      <c r="C295" s="325" t="s">
        <v>520</v>
      </c>
      <c r="D295" s="326"/>
      <c r="E295" s="272">
        <v>0</v>
      </c>
      <c r="F295" s="273"/>
      <c r="G295" s="274"/>
      <c r="H295" s="275"/>
      <c r="I295" s="269"/>
      <c r="J295" s="276"/>
      <c r="K295" s="269"/>
      <c r="M295" s="270" t="s">
        <v>520</v>
      </c>
      <c r="O295" s="259"/>
    </row>
    <row r="296" spans="1:15" ht="12.75">
      <c r="A296" s="268"/>
      <c r="B296" s="271"/>
      <c r="C296" s="325" t="s">
        <v>521</v>
      </c>
      <c r="D296" s="326"/>
      <c r="E296" s="272">
        <v>0</v>
      </c>
      <c r="F296" s="273"/>
      <c r="G296" s="274"/>
      <c r="H296" s="275"/>
      <c r="I296" s="269"/>
      <c r="J296" s="276"/>
      <c r="K296" s="269"/>
      <c r="M296" s="270" t="s">
        <v>521</v>
      </c>
      <c r="O296" s="259"/>
    </row>
    <row r="297" spans="1:15" ht="12.75">
      <c r="A297" s="268"/>
      <c r="B297" s="271"/>
      <c r="C297" s="325" t="s">
        <v>522</v>
      </c>
      <c r="D297" s="326"/>
      <c r="E297" s="272">
        <v>0</v>
      </c>
      <c r="F297" s="273"/>
      <c r="G297" s="274"/>
      <c r="H297" s="275"/>
      <c r="I297" s="269"/>
      <c r="J297" s="276"/>
      <c r="K297" s="269"/>
      <c r="M297" s="270" t="s">
        <v>522</v>
      </c>
      <c r="O297" s="259"/>
    </row>
    <row r="298" spans="1:15" ht="12.75">
      <c r="A298" s="268"/>
      <c r="B298" s="271"/>
      <c r="C298" s="325" t="s">
        <v>523</v>
      </c>
      <c r="D298" s="326"/>
      <c r="E298" s="272">
        <v>0</v>
      </c>
      <c r="F298" s="273"/>
      <c r="G298" s="274"/>
      <c r="H298" s="275"/>
      <c r="I298" s="269"/>
      <c r="J298" s="276"/>
      <c r="K298" s="269"/>
      <c r="M298" s="270" t="s">
        <v>523</v>
      </c>
      <c r="O298" s="259"/>
    </row>
    <row r="299" spans="1:15" ht="12.75">
      <c r="A299" s="268"/>
      <c r="B299" s="271"/>
      <c r="C299" s="325" t="s">
        <v>524</v>
      </c>
      <c r="D299" s="326"/>
      <c r="E299" s="272">
        <v>0</v>
      </c>
      <c r="F299" s="273"/>
      <c r="G299" s="274"/>
      <c r="H299" s="275"/>
      <c r="I299" s="269"/>
      <c r="J299" s="276"/>
      <c r="K299" s="269"/>
      <c r="M299" s="270" t="s">
        <v>524</v>
      </c>
      <c r="O299" s="259"/>
    </row>
    <row r="300" spans="1:15" ht="22.5">
      <c r="A300" s="268"/>
      <c r="B300" s="271"/>
      <c r="C300" s="325" t="s">
        <v>525</v>
      </c>
      <c r="D300" s="326"/>
      <c r="E300" s="272">
        <v>0</v>
      </c>
      <c r="F300" s="273"/>
      <c r="G300" s="274"/>
      <c r="H300" s="275"/>
      <c r="I300" s="269"/>
      <c r="J300" s="276"/>
      <c r="K300" s="269"/>
      <c r="M300" s="270" t="s">
        <v>525</v>
      </c>
      <c r="O300" s="259"/>
    </row>
    <row r="301" spans="1:15" ht="12.75">
      <c r="A301" s="268"/>
      <c r="B301" s="271"/>
      <c r="C301" s="325" t="s">
        <v>526</v>
      </c>
      <c r="D301" s="326"/>
      <c r="E301" s="272">
        <v>0</v>
      </c>
      <c r="F301" s="273"/>
      <c r="G301" s="274"/>
      <c r="H301" s="275"/>
      <c r="I301" s="269"/>
      <c r="J301" s="276"/>
      <c r="K301" s="269"/>
      <c r="M301" s="270" t="s">
        <v>526</v>
      </c>
      <c r="O301" s="259"/>
    </row>
    <row r="302" spans="1:15" ht="12.75">
      <c r="A302" s="268"/>
      <c r="B302" s="271"/>
      <c r="C302" s="325" t="s">
        <v>527</v>
      </c>
      <c r="D302" s="326"/>
      <c r="E302" s="272">
        <v>0</v>
      </c>
      <c r="F302" s="273"/>
      <c r="G302" s="274"/>
      <c r="H302" s="275"/>
      <c r="I302" s="269"/>
      <c r="J302" s="276"/>
      <c r="K302" s="269"/>
      <c r="M302" s="270" t="s">
        <v>527</v>
      </c>
      <c r="O302" s="259"/>
    </row>
    <row r="303" spans="1:15" ht="12.75">
      <c r="A303" s="268"/>
      <c r="B303" s="271"/>
      <c r="C303" s="325" t="s">
        <v>528</v>
      </c>
      <c r="D303" s="326"/>
      <c r="E303" s="272">
        <v>0</v>
      </c>
      <c r="F303" s="273"/>
      <c r="G303" s="274"/>
      <c r="H303" s="275"/>
      <c r="I303" s="269"/>
      <c r="J303" s="276"/>
      <c r="K303" s="269"/>
      <c r="M303" s="270" t="s">
        <v>528</v>
      </c>
      <c r="O303" s="259"/>
    </row>
    <row r="304" spans="1:15" ht="12.75">
      <c r="A304" s="268"/>
      <c r="B304" s="271"/>
      <c r="C304" s="325" t="s">
        <v>529</v>
      </c>
      <c r="D304" s="326"/>
      <c r="E304" s="272">
        <v>0</v>
      </c>
      <c r="F304" s="273"/>
      <c r="G304" s="274"/>
      <c r="H304" s="275"/>
      <c r="I304" s="269"/>
      <c r="J304" s="276"/>
      <c r="K304" s="269"/>
      <c r="M304" s="270" t="s">
        <v>529</v>
      </c>
      <c r="O304" s="259"/>
    </row>
    <row r="305" spans="1:15" ht="12.75">
      <c r="A305" s="268"/>
      <c r="B305" s="271"/>
      <c r="C305" s="325" t="s">
        <v>530</v>
      </c>
      <c r="D305" s="326"/>
      <c r="E305" s="272">
        <v>0</v>
      </c>
      <c r="F305" s="273"/>
      <c r="G305" s="274"/>
      <c r="H305" s="275"/>
      <c r="I305" s="269"/>
      <c r="J305" s="276"/>
      <c r="K305" s="269"/>
      <c r="M305" s="270" t="s">
        <v>530</v>
      </c>
      <c r="O305" s="259"/>
    </row>
    <row r="306" spans="1:15" ht="12.75">
      <c r="A306" s="268"/>
      <c r="B306" s="271"/>
      <c r="C306" s="325" t="s">
        <v>531</v>
      </c>
      <c r="D306" s="326"/>
      <c r="E306" s="272">
        <v>0</v>
      </c>
      <c r="F306" s="273"/>
      <c r="G306" s="274"/>
      <c r="H306" s="275"/>
      <c r="I306" s="269"/>
      <c r="J306" s="276"/>
      <c r="K306" s="269"/>
      <c r="M306" s="270" t="s">
        <v>531</v>
      </c>
      <c r="O306" s="259"/>
    </row>
    <row r="307" spans="1:15" ht="12.75">
      <c r="A307" s="268"/>
      <c r="B307" s="271"/>
      <c r="C307" s="325" t="s">
        <v>532</v>
      </c>
      <c r="D307" s="326"/>
      <c r="E307" s="272">
        <v>0</v>
      </c>
      <c r="F307" s="273"/>
      <c r="G307" s="274"/>
      <c r="H307" s="275"/>
      <c r="I307" s="269"/>
      <c r="J307" s="276"/>
      <c r="K307" s="269"/>
      <c r="M307" s="270" t="s">
        <v>532</v>
      </c>
      <c r="O307" s="259"/>
    </row>
    <row r="308" spans="1:15" ht="12.75">
      <c r="A308" s="268"/>
      <c r="B308" s="271"/>
      <c r="C308" s="325" t="s">
        <v>533</v>
      </c>
      <c r="D308" s="326"/>
      <c r="E308" s="272">
        <v>0</v>
      </c>
      <c r="F308" s="273"/>
      <c r="G308" s="274"/>
      <c r="H308" s="275"/>
      <c r="I308" s="269"/>
      <c r="J308" s="276"/>
      <c r="K308" s="269"/>
      <c r="M308" s="270" t="s">
        <v>533</v>
      </c>
      <c r="O308" s="259"/>
    </row>
    <row r="309" spans="1:15" ht="12.75">
      <c r="A309" s="268"/>
      <c r="B309" s="271"/>
      <c r="C309" s="325" t="s">
        <v>534</v>
      </c>
      <c r="D309" s="326"/>
      <c r="E309" s="272">
        <v>0</v>
      </c>
      <c r="F309" s="273"/>
      <c r="G309" s="274"/>
      <c r="H309" s="275"/>
      <c r="I309" s="269"/>
      <c r="J309" s="276"/>
      <c r="K309" s="269"/>
      <c r="M309" s="270" t="s">
        <v>534</v>
      </c>
      <c r="O309" s="259"/>
    </row>
    <row r="310" spans="1:15" ht="12.75">
      <c r="A310" s="268"/>
      <c r="B310" s="271"/>
      <c r="C310" s="325" t="s">
        <v>535</v>
      </c>
      <c r="D310" s="326"/>
      <c r="E310" s="272">
        <v>6</v>
      </c>
      <c r="F310" s="273"/>
      <c r="G310" s="274"/>
      <c r="H310" s="275"/>
      <c r="I310" s="269"/>
      <c r="J310" s="276"/>
      <c r="K310" s="269"/>
      <c r="M310" s="270" t="s">
        <v>535</v>
      </c>
      <c r="O310" s="259"/>
    </row>
    <row r="311" spans="1:80" ht="22.5">
      <c r="A311" s="260">
        <v>105</v>
      </c>
      <c r="B311" s="261" t="s">
        <v>536</v>
      </c>
      <c r="C311" s="332" t="s">
        <v>537</v>
      </c>
      <c r="D311" s="263" t="s">
        <v>538</v>
      </c>
      <c r="E311" s="264">
        <v>2</v>
      </c>
      <c r="F311" s="264">
        <v>0</v>
      </c>
      <c r="G311" s="265">
        <f>E311*F311</f>
        <v>0</v>
      </c>
      <c r="H311" s="266">
        <v>0</v>
      </c>
      <c r="I311" s="267">
        <f>E311*H311</f>
        <v>0</v>
      </c>
      <c r="J311" s="266">
        <v>0</v>
      </c>
      <c r="K311" s="267">
        <f>E311*J311</f>
        <v>0</v>
      </c>
      <c r="O311" s="259">
        <v>2</v>
      </c>
      <c r="AA311" s="232">
        <v>1</v>
      </c>
      <c r="AB311" s="232">
        <v>7</v>
      </c>
      <c r="AC311" s="232">
        <v>7</v>
      </c>
      <c r="AZ311" s="232">
        <v>2</v>
      </c>
      <c r="BA311" s="232">
        <f>IF(AZ311=1,G311,0)</f>
        <v>0</v>
      </c>
      <c r="BB311" s="232">
        <f>IF(AZ311=2,G311,0)</f>
        <v>0</v>
      </c>
      <c r="BC311" s="232">
        <f>IF(AZ311=3,G311,0)</f>
        <v>0</v>
      </c>
      <c r="BD311" s="232">
        <f>IF(AZ311=4,G311,0)</f>
        <v>0</v>
      </c>
      <c r="BE311" s="232">
        <f>IF(AZ311=5,G311,0)</f>
        <v>0</v>
      </c>
      <c r="CA311" s="259">
        <v>1</v>
      </c>
      <c r="CB311" s="259">
        <v>7</v>
      </c>
    </row>
    <row r="312" spans="1:15" ht="12.75">
      <c r="A312" s="268"/>
      <c r="B312" s="271"/>
      <c r="C312" s="325" t="s">
        <v>539</v>
      </c>
      <c r="D312" s="326"/>
      <c r="E312" s="272">
        <v>0</v>
      </c>
      <c r="F312" s="273"/>
      <c r="G312" s="274"/>
      <c r="H312" s="275"/>
      <c r="I312" s="269"/>
      <c r="J312" s="276"/>
      <c r="K312" s="269"/>
      <c r="M312" s="270" t="s">
        <v>539</v>
      </c>
      <c r="O312" s="259"/>
    </row>
    <row r="313" spans="1:15" ht="12.75">
      <c r="A313" s="268"/>
      <c r="B313" s="271"/>
      <c r="C313" s="325" t="s">
        <v>521</v>
      </c>
      <c r="D313" s="326"/>
      <c r="E313" s="272">
        <v>0</v>
      </c>
      <c r="F313" s="273"/>
      <c r="G313" s="274"/>
      <c r="H313" s="275"/>
      <c r="I313" s="269"/>
      <c r="J313" s="276"/>
      <c r="K313" s="269"/>
      <c r="M313" s="270" t="s">
        <v>521</v>
      </c>
      <c r="O313" s="259"/>
    </row>
    <row r="314" spans="1:15" ht="12.75">
      <c r="A314" s="268"/>
      <c r="B314" s="271"/>
      <c r="C314" s="325" t="s">
        <v>522</v>
      </c>
      <c r="D314" s="326"/>
      <c r="E314" s="272">
        <v>0</v>
      </c>
      <c r="F314" s="273"/>
      <c r="G314" s="274"/>
      <c r="H314" s="275"/>
      <c r="I314" s="269"/>
      <c r="J314" s="276"/>
      <c r="K314" s="269"/>
      <c r="M314" s="270" t="s">
        <v>522</v>
      </c>
      <c r="O314" s="259"/>
    </row>
    <row r="315" spans="1:15" ht="12.75">
      <c r="A315" s="268"/>
      <c r="B315" s="271"/>
      <c r="C315" s="325" t="s">
        <v>523</v>
      </c>
      <c r="D315" s="326"/>
      <c r="E315" s="272">
        <v>0</v>
      </c>
      <c r="F315" s="273"/>
      <c r="G315" s="274"/>
      <c r="H315" s="275"/>
      <c r="I315" s="269"/>
      <c r="J315" s="276"/>
      <c r="K315" s="269"/>
      <c r="M315" s="270" t="s">
        <v>523</v>
      </c>
      <c r="O315" s="259"/>
    </row>
    <row r="316" spans="1:15" ht="12.75">
      <c r="A316" s="268"/>
      <c r="B316" s="271"/>
      <c r="C316" s="325" t="s">
        <v>524</v>
      </c>
      <c r="D316" s="326"/>
      <c r="E316" s="272">
        <v>0</v>
      </c>
      <c r="F316" s="273"/>
      <c r="G316" s="274"/>
      <c r="H316" s="275"/>
      <c r="I316" s="269"/>
      <c r="J316" s="276"/>
      <c r="K316" s="269"/>
      <c r="M316" s="270" t="s">
        <v>524</v>
      </c>
      <c r="O316" s="259"/>
    </row>
    <row r="317" spans="1:15" ht="22.5">
      <c r="A317" s="268"/>
      <c r="B317" s="271"/>
      <c r="C317" s="325" t="s">
        <v>525</v>
      </c>
      <c r="D317" s="326"/>
      <c r="E317" s="272">
        <v>0</v>
      </c>
      <c r="F317" s="273"/>
      <c r="G317" s="274"/>
      <c r="H317" s="275"/>
      <c r="I317" s="269"/>
      <c r="J317" s="276"/>
      <c r="K317" s="269"/>
      <c r="M317" s="270" t="s">
        <v>525</v>
      </c>
      <c r="O317" s="259"/>
    </row>
    <row r="318" spans="1:15" ht="12.75">
      <c r="A318" s="268"/>
      <c r="B318" s="271"/>
      <c r="C318" s="325" t="s">
        <v>526</v>
      </c>
      <c r="D318" s="326"/>
      <c r="E318" s="272">
        <v>0</v>
      </c>
      <c r="F318" s="273"/>
      <c r="G318" s="274"/>
      <c r="H318" s="275"/>
      <c r="I318" s="269"/>
      <c r="J318" s="276"/>
      <c r="K318" s="269"/>
      <c r="M318" s="270" t="s">
        <v>526</v>
      </c>
      <c r="O318" s="259"/>
    </row>
    <row r="319" spans="1:15" ht="12.75">
      <c r="A319" s="268"/>
      <c r="B319" s="271"/>
      <c r="C319" s="325" t="s">
        <v>527</v>
      </c>
      <c r="D319" s="326"/>
      <c r="E319" s="272">
        <v>0</v>
      </c>
      <c r="F319" s="273"/>
      <c r="G319" s="274"/>
      <c r="H319" s="275"/>
      <c r="I319" s="269"/>
      <c r="J319" s="276"/>
      <c r="K319" s="269"/>
      <c r="M319" s="270" t="s">
        <v>527</v>
      </c>
      <c r="O319" s="259"/>
    </row>
    <row r="320" spans="1:15" ht="12.75">
      <c r="A320" s="268"/>
      <c r="B320" s="271"/>
      <c r="C320" s="325" t="s">
        <v>528</v>
      </c>
      <c r="D320" s="326"/>
      <c r="E320" s="272">
        <v>0</v>
      </c>
      <c r="F320" s="273"/>
      <c r="G320" s="274"/>
      <c r="H320" s="275"/>
      <c r="I320" s="269"/>
      <c r="J320" s="276"/>
      <c r="K320" s="269"/>
      <c r="M320" s="270" t="s">
        <v>528</v>
      </c>
      <c r="O320" s="259"/>
    </row>
    <row r="321" spans="1:15" ht="12.75">
      <c r="A321" s="268"/>
      <c r="B321" s="271"/>
      <c r="C321" s="325" t="s">
        <v>529</v>
      </c>
      <c r="D321" s="326"/>
      <c r="E321" s="272">
        <v>0</v>
      </c>
      <c r="F321" s="273"/>
      <c r="G321" s="274"/>
      <c r="H321" s="275"/>
      <c r="I321" s="269"/>
      <c r="J321" s="276"/>
      <c r="K321" s="269"/>
      <c r="M321" s="270" t="s">
        <v>529</v>
      </c>
      <c r="O321" s="259"/>
    </row>
    <row r="322" spans="1:15" ht="12.75">
      <c r="A322" s="268"/>
      <c r="B322" s="271"/>
      <c r="C322" s="325" t="s">
        <v>530</v>
      </c>
      <c r="D322" s="326"/>
      <c r="E322" s="272">
        <v>0</v>
      </c>
      <c r="F322" s="273"/>
      <c r="G322" s="274"/>
      <c r="H322" s="275"/>
      <c r="I322" s="269"/>
      <c r="J322" s="276"/>
      <c r="K322" s="269"/>
      <c r="M322" s="270" t="s">
        <v>530</v>
      </c>
      <c r="O322" s="259"/>
    </row>
    <row r="323" spans="1:15" ht="12.75">
      <c r="A323" s="268"/>
      <c r="B323" s="271"/>
      <c r="C323" s="325" t="s">
        <v>531</v>
      </c>
      <c r="D323" s="326"/>
      <c r="E323" s="272">
        <v>0</v>
      </c>
      <c r="F323" s="273"/>
      <c r="G323" s="274"/>
      <c r="H323" s="275"/>
      <c r="I323" s="269"/>
      <c r="J323" s="276"/>
      <c r="K323" s="269"/>
      <c r="M323" s="270" t="s">
        <v>531</v>
      </c>
      <c r="O323" s="259"/>
    </row>
    <row r="324" spans="1:15" ht="12.75">
      <c r="A324" s="268"/>
      <c r="B324" s="271"/>
      <c r="C324" s="325" t="s">
        <v>532</v>
      </c>
      <c r="D324" s="326"/>
      <c r="E324" s="272">
        <v>0</v>
      </c>
      <c r="F324" s="273"/>
      <c r="G324" s="274"/>
      <c r="H324" s="275"/>
      <c r="I324" s="269"/>
      <c r="J324" s="276"/>
      <c r="K324" s="269"/>
      <c r="M324" s="270" t="s">
        <v>532</v>
      </c>
      <c r="O324" s="259"/>
    </row>
    <row r="325" spans="1:15" ht="12.75">
      <c r="A325" s="268"/>
      <c r="B325" s="271"/>
      <c r="C325" s="325" t="s">
        <v>533</v>
      </c>
      <c r="D325" s="326"/>
      <c r="E325" s="272">
        <v>0</v>
      </c>
      <c r="F325" s="273"/>
      <c r="G325" s="274"/>
      <c r="H325" s="275"/>
      <c r="I325" s="269"/>
      <c r="J325" s="276"/>
      <c r="K325" s="269"/>
      <c r="M325" s="270" t="s">
        <v>533</v>
      </c>
      <c r="O325" s="259"/>
    </row>
    <row r="326" spans="1:15" ht="12.75">
      <c r="A326" s="268"/>
      <c r="B326" s="271"/>
      <c r="C326" s="325" t="s">
        <v>534</v>
      </c>
      <c r="D326" s="326"/>
      <c r="E326" s="272">
        <v>0</v>
      </c>
      <c r="F326" s="273"/>
      <c r="G326" s="274"/>
      <c r="H326" s="275"/>
      <c r="I326" s="269"/>
      <c r="J326" s="276"/>
      <c r="K326" s="269"/>
      <c r="M326" s="270" t="s">
        <v>534</v>
      </c>
      <c r="O326" s="259"/>
    </row>
    <row r="327" spans="1:15" ht="12.75">
      <c r="A327" s="268"/>
      <c r="B327" s="271"/>
      <c r="C327" s="325" t="s">
        <v>540</v>
      </c>
      <c r="D327" s="326"/>
      <c r="E327" s="272">
        <v>1</v>
      </c>
      <c r="F327" s="273"/>
      <c r="G327" s="274"/>
      <c r="H327" s="275"/>
      <c r="I327" s="269"/>
      <c r="J327" s="276"/>
      <c r="K327" s="269"/>
      <c r="M327" s="270" t="s">
        <v>540</v>
      </c>
      <c r="O327" s="259"/>
    </row>
    <row r="328" spans="1:15" ht="12.75">
      <c r="A328" s="268"/>
      <c r="B328" s="271"/>
      <c r="C328" s="325" t="s">
        <v>541</v>
      </c>
      <c r="D328" s="326"/>
      <c r="E328" s="272">
        <v>1</v>
      </c>
      <c r="F328" s="273"/>
      <c r="G328" s="274"/>
      <c r="H328" s="275"/>
      <c r="I328" s="269"/>
      <c r="J328" s="276"/>
      <c r="K328" s="269"/>
      <c r="M328" s="270" t="s">
        <v>541</v>
      </c>
      <c r="O328" s="259"/>
    </row>
    <row r="329" spans="1:80" ht="22.5">
      <c r="A329" s="260">
        <v>106</v>
      </c>
      <c r="B329" s="261" t="s">
        <v>542</v>
      </c>
      <c r="C329" s="332" t="s">
        <v>543</v>
      </c>
      <c r="D329" s="263" t="s">
        <v>100</v>
      </c>
      <c r="E329" s="264">
        <v>26</v>
      </c>
      <c r="F329" s="264">
        <v>0</v>
      </c>
      <c r="G329" s="265">
        <f>E329*F329</f>
        <v>0</v>
      </c>
      <c r="H329" s="266">
        <v>0</v>
      </c>
      <c r="I329" s="267">
        <f>E329*H329</f>
        <v>0</v>
      </c>
      <c r="J329" s="266">
        <v>0</v>
      </c>
      <c r="K329" s="267">
        <f>E329*J329</f>
        <v>0</v>
      </c>
      <c r="O329" s="259">
        <v>2</v>
      </c>
      <c r="AA329" s="232">
        <v>1</v>
      </c>
      <c r="AB329" s="232">
        <v>7</v>
      </c>
      <c r="AC329" s="232">
        <v>7</v>
      </c>
      <c r="AZ329" s="232">
        <v>2</v>
      </c>
      <c r="BA329" s="232">
        <f>IF(AZ329=1,G329,0)</f>
        <v>0</v>
      </c>
      <c r="BB329" s="232">
        <f>IF(AZ329=2,G329,0)</f>
        <v>0</v>
      </c>
      <c r="BC329" s="232">
        <f>IF(AZ329=3,G329,0)</f>
        <v>0</v>
      </c>
      <c r="BD329" s="232">
        <f>IF(AZ329=4,G329,0)</f>
        <v>0</v>
      </c>
      <c r="BE329" s="232">
        <f>IF(AZ329=5,G329,0)</f>
        <v>0</v>
      </c>
      <c r="CA329" s="259">
        <v>1</v>
      </c>
      <c r="CB329" s="259">
        <v>7</v>
      </c>
    </row>
    <row r="330" spans="1:15" ht="22.5">
      <c r="A330" s="268"/>
      <c r="B330" s="271"/>
      <c r="C330" s="325" t="s">
        <v>544</v>
      </c>
      <c r="D330" s="326"/>
      <c r="E330" s="272">
        <v>0</v>
      </c>
      <c r="F330" s="273"/>
      <c r="G330" s="274"/>
      <c r="H330" s="275"/>
      <c r="I330" s="269"/>
      <c r="J330" s="276"/>
      <c r="K330" s="269"/>
      <c r="M330" s="270" t="s">
        <v>544</v>
      </c>
      <c r="O330" s="259"/>
    </row>
    <row r="331" spans="1:15" ht="12.75">
      <c r="A331" s="268"/>
      <c r="B331" s="271"/>
      <c r="C331" s="325" t="s">
        <v>545</v>
      </c>
      <c r="D331" s="326"/>
      <c r="E331" s="272">
        <v>0</v>
      </c>
      <c r="F331" s="273"/>
      <c r="G331" s="274"/>
      <c r="H331" s="275"/>
      <c r="I331" s="269"/>
      <c r="J331" s="276"/>
      <c r="K331" s="269"/>
      <c r="M331" s="270" t="s">
        <v>545</v>
      </c>
      <c r="O331" s="259"/>
    </row>
    <row r="332" spans="1:15" ht="12.75">
      <c r="A332" s="268"/>
      <c r="B332" s="271"/>
      <c r="C332" s="325" t="s">
        <v>546</v>
      </c>
      <c r="D332" s="326"/>
      <c r="E332" s="272">
        <v>0</v>
      </c>
      <c r="F332" s="273"/>
      <c r="G332" s="274"/>
      <c r="H332" s="275"/>
      <c r="I332" s="269"/>
      <c r="J332" s="276"/>
      <c r="K332" s="269"/>
      <c r="M332" s="270" t="s">
        <v>546</v>
      </c>
      <c r="O332" s="259"/>
    </row>
    <row r="333" spans="1:15" ht="12.75">
      <c r="A333" s="268"/>
      <c r="B333" s="271"/>
      <c r="C333" s="325" t="s">
        <v>547</v>
      </c>
      <c r="D333" s="326"/>
      <c r="E333" s="272">
        <v>0</v>
      </c>
      <c r="F333" s="273"/>
      <c r="G333" s="274"/>
      <c r="H333" s="275"/>
      <c r="I333" s="269"/>
      <c r="J333" s="276"/>
      <c r="K333" s="269"/>
      <c r="M333" s="270" t="s">
        <v>547</v>
      </c>
      <c r="O333" s="259"/>
    </row>
    <row r="334" spans="1:15" ht="22.5">
      <c r="A334" s="268"/>
      <c r="B334" s="271"/>
      <c r="C334" s="325" t="s">
        <v>548</v>
      </c>
      <c r="D334" s="326"/>
      <c r="E334" s="272">
        <v>0</v>
      </c>
      <c r="F334" s="273"/>
      <c r="G334" s="274"/>
      <c r="H334" s="275"/>
      <c r="I334" s="269"/>
      <c r="J334" s="276"/>
      <c r="K334" s="269"/>
      <c r="M334" s="270" t="s">
        <v>548</v>
      </c>
      <c r="O334" s="259"/>
    </row>
    <row r="335" spans="1:15" ht="22.5">
      <c r="A335" s="268"/>
      <c r="B335" s="271"/>
      <c r="C335" s="325" t="s">
        <v>549</v>
      </c>
      <c r="D335" s="326"/>
      <c r="E335" s="272">
        <v>0</v>
      </c>
      <c r="F335" s="273"/>
      <c r="G335" s="274"/>
      <c r="H335" s="275"/>
      <c r="I335" s="269"/>
      <c r="J335" s="276"/>
      <c r="K335" s="269"/>
      <c r="M335" s="270" t="s">
        <v>549</v>
      </c>
      <c r="O335" s="259"/>
    </row>
    <row r="336" spans="1:15" ht="12.75">
      <c r="A336" s="268"/>
      <c r="B336" s="271"/>
      <c r="C336" s="325" t="s">
        <v>550</v>
      </c>
      <c r="D336" s="326"/>
      <c r="E336" s="272">
        <v>0</v>
      </c>
      <c r="F336" s="273"/>
      <c r="G336" s="274"/>
      <c r="H336" s="275"/>
      <c r="I336" s="269"/>
      <c r="J336" s="276"/>
      <c r="K336" s="269"/>
      <c r="M336" s="270" t="s">
        <v>550</v>
      </c>
      <c r="O336" s="259"/>
    </row>
    <row r="337" spans="1:15" ht="12.75">
      <c r="A337" s="268"/>
      <c r="B337" s="271"/>
      <c r="C337" s="325" t="s">
        <v>551</v>
      </c>
      <c r="D337" s="326"/>
      <c r="E337" s="272">
        <v>0</v>
      </c>
      <c r="F337" s="273"/>
      <c r="G337" s="274"/>
      <c r="H337" s="275"/>
      <c r="I337" s="269"/>
      <c r="J337" s="276"/>
      <c r="K337" s="269"/>
      <c r="M337" s="270" t="s">
        <v>551</v>
      </c>
      <c r="O337" s="259"/>
    </row>
    <row r="338" spans="1:15" ht="12.75">
      <c r="A338" s="268"/>
      <c r="B338" s="271"/>
      <c r="C338" s="325" t="s">
        <v>552</v>
      </c>
      <c r="D338" s="326"/>
      <c r="E338" s="272">
        <v>0</v>
      </c>
      <c r="F338" s="273"/>
      <c r="G338" s="274"/>
      <c r="H338" s="275"/>
      <c r="I338" s="269"/>
      <c r="J338" s="276"/>
      <c r="K338" s="269"/>
      <c r="M338" s="270" t="s">
        <v>552</v>
      </c>
      <c r="O338" s="259"/>
    </row>
    <row r="339" spans="1:15" ht="12.75">
      <c r="A339" s="268"/>
      <c r="B339" s="271"/>
      <c r="C339" s="325" t="s">
        <v>553</v>
      </c>
      <c r="D339" s="326"/>
      <c r="E339" s="272">
        <v>0</v>
      </c>
      <c r="F339" s="273"/>
      <c r="G339" s="274"/>
      <c r="H339" s="275"/>
      <c r="I339" s="269"/>
      <c r="J339" s="276"/>
      <c r="K339" s="269"/>
      <c r="M339" s="270" t="s">
        <v>553</v>
      </c>
      <c r="O339" s="259"/>
    </row>
    <row r="340" spans="1:15" ht="22.5">
      <c r="A340" s="268"/>
      <c r="B340" s="271"/>
      <c r="C340" s="325" t="s">
        <v>554</v>
      </c>
      <c r="D340" s="326"/>
      <c r="E340" s="272">
        <v>0</v>
      </c>
      <c r="F340" s="273"/>
      <c r="G340" s="274"/>
      <c r="H340" s="275"/>
      <c r="I340" s="269"/>
      <c r="J340" s="276"/>
      <c r="K340" s="269"/>
      <c r="M340" s="270" t="s">
        <v>554</v>
      </c>
      <c r="O340" s="259"/>
    </row>
    <row r="341" spans="1:15" ht="12.75">
      <c r="A341" s="268"/>
      <c r="B341" s="271"/>
      <c r="C341" s="325" t="s">
        <v>555</v>
      </c>
      <c r="D341" s="326"/>
      <c r="E341" s="272">
        <v>0</v>
      </c>
      <c r="F341" s="273"/>
      <c r="G341" s="274"/>
      <c r="H341" s="275"/>
      <c r="I341" s="269"/>
      <c r="J341" s="276"/>
      <c r="K341" s="269"/>
      <c r="M341" s="270" t="s">
        <v>555</v>
      </c>
      <c r="O341" s="259"/>
    </row>
    <row r="342" spans="1:15" ht="12.75">
      <c r="A342" s="268"/>
      <c r="B342" s="271"/>
      <c r="C342" s="325" t="s">
        <v>556</v>
      </c>
      <c r="D342" s="326"/>
      <c r="E342" s="272">
        <v>0</v>
      </c>
      <c r="F342" s="273"/>
      <c r="G342" s="274"/>
      <c r="H342" s="275"/>
      <c r="I342" s="269"/>
      <c r="J342" s="276"/>
      <c r="K342" s="269"/>
      <c r="M342" s="270" t="s">
        <v>556</v>
      </c>
      <c r="O342" s="259"/>
    </row>
    <row r="343" spans="1:15" ht="12.75">
      <c r="A343" s="268"/>
      <c r="B343" s="271"/>
      <c r="C343" s="325" t="s">
        <v>557</v>
      </c>
      <c r="D343" s="326"/>
      <c r="E343" s="272">
        <v>0</v>
      </c>
      <c r="F343" s="273"/>
      <c r="G343" s="274"/>
      <c r="H343" s="275"/>
      <c r="I343" s="269"/>
      <c r="J343" s="276"/>
      <c r="K343" s="269"/>
      <c r="M343" s="270" t="s">
        <v>557</v>
      </c>
      <c r="O343" s="259"/>
    </row>
    <row r="344" spans="1:15" ht="12.75">
      <c r="A344" s="268"/>
      <c r="B344" s="271"/>
      <c r="C344" s="325" t="s">
        <v>534</v>
      </c>
      <c r="D344" s="326"/>
      <c r="E344" s="272">
        <v>0</v>
      </c>
      <c r="F344" s="273"/>
      <c r="G344" s="274"/>
      <c r="H344" s="275"/>
      <c r="I344" s="269"/>
      <c r="J344" s="276"/>
      <c r="K344" s="269"/>
      <c r="M344" s="270" t="s">
        <v>534</v>
      </c>
      <c r="O344" s="259"/>
    </row>
    <row r="345" spans="1:15" ht="22.5">
      <c r="A345" s="268"/>
      <c r="B345" s="271"/>
      <c r="C345" s="325" t="s">
        <v>558</v>
      </c>
      <c r="D345" s="326"/>
      <c r="E345" s="272">
        <v>0</v>
      </c>
      <c r="F345" s="273"/>
      <c r="G345" s="274"/>
      <c r="H345" s="275"/>
      <c r="I345" s="269"/>
      <c r="J345" s="276"/>
      <c r="K345" s="269"/>
      <c r="M345" s="270" t="s">
        <v>558</v>
      </c>
      <c r="O345" s="259"/>
    </row>
    <row r="346" spans="1:15" ht="12.75">
      <c r="A346" s="268"/>
      <c r="B346" s="271"/>
      <c r="C346" s="325" t="s">
        <v>559</v>
      </c>
      <c r="D346" s="326"/>
      <c r="E346" s="272">
        <v>26</v>
      </c>
      <c r="F346" s="273"/>
      <c r="G346" s="274"/>
      <c r="H346" s="275"/>
      <c r="I346" s="269"/>
      <c r="J346" s="276"/>
      <c r="K346" s="269"/>
      <c r="M346" s="270" t="s">
        <v>559</v>
      </c>
      <c r="O346" s="259"/>
    </row>
    <row r="347" spans="1:80" ht="22.5">
      <c r="A347" s="260">
        <v>107</v>
      </c>
      <c r="B347" s="261" t="s">
        <v>560</v>
      </c>
      <c r="C347" s="332" t="s">
        <v>561</v>
      </c>
      <c r="D347" s="263" t="s">
        <v>100</v>
      </c>
      <c r="E347" s="264">
        <v>2</v>
      </c>
      <c r="F347" s="264">
        <v>0</v>
      </c>
      <c r="G347" s="265">
        <f>E347*F347</f>
        <v>0</v>
      </c>
      <c r="H347" s="266">
        <v>0</v>
      </c>
      <c r="I347" s="267">
        <f>E347*H347</f>
        <v>0</v>
      </c>
      <c r="J347" s="266">
        <v>0</v>
      </c>
      <c r="K347" s="267">
        <f>E347*J347</f>
        <v>0</v>
      </c>
      <c r="O347" s="259">
        <v>2</v>
      </c>
      <c r="AA347" s="232">
        <v>1</v>
      </c>
      <c r="AB347" s="232">
        <v>7</v>
      </c>
      <c r="AC347" s="232">
        <v>7</v>
      </c>
      <c r="AZ347" s="232">
        <v>2</v>
      </c>
      <c r="BA347" s="232">
        <f>IF(AZ347=1,G347,0)</f>
        <v>0</v>
      </c>
      <c r="BB347" s="232">
        <f>IF(AZ347=2,G347,0)</f>
        <v>0</v>
      </c>
      <c r="BC347" s="232">
        <f>IF(AZ347=3,G347,0)</f>
        <v>0</v>
      </c>
      <c r="BD347" s="232">
        <f>IF(AZ347=4,G347,0)</f>
        <v>0</v>
      </c>
      <c r="BE347" s="232">
        <f>IF(AZ347=5,G347,0)</f>
        <v>0</v>
      </c>
      <c r="CA347" s="259">
        <v>1</v>
      </c>
      <c r="CB347" s="259">
        <v>7</v>
      </c>
    </row>
    <row r="348" spans="1:15" ht="22.5">
      <c r="A348" s="268"/>
      <c r="B348" s="271"/>
      <c r="C348" s="325" t="s">
        <v>562</v>
      </c>
      <c r="D348" s="326"/>
      <c r="E348" s="272">
        <v>0</v>
      </c>
      <c r="F348" s="273"/>
      <c r="G348" s="274"/>
      <c r="H348" s="275"/>
      <c r="I348" s="269"/>
      <c r="J348" s="276"/>
      <c r="K348" s="269"/>
      <c r="M348" s="270" t="s">
        <v>562</v>
      </c>
      <c r="O348" s="259"/>
    </row>
    <row r="349" spans="1:15" ht="12.75">
      <c r="A349" s="268"/>
      <c r="B349" s="271"/>
      <c r="C349" s="325" t="s">
        <v>545</v>
      </c>
      <c r="D349" s="326"/>
      <c r="E349" s="272">
        <v>0</v>
      </c>
      <c r="F349" s="273"/>
      <c r="G349" s="274"/>
      <c r="H349" s="275"/>
      <c r="I349" s="269"/>
      <c r="J349" s="276"/>
      <c r="K349" s="269"/>
      <c r="M349" s="270" t="s">
        <v>545</v>
      </c>
      <c r="O349" s="259"/>
    </row>
    <row r="350" spans="1:15" ht="12.75">
      <c r="A350" s="268"/>
      <c r="B350" s="271"/>
      <c r="C350" s="325" t="s">
        <v>546</v>
      </c>
      <c r="D350" s="326"/>
      <c r="E350" s="272">
        <v>0</v>
      </c>
      <c r="F350" s="273"/>
      <c r="G350" s="274"/>
      <c r="H350" s="275"/>
      <c r="I350" s="269"/>
      <c r="J350" s="276"/>
      <c r="K350" s="269"/>
      <c r="M350" s="270" t="s">
        <v>546</v>
      </c>
      <c r="O350" s="259"/>
    </row>
    <row r="351" spans="1:15" ht="12.75">
      <c r="A351" s="268"/>
      <c r="B351" s="271"/>
      <c r="C351" s="325" t="s">
        <v>547</v>
      </c>
      <c r="D351" s="326"/>
      <c r="E351" s="272">
        <v>0</v>
      </c>
      <c r="F351" s="273"/>
      <c r="G351" s="274"/>
      <c r="H351" s="275"/>
      <c r="I351" s="269"/>
      <c r="J351" s="276"/>
      <c r="K351" s="269"/>
      <c r="M351" s="270" t="s">
        <v>547</v>
      </c>
      <c r="O351" s="259"/>
    </row>
    <row r="352" spans="1:15" ht="22.5">
      <c r="A352" s="268"/>
      <c r="B352" s="271"/>
      <c r="C352" s="325" t="s">
        <v>548</v>
      </c>
      <c r="D352" s="326"/>
      <c r="E352" s="272">
        <v>0</v>
      </c>
      <c r="F352" s="273"/>
      <c r="G352" s="274"/>
      <c r="H352" s="275"/>
      <c r="I352" s="269"/>
      <c r="J352" s="276"/>
      <c r="K352" s="269"/>
      <c r="M352" s="270" t="s">
        <v>548</v>
      </c>
      <c r="O352" s="259"/>
    </row>
    <row r="353" spans="1:15" ht="22.5">
      <c r="A353" s="268"/>
      <c r="B353" s="271"/>
      <c r="C353" s="325" t="s">
        <v>549</v>
      </c>
      <c r="D353" s="326"/>
      <c r="E353" s="272">
        <v>0</v>
      </c>
      <c r="F353" s="273"/>
      <c r="G353" s="274"/>
      <c r="H353" s="275"/>
      <c r="I353" s="269"/>
      <c r="J353" s="276"/>
      <c r="K353" s="269"/>
      <c r="M353" s="270" t="s">
        <v>549</v>
      </c>
      <c r="O353" s="259"/>
    </row>
    <row r="354" spans="1:15" ht="12.75">
      <c r="A354" s="268"/>
      <c r="B354" s="271"/>
      <c r="C354" s="325" t="s">
        <v>550</v>
      </c>
      <c r="D354" s="326"/>
      <c r="E354" s="272">
        <v>0</v>
      </c>
      <c r="F354" s="273"/>
      <c r="G354" s="274"/>
      <c r="H354" s="275"/>
      <c r="I354" s="269"/>
      <c r="J354" s="276"/>
      <c r="K354" s="269"/>
      <c r="M354" s="270" t="s">
        <v>550</v>
      </c>
      <c r="O354" s="259"/>
    </row>
    <row r="355" spans="1:15" ht="12.75">
      <c r="A355" s="268"/>
      <c r="B355" s="271"/>
      <c r="C355" s="325" t="s">
        <v>551</v>
      </c>
      <c r="D355" s="326"/>
      <c r="E355" s="272">
        <v>0</v>
      </c>
      <c r="F355" s="273"/>
      <c r="G355" s="274"/>
      <c r="H355" s="275"/>
      <c r="I355" s="269"/>
      <c r="J355" s="276"/>
      <c r="K355" s="269"/>
      <c r="M355" s="270" t="s">
        <v>551</v>
      </c>
      <c r="O355" s="259"/>
    </row>
    <row r="356" spans="1:15" ht="12.75">
      <c r="A356" s="268"/>
      <c r="B356" s="271"/>
      <c r="C356" s="325" t="s">
        <v>552</v>
      </c>
      <c r="D356" s="326"/>
      <c r="E356" s="272">
        <v>0</v>
      </c>
      <c r="F356" s="273"/>
      <c r="G356" s="274"/>
      <c r="H356" s="275"/>
      <c r="I356" s="269"/>
      <c r="J356" s="276"/>
      <c r="K356" s="269"/>
      <c r="M356" s="270" t="s">
        <v>552</v>
      </c>
      <c r="O356" s="259"/>
    </row>
    <row r="357" spans="1:15" ht="12.75">
      <c r="A357" s="268"/>
      <c r="B357" s="271"/>
      <c r="C357" s="325" t="s">
        <v>553</v>
      </c>
      <c r="D357" s="326"/>
      <c r="E357" s="272">
        <v>0</v>
      </c>
      <c r="F357" s="273"/>
      <c r="G357" s="274"/>
      <c r="H357" s="275"/>
      <c r="I357" s="269"/>
      <c r="J357" s="276"/>
      <c r="K357" s="269"/>
      <c r="M357" s="270" t="s">
        <v>553</v>
      </c>
      <c r="O357" s="259"/>
    </row>
    <row r="358" spans="1:15" ht="22.5">
      <c r="A358" s="268"/>
      <c r="B358" s="271"/>
      <c r="C358" s="325" t="s">
        <v>554</v>
      </c>
      <c r="D358" s="326"/>
      <c r="E358" s="272">
        <v>0</v>
      </c>
      <c r="F358" s="273"/>
      <c r="G358" s="274"/>
      <c r="H358" s="275"/>
      <c r="I358" s="269"/>
      <c r="J358" s="276"/>
      <c r="K358" s="269"/>
      <c r="M358" s="270" t="s">
        <v>554</v>
      </c>
      <c r="O358" s="259"/>
    </row>
    <row r="359" spans="1:15" ht="12.75">
      <c r="A359" s="268"/>
      <c r="B359" s="271"/>
      <c r="C359" s="325" t="s">
        <v>555</v>
      </c>
      <c r="D359" s="326"/>
      <c r="E359" s="272">
        <v>0</v>
      </c>
      <c r="F359" s="273"/>
      <c r="G359" s="274"/>
      <c r="H359" s="275"/>
      <c r="I359" s="269"/>
      <c r="J359" s="276"/>
      <c r="K359" s="269"/>
      <c r="M359" s="270" t="s">
        <v>555</v>
      </c>
      <c r="O359" s="259"/>
    </row>
    <row r="360" spans="1:15" ht="12.75">
      <c r="A360" s="268"/>
      <c r="B360" s="271"/>
      <c r="C360" s="325" t="s">
        <v>556</v>
      </c>
      <c r="D360" s="326"/>
      <c r="E360" s="272">
        <v>0</v>
      </c>
      <c r="F360" s="273"/>
      <c r="G360" s="274"/>
      <c r="H360" s="275"/>
      <c r="I360" s="269"/>
      <c r="J360" s="276"/>
      <c r="K360" s="269"/>
      <c r="M360" s="270" t="s">
        <v>556</v>
      </c>
      <c r="O360" s="259"/>
    </row>
    <row r="361" spans="1:15" ht="12.75">
      <c r="A361" s="268"/>
      <c r="B361" s="271"/>
      <c r="C361" s="325" t="s">
        <v>557</v>
      </c>
      <c r="D361" s="326"/>
      <c r="E361" s="272">
        <v>0</v>
      </c>
      <c r="F361" s="273"/>
      <c r="G361" s="274"/>
      <c r="H361" s="275"/>
      <c r="I361" s="269"/>
      <c r="J361" s="276"/>
      <c r="K361" s="269"/>
      <c r="M361" s="270" t="s">
        <v>557</v>
      </c>
      <c r="O361" s="259"/>
    </row>
    <row r="362" spans="1:15" ht="12.75">
      <c r="A362" s="268"/>
      <c r="B362" s="271"/>
      <c r="C362" s="325" t="s">
        <v>534</v>
      </c>
      <c r="D362" s="326"/>
      <c r="E362" s="272">
        <v>0</v>
      </c>
      <c r="F362" s="273"/>
      <c r="G362" s="274"/>
      <c r="H362" s="275"/>
      <c r="I362" s="269"/>
      <c r="J362" s="276"/>
      <c r="K362" s="269"/>
      <c r="M362" s="270" t="s">
        <v>534</v>
      </c>
      <c r="O362" s="259"/>
    </row>
    <row r="363" spans="1:15" ht="22.5">
      <c r="A363" s="268"/>
      <c r="B363" s="271"/>
      <c r="C363" s="325" t="s">
        <v>558</v>
      </c>
      <c r="D363" s="326"/>
      <c r="E363" s="272">
        <v>0</v>
      </c>
      <c r="F363" s="273"/>
      <c r="G363" s="274"/>
      <c r="H363" s="275"/>
      <c r="I363" s="269"/>
      <c r="J363" s="276"/>
      <c r="K363" s="269"/>
      <c r="M363" s="270" t="s">
        <v>558</v>
      </c>
      <c r="O363" s="259"/>
    </row>
    <row r="364" spans="1:15" ht="12.75">
      <c r="A364" s="268"/>
      <c r="B364" s="271"/>
      <c r="C364" s="325" t="s">
        <v>563</v>
      </c>
      <c r="D364" s="326"/>
      <c r="E364" s="272">
        <v>2</v>
      </c>
      <c r="F364" s="273"/>
      <c r="G364" s="274"/>
      <c r="H364" s="275"/>
      <c r="I364" s="269"/>
      <c r="J364" s="276"/>
      <c r="K364" s="269"/>
      <c r="M364" s="270" t="s">
        <v>563</v>
      </c>
      <c r="O364" s="259"/>
    </row>
    <row r="365" spans="1:80" ht="22.5">
      <c r="A365" s="260">
        <v>108</v>
      </c>
      <c r="B365" s="261" t="s">
        <v>564</v>
      </c>
      <c r="C365" s="332" t="s">
        <v>565</v>
      </c>
      <c r="D365" s="263" t="s">
        <v>100</v>
      </c>
      <c r="E365" s="264">
        <v>1</v>
      </c>
      <c r="F365" s="264">
        <v>0</v>
      </c>
      <c r="G365" s="265">
        <f>E365*F365</f>
        <v>0</v>
      </c>
      <c r="H365" s="266">
        <v>0</v>
      </c>
      <c r="I365" s="267">
        <f>E365*H365</f>
        <v>0</v>
      </c>
      <c r="J365" s="266">
        <v>0</v>
      </c>
      <c r="K365" s="267">
        <f>E365*J365</f>
        <v>0</v>
      </c>
      <c r="O365" s="259">
        <v>2</v>
      </c>
      <c r="AA365" s="232">
        <v>1</v>
      </c>
      <c r="AB365" s="232">
        <v>7</v>
      </c>
      <c r="AC365" s="232">
        <v>7</v>
      </c>
      <c r="AZ365" s="232">
        <v>2</v>
      </c>
      <c r="BA365" s="232">
        <f>IF(AZ365=1,G365,0)</f>
        <v>0</v>
      </c>
      <c r="BB365" s="232">
        <f>IF(AZ365=2,G365,0)</f>
        <v>0</v>
      </c>
      <c r="BC365" s="232">
        <f>IF(AZ365=3,G365,0)</f>
        <v>0</v>
      </c>
      <c r="BD365" s="232">
        <f>IF(AZ365=4,G365,0)</f>
        <v>0</v>
      </c>
      <c r="BE365" s="232">
        <f>IF(AZ365=5,G365,0)</f>
        <v>0</v>
      </c>
      <c r="CA365" s="259">
        <v>1</v>
      </c>
      <c r="CB365" s="259">
        <v>7</v>
      </c>
    </row>
    <row r="366" spans="1:15" ht="22.5">
      <c r="A366" s="268"/>
      <c r="B366" s="271"/>
      <c r="C366" s="325" t="s">
        <v>566</v>
      </c>
      <c r="D366" s="326"/>
      <c r="E366" s="272">
        <v>0</v>
      </c>
      <c r="F366" s="273"/>
      <c r="G366" s="274"/>
      <c r="H366" s="275"/>
      <c r="I366" s="269"/>
      <c r="J366" s="276"/>
      <c r="K366" s="269"/>
      <c r="M366" s="270" t="s">
        <v>566</v>
      </c>
      <c r="O366" s="259"/>
    </row>
    <row r="367" spans="1:15" ht="12.75">
      <c r="A367" s="268"/>
      <c r="B367" s="271"/>
      <c r="C367" s="325" t="s">
        <v>567</v>
      </c>
      <c r="D367" s="326"/>
      <c r="E367" s="272">
        <v>0</v>
      </c>
      <c r="F367" s="273"/>
      <c r="G367" s="274"/>
      <c r="H367" s="275"/>
      <c r="I367" s="269"/>
      <c r="J367" s="276"/>
      <c r="K367" s="269"/>
      <c r="M367" s="270" t="s">
        <v>567</v>
      </c>
      <c r="O367" s="259"/>
    </row>
    <row r="368" spans="1:15" ht="12.75">
      <c r="A368" s="268"/>
      <c r="B368" s="271"/>
      <c r="C368" s="325" t="s">
        <v>568</v>
      </c>
      <c r="D368" s="326"/>
      <c r="E368" s="272">
        <v>0</v>
      </c>
      <c r="F368" s="273"/>
      <c r="G368" s="274"/>
      <c r="H368" s="275"/>
      <c r="I368" s="269"/>
      <c r="J368" s="276"/>
      <c r="K368" s="269"/>
      <c r="M368" s="270" t="s">
        <v>568</v>
      </c>
      <c r="O368" s="259"/>
    </row>
    <row r="369" spans="1:15" ht="12.75">
      <c r="A369" s="268"/>
      <c r="B369" s="271"/>
      <c r="C369" s="325" t="s">
        <v>569</v>
      </c>
      <c r="D369" s="326"/>
      <c r="E369" s="272">
        <v>0</v>
      </c>
      <c r="F369" s="273"/>
      <c r="G369" s="274"/>
      <c r="H369" s="275"/>
      <c r="I369" s="269"/>
      <c r="J369" s="276"/>
      <c r="K369" s="269"/>
      <c r="M369" s="270" t="s">
        <v>569</v>
      </c>
      <c r="O369" s="259"/>
    </row>
    <row r="370" spans="1:15" ht="12.75">
      <c r="A370" s="268"/>
      <c r="B370" s="271"/>
      <c r="C370" s="325" t="s">
        <v>570</v>
      </c>
      <c r="D370" s="326"/>
      <c r="E370" s="272">
        <v>0</v>
      </c>
      <c r="F370" s="273"/>
      <c r="G370" s="274"/>
      <c r="H370" s="275"/>
      <c r="I370" s="269"/>
      <c r="J370" s="276"/>
      <c r="K370" s="269"/>
      <c r="M370" s="270" t="s">
        <v>570</v>
      </c>
      <c r="O370" s="259"/>
    </row>
    <row r="371" spans="1:15" ht="12.75">
      <c r="A371" s="268"/>
      <c r="B371" s="271"/>
      <c r="C371" s="325" t="s">
        <v>571</v>
      </c>
      <c r="D371" s="326"/>
      <c r="E371" s="272">
        <v>0</v>
      </c>
      <c r="F371" s="273"/>
      <c r="G371" s="274"/>
      <c r="H371" s="275"/>
      <c r="I371" s="269"/>
      <c r="J371" s="276"/>
      <c r="K371" s="269"/>
      <c r="M371" s="270" t="s">
        <v>571</v>
      </c>
      <c r="O371" s="259"/>
    </row>
    <row r="372" spans="1:15" ht="22.5">
      <c r="A372" s="268"/>
      <c r="B372" s="271"/>
      <c r="C372" s="325" t="s">
        <v>525</v>
      </c>
      <c r="D372" s="326"/>
      <c r="E372" s="272">
        <v>0</v>
      </c>
      <c r="F372" s="273"/>
      <c r="G372" s="274"/>
      <c r="H372" s="275"/>
      <c r="I372" s="269"/>
      <c r="J372" s="276"/>
      <c r="K372" s="269"/>
      <c r="M372" s="270" t="s">
        <v>525</v>
      </c>
      <c r="O372" s="259"/>
    </row>
    <row r="373" spans="1:15" ht="12.75">
      <c r="A373" s="268"/>
      <c r="B373" s="271"/>
      <c r="C373" s="325" t="s">
        <v>553</v>
      </c>
      <c r="D373" s="326"/>
      <c r="E373" s="272">
        <v>0</v>
      </c>
      <c r="F373" s="273"/>
      <c r="G373" s="274"/>
      <c r="H373" s="275"/>
      <c r="I373" s="269"/>
      <c r="J373" s="276"/>
      <c r="K373" s="269"/>
      <c r="M373" s="270" t="s">
        <v>553</v>
      </c>
      <c r="O373" s="259"/>
    </row>
    <row r="374" spans="1:15" ht="12.75">
      <c r="A374" s="268"/>
      <c r="B374" s="271"/>
      <c r="C374" s="325" t="s">
        <v>555</v>
      </c>
      <c r="D374" s="326"/>
      <c r="E374" s="272">
        <v>0</v>
      </c>
      <c r="F374" s="273"/>
      <c r="G374" s="274"/>
      <c r="H374" s="275"/>
      <c r="I374" s="269"/>
      <c r="J374" s="276"/>
      <c r="K374" s="269"/>
      <c r="M374" s="270" t="s">
        <v>555</v>
      </c>
      <c r="O374" s="259"/>
    </row>
    <row r="375" spans="1:15" ht="12.75">
      <c r="A375" s="268"/>
      <c r="B375" s="271"/>
      <c r="C375" s="325" t="s">
        <v>572</v>
      </c>
      <c r="D375" s="326"/>
      <c r="E375" s="272">
        <v>0</v>
      </c>
      <c r="F375" s="273"/>
      <c r="G375" s="274"/>
      <c r="H375" s="275"/>
      <c r="I375" s="269"/>
      <c r="J375" s="276"/>
      <c r="K375" s="269"/>
      <c r="M375" s="270" t="s">
        <v>572</v>
      </c>
      <c r="O375" s="259"/>
    </row>
    <row r="376" spans="1:15" ht="12.75">
      <c r="A376" s="268"/>
      <c r="B376" s="271"/>
      <c r="C376" s="325" t="s">
        <v>534</v>
      </c>
      <c r="D376" s="326"/>
      <c r="E376" s="272">
        <v>0</v>
      </c>
      <c r="F376" s="273"/>
      <c r="G376" s="274"/>
      <c r="H376" s="275"/>
      <c r="I376" s="269"/>
      <c r="J376" s="276"/>
      <c r="K376" s="269"/>
      <c r="M376" s="270" t="s">
        <v>534</v>
      </c>
      <c r="O376" s="259"/>
    </row>
    <row r="377" spans="1:15" ht="12.75">
      <c r="A377" s="268"/>
      <c r="B377" s="271"/>
      <c r="C377" s="325" t="s">
        <v>573</v>
      </c>
      <c r="D377" s="326"/>
      <c r="E377" s="272">
        <v>0</v>
      </c>
      <c r="F377" s="273"/>
      <c r="G377" s="274"/>
      <c r="H377" s="275"/>
      <c r="I377" s="269"/>
      <c r="J377" s="276"/>
      <c r="K377" s="269"/>
      <c r="M377" s="270" t="s">
        <v>573</v>
      </c>
      <c r="O377" s="259"/>
    </row>
    <row r="378" spans="1:15" ht="12.75">
      <c r="A378" s="268"/>
      <c r="B378" s="271"/>
      <c r="C378" s="325" t="s">
        <v>574</v>
      </c>
      <c r="D378" s="326"/>
      <c r="E378" s="272">
        <v>0</v>
      </c>
      <c r="F378" s="273"/>
      <c r="G378" s="274"/>
      <c r="H378" s="275"/>
      <c r="I378" s="269"/>
      <c r="J378" s="276"/>
      <c r="K378" s="269"/>
      <c r="M378" s="270" t="s">
        <v>574</v>
      </c>
      <c r="O378" s="259"/>
    </row>
    <row r="379" spans="1:15" ht="12.75">
      <c r="A379" s="268"/>
      <c r="B379" s="271"/>
      <c r="C379" s="325" t="s">
        <v>517</v>
      </c>
      <c r="D379" s="326"/>
      <c r="E379" s="272">
        <v>1</v>
      </c>
      <c r="F379" s="273"/>
      <c r="G379" s="274"/>
      <c r="H379" s="275"/>
      <c r="I379" s="269"/>
      <c r="J379" s="276"/>
      <c r="K379" s="269"/>
      <c r="M379" s="270" t="s">
        <v>517</v>
      </c>
      <c r="O379" s="259"/>
    </row>
    <row r="380" spans="1:80" ht="12.75">
      <c r="A380" s="260">
        <v>109</v>
      </c>
      <c r="B380" s="261" t="s">
        <v>575</v>
      </c>
      <c r="C380" s="262" t="s">
        <v>576</v>
      </c>
      <c r="D380" s="263" t="s">
        <v>178</v>
      </c>
      <c r="E380" s="264">
        <v>292.6</v>
      </c>
      <c r="F380" s="264">
        <v>0</v>
      </c>
      <c r="G380" s="265">
        <f>E380*F380</f>
        <v>0</v>
      </c>
      <c r="H380" s="266">
        <v>3.99999999999845E-05</v>
      </c>
      <c r="I380" s="267">
        <f>E380*H380</f>
        <v>0.011703999999995465</v>
      </c>
      <c r="J380" s="266">
        <v>0</v>
      </c>
      <c r="K380" s="267">
        <f>E380*J380</f>
        <v>0</v>
      </c>
      <c r="O380" s="259">
        <v>2</v>
      </c>
      <c r="AA380" s="232">
        <v>1</v>
      </c>
      <c r="AB380" s="232">
        <v>7</v>
      </c>
      <c r="AC380" s="232">
        <v>7</v>
      </c>
      <c r="AZ380" s="232">
        <v>2</v>
      </c>
      <c r="BA380" s="232">
        <f>IF(AZ380=1,G380,0)</f>
        <v>0</v>
      </c>
      <c r="BB380" s="232">
        <f>IF(AZ380=2,G380,0)</f>
        <v>0</v>
      </c>
      <c r="BC380" s="232">
        <f>IF(AZ380=3,G380,0)</f>
        <v>0</v>
      </c>
      <c r="BD380" s="232">
        <f>IF(AZ380=4,G380,0)</f>
        <v>0</v>
      </c>
      <c r="BE380" s="232">
        <f>IF(AZ380=5,G380,0)</f>
        <v>0</v>
      </c>
      <c r="CA380" s="259">
        <v>1</v>
      </c>
      <c r="CB380" s="259">
        <v>7</v>
      </c>
    </row>
    <row r="381" spans="1:15" ht="22.5">
      <c r="A381" s="268"/>
      <c r="B381" s="271"/>
      <c r="C381" s="325" t="s">
        <v>577</v>
      </c>
      <c r="D381" s="326"/>
      <c r="E381" s="272">
        <v>292.6</v>
      </c>
      <c r="F381" s="273"/>
      <c r="G381" s="274"/>
      <c r="H381" s="275"/>
      <c r="I381" s="269"/>
      <c r="J381" s="276"/>
      <c r="K381" s="269"/>
      <c r="M381" s="270" t="s">
        <v>577</v>
      </c>
      <c r="O381" s="259"/>
    </row>
    <row r="382" spans="1:80" ht="12.75">
      <c r="A382" s="260">
        <v>110</v>
      </c>
      <c r="B382" s="261" t="s">
        <v>578</v>
      </c>
      <c r="C382" s="262" t="s">
        <v>579</v>
      </c>
      <c r="D382" s="263" t="s">
        <v>164</v>
      </c>
      <c r="E382" s="264">
        <v>5</v>
      </c>
      <c r="F382" s="264">
        <v>0</v>
      </c>
      <c r="G382" s="265">
        <f>E382*F382</f>
        <v>0</v>
      </c>
      <c r="H382" s="266">
        <v>9.99999999999612E-06</v>
      </c>
      <c r="I382" s="267">
        <f>E382*H382</f>
        <v>4.99999999999806E-05</v>
      </c>
      <c r="J382" s="266">
        <v>0</v>
      </c>
      <c r="K382" s="267">
        <f>E382*J382</f>
        <v>0</v>
      </c>
      <c r="O382" s="259">
        <v>2</v>
      </c>
      <c r="AA382" s="232">
        <v>1</v>
      </c>
      <c r="AB382" s="232">
        <v>7</v>
      </c>
      <c r="AC382" s="232">
        <v>7</v>
      </c>
      <c r="AZ382" s="232">
        <v>2</v>
      </c>
      <c r="BA382" s="232">
        <f>IF(AZ382=1,G382,0)</f>
        <v>0</v>
      </c>
      <c r="BB382" s="232">
        <f>IF(AZ382=2,G382,0)</f>
        <v>0</v>
      </c>
      <c r="BC382" s="232">
        <f>IF(AZ382=3,G382,0)</f>
        <v>0</v>
      </c>
      <c r="BD382" s="232">
        <f>IF(AZ382=4,G382,0)</f>
        <v>0</v>
      </c>
      <c r="BE382" s="232">
        <f>IF(AZ382=5,G382,0)</f>
        <v>0</v>
      </c>
      <c r="CA382" s="259">
        <v>1</v>
      </c>
      <c r="CB382" s="259">
        <v>7</v>
      </c>
    </row>
    <row r="383" spans="1:80" ht="12.75">
      <c r="A383" s="260">
        <v>111</v>
      </c>
      <c r="B383" s="261" t="s">
        <v>580</v>
      </c>
      <c r="C383" s="262" t="s">
        <v>581</v>
      </c>
      <c r="D383" s="263" t="s">
        <v>178</v>
      </c>
      <c r="E383" s="264">
        <v>4.86</v>
      </c>
      <c r="F383" s="264">
        <v>0</v>
      </c>
      <c r="G383" s="265">
        <f>E383*F383</f>
        <v>0</v>
      </c>
      <c r="H383" s="266">
        <v>0.00291</v>
      </c>
      <c r="I383" s="267">
        <f>E383*H383</f>
        <v>0.0141426</v>
      </c>
      <c r="J383" s="266"/>
      <c r="K383" s="267">
        <f>E383*J383</f>
        <v>0</v>
      </c>
      <c r="O383" s="259">
        <v>2</v>
      </c>
      <c r="AA383" s="232">
        <v>3</v>
      </c>
      <c r="AB383" s="232">
        <v>7</v>
      </c>
      <c r="AC383" s="232" t="s">
        <v>580</v>
      </c>
      <c r="AZ383" s="232">
        <v>2</v>
      </c>
      <c r="BA383" s="232">
        <f>IF(AZ383=1,G383,0)</f>
        <v>0</v>
      </c>
      <c r="BB383" s="232">
        <f>IF(AZ383=2,G383,0)</f>
        <v>0</v>
      </c>
      <c r="BC383" s="232">
        <f>IF(AZ383=3,G383,0)</f>
        <v>0</v>
      </c>
      <c r="BD383" s="232">
        <f>IF(AZ383=4,G383,0)</f>
        <v>0</v>
      </c>
      <c r="BE383" s="232">
        <f>IF(AZ383=5,G383,0)</f>
        <v>0</v>
      </c>
      <c r="CA383" s="259">
        <v>3</v>
      </c>
      <c r="CB383" s="259">
        <v>7</v>
      </c>
    </row>
    <row r="384" spans="1:15" ht="12.75">
      <c r="A384" s="268"/>
      <c r="B384" s="271"/>
      <c r="C384" s="325" t="s">
        <v>582</v>
      </c>
      <c r="D384" s="326"/>
      <c r="E384" s="272">
        <v>0</v>
      </c>
      <c r="F384" s="273"/>
      <c r="G384" s="274"/>
      <c r="H384" s="275"/>
      <c r="I384" s="269"/>
      <c r="J384" s="276"/>
      <c r="K384" s="269"/>
      <c r="M384" s="270" t="s">
        <v>582</v>
      </c>
      <c r="O384" s="259"/>
    </row>
    <row r="385" spans="1:15" ht="12.75">
      <c r="A385" s="268"/>
      <c r="B385" s="271"/>
      <c r="C385" s="325" t="s">
        <v>583</v>
      </c>
      <c r="D385" s="326"/>
      <c r="E385" s="272">
        <v>0</v>
      </c>
      <c r="F385" s="273"/>
      <c r="G385" s="274"/>
      <c r="H385" s="275"/>
      <c r="I385" s="269"/>
      <c r="J385" s="276"/>
      <c r="K385" s="269"/>
      <c r="M385" s="270" t="s">
        <v>583</v>
      </c>
      <c r="O385" s="259"/>
    </row>
    <row r="386" spans="1:15" ht="12.75">
      <c r="A386" s="268"/>
      <c r="B386" s="271"/>
      <c r="C386" s="325" t="s">
        <v>256</v>
      </c>
      <c r="D386" s="326"/>
      <c r="E386" s="272">
        <v>0</v>
      </c>
      <c r="F386" s="273"/>
      <c r="G386" s="274"/>
      <c r="H386" s="275"/>
      <c r="I386" s="269"/>
      <c r="J386" s="276"/>
      <c r="K386" s="269"/>
      <c r="M386" s="270" t="s">
        <v>256</v>
      </c>
      <c r="O386" s="259"/>
    </row>
    <row r="387" spans="1:15" ht="12.75">
      <c r="A387" s="268"/>
      <c r="B387" s="271"/>
      <c r="C387" s="325" t="s">
        <v>584</v>
      </c>
      <c r="D387" s="326"/>
      <c r="E387" s="272">
        <v>0</v>
      </c>
      <c r="F387" s="273"/>
      <c r="G387" s="274"/>
      <c r="H387" s="275"/>
      <c r="I387" s="269"/>
      <c r="J387" s="276"/>
      <c r="K387" s="269"/>
      <c r="M387" s="270" t="s">
        <v>584</v>
      </c>
      <c r="O387" s="259"/>
    </row>
    <row r="388" spans="1:15" ht="12.75">
      <c r="A388" s="268"/>
      <c r="B388" s="271"/>
      <c r="C388" s="325" t="s">
        <v>585</v>
      </c>
      <c r="D388" s="326"/>
      <c r="E388" s="272">
        <v>0</v>
      </c>
      <c r="F388" s="273"/>
      <c r="G388" s="274"/>
      <c r="H388" s="275"/>
      <c r="I388" s="269"/>
      <c r="J388" s="276"/>
      <c r="K388" s="269"/>
      <c r="M388" s="270" t="s">
        <v>585</v>
      </c>
      <c r="O388" s="259"/>
    </row>
    <row r="389" spans="1:15" ht="12.75">
      <c r="A389" s="268"/>
      <c r="B389" s="271"/>
      <c r="C389" s="325" t="s">
        <v>586</v>
      </c>
      <c r="D389" s="326"/>
      <c r="E389" s="272">
        <v>4.86</v>
      </c>
      <c r="F389" s="273"/>
      <c r="G389" s="274"/>
      <c r="H389" s="275"/>
      <c r="I389" s="269"/>
      <c r="J389" s="276"/>
      <c r="K389" s="269"/>
      <c r="M389" s="270" t="s">
        <v>586</v>
      </c>
      <c r="O389" s="259"/>
    </row>
    <row r="390" spans="1:80" ht="12.75">
      <c r="A390" s="260">
        <v>112</v>
      </c>
      <c r="B390" s="261" t="s">
        <v>587</v>
      </c>
      <c r="C390" s="262" t="s">
        <v>588</v>
      </c>
      <c r="D390" s="263" t="s">
        <v>357</v>
      </c>
      <c r="E390" s="264">
        <v>0.0258965999999954</v>
      </c>
      <c r="F390" s="264">
        <v>0</v>
      </c>
      <c r="G390" s="265">
        <f>E390*F390</f>
        <v>0</v>
      </c>
      <c r="H390" s="266">
        <v>0</v>
      </c>
      <c r="I390" s="267">
        <f>E390*H390</f>
        <v>0</v>
      </c>
      <c r="J390" s="266"/>
      <c r="K390" s="267">
        <f>E390*J390</f>
        <v>0</v>
      </c>
      <c r="O390" s="259">
        <v>2</v>
      </c>
      <c r="AA390" s="232">
        <v>7</v>
      </c>
      <c r="AB390" s="232">
        <v>1001</v>
      </c>
      <c r="AC390" s="232">
        <v>5</v>
      </c>
      <c r="AZ390" s="232">
        <v>2</v>
      </c>
      <c r="BA390" s="232">
        <f>IF(AZ390=1,G390,0)</f>
        <v>0</v>
      </c>
      <c r="BB390" s="232">
        <f>IF(AZ390=2,G390,0)</f>
        <v>0</v>
      </c>
      <c r="BC390" s="232">
        <f>IF(AZ390=3,G390,0)</f>
        <v>0</v>
      </c>
      <c r="BD390" s="232">
        <f>IF(AZ390=4,G390,0)</f>
        <v>0</v>
      </c>
      <c r="BE390" s="232">
        <f>IF(AZ390=5,G390,0)</f>
        <v>0</v>
      </c>
      <c r="CA390" s="259">
        <v>7</v>
      </c>
      <c r="CB390" s="259">
        <v>1001</v>
      </c>
    </row>
    <row r="391" spans="1:57" ht="12.75">
      <c r="A391" s="277"/>
      <c r="B391" s="278" t="s">
        <v>101</v>
      </c>
      <c r="C391" s="279" t="s">
        <v>511</v>
      </c>
      <c r="D391" s="280"/>
      <c r="E391" s="281"/>
      <c r="F391" s="282"/>
      <c r="G391" s="283">
        <f>SUM(G288:G390)</f>
        <v>0</v>
      </c>
      <c r="H391" s="284"/>
      <c r="I391" s="285">
        <f>SUM(I288:I390)</f>
        <v>0.025896599999995447</v>
      </c>
      <c r="J391" s="284"/>
      <c r="K391" s="285">
        <f>SUM(K288:K390)</f>
        <v>0</v>
      </c>
      <c r="O391" s="259">
        <v>4</v>
      </c>
      <c r="BA391" s="286">
        <f>SUM(BA288:BA390)</f>
        <v>0</v>
      </c>
      <c r="BB391" s="286">
        <f>SUM(BB288:BB390)</f>
        <v>0</v>
      </c>
      <c r="BC391" s="286">
        <f>SUM(BC288:BC390)</f>
        <v>0</v>
      </c>
      <c r="BD391" s="286">
        <f>SUM(BD288:BD390)</f>
        <v>0</v>
      </c>
      <c r="BE391" s="286">
        <f>SUM(BE288:BE390)</f>
        <v>0</v>
      </c>
    </row>
    <row r="392" spans="1:15" ht="12.75">
      <c r="A392" s="249" t="s">
        <v>97</v>
      </c>
      <c r="B392" s="250" t="s">
        <v>589</v>
      </c>
      <c r="C392" s="251" t="s">
        <v>590</v>
      </c>
      <c r="D392" s="252"/>
      <c r="E392" s="253"/>
      <c r="F392" s="253"/>
      <c r="G392" s="254"/>
      <c r="H392" s="255"/>
      <c r="I392" s="256"/>
      <c r="J392" s="257"/>
      <c r="K392" s="258"/>
      <c r="O392" s="259">
        <v>1</v>
      </c>
    </row>
    <row r="393" spans="1:80" ht="12.75">
      <c r="A393" s="260">
        <v>113</v>
      </c>
      <c r="B393" s="261" t="s">
        <v>592</v>
      </c>
      <c r="C393" s="262" t="s">
        <v>593</v>
      </c>
      <c r="D393" s="263" t="s">
        <v>100</v>
      </c>
      <c r="E393" s="264">
        <v>1</v>
      </c>
      <c r="F393" s="264">
        <v>0</v>
      </c>
      <c r="G393" s="265">
        <f>E393*F393</f>
        <v>0</v>
      </c>
      <c r="H393" s="266">
        <v>0.065</v>
      </c>
      <c r="I393" s="267">
        <f>E393*H393</f>
        <v>0.065</v>
      </c>
      <c r="J393" s="266">
        <v>0</v>
      </c>
      <c r="K393" s="267">
        <f>E393*J393</f>
        <v>0</v>
      </c>
      <c r="O393" s="259">
        <v>2</v>
      </c>
      <c r="AA393" s="232">
        <v>1</v>
      </c>
      <c r="AB393" s="232">
        <v>7</v>
      </c>
      <c r="AC393" s="232">
        <v>7</v>
      </c>
      <c r="AZ393" s="232">
        <v>2</v>
      </c>
      <c r="BA393" s="232">
        <f>IF(AZ393=1,G393,0)</f>
        <v>0</v>
      </c>
      <c r="BB393" s="232">
        <f>IF(AZ393=2,G393,0)</f>
        <v>0</v>
      </c>
      <c r="BC393" s="232">
        <f>IF(AZ393=3,G393,0)</f>
        <v>0</v>
      </c>
      <c r="BD393" s="232">
        <f>IF(AZ393=4,G393,0)</f>
        <v>0</v>
      </c>
      <c r="BE393" s="232">
        <f>IF(AZ393=5,G393,0)</f>
        <v>0</v>
      </c>
      <c r="CA393" s="259">
        <v>1</v>
      </c>
      <c r="CB393" s="259">
        <v>7</v>
      </c>
    </row>
    <row r="394" spans="1:15" ht="12.75">
      <c r="A394" s="268"/>
      <c r="B394" s="271"/>
      <c r="C394" s="325" t="s">
        <v>594</v>
      </c>
      <c r="D394" s="326"/>
      <c r="E394" s="272">
        <v>0</v>
      </c>
      <c r="F394" s="273"/>
      <c r="G394" s="274"/>
      <c r="H394" s="275"/>
      <c r="I394" s="269"/>
      <c r="J394" s="276"/>
      <c r="K394" s="269"/>
      <c r="M394" s="270" t="s">
        <v>594</v>
      </c>
      <c r="O394" s="259"/>
    </row>
    <row r="395" spans="1:15" ht="12.75">
      <c r="A395" s="268"/>
      <c r="B395" s="271"/>
      <c r="C395" s="325" t="s">
        <v>595</v>
      </c>
      <c r="D395" s="326"/>
      <c r="E395" s="272">
        <v>0</v>
      </c>
      <c r="F395" s="273"/>
      <c r="G395" s="274"/>
      <c r="H395" s="275"/>
      <c r="I395" s="269"/>
      <c r="J395" s="276"/>
      <c r="K395" s="269"/>
      <c r="M395" s="270" t="s">
        <v>595</v>
      </c>
      <c r="O395" s="259"/>
    </row>
    <row r="396" spans="1:15" ht="12.75">
      <c r="A396" s="268"/>
      <c r="B396" s="271"/>
      <c r="C396" s="325" t="s">
        <v>596</v>
      </c>
      <c r="D396" s="326"/>
      <c r="E396" s="272">
        <v>0</v>
      </c>
      <c r="F396" s="273"/>
      <c r="G396" s="274"/>
      <c r="H396" s="275"/>
      <c r="I396" s="269"/>
      <c r="J396" s="276"/>
      <c r="K396" s="269"/>
      <c r="M396" s="270" t="s">
        <v>596</v>
      </c>
      <c r="O396" s="259"/>
    </row>
    <row r="397" spans="1:15" ht="22.5">
      <c r="A397" s="268"/>
      <c r="B397" s="271"/>
      <c r="C397" s="325" t="s">
        <v>597</v>
      </c>
      <c r="D397" s="326"/>
      <c r="E397" s="272">
        <v>0</v>
      </c>
      <c r="F397" s="273"/>
      <c r="G397" s="274"/>
      <c r="H397" s="275"/>
      <c r="I397" s="269"/>
      <c r="J397" s="276"/>
      <c r="K397" s="269"/>
      <c r="M397" s="270" t="s">
        <v>597</v>
      </c>
      <c r="O397" s="259"/>
    </row>
    <row r="398" spans="1:15" ht="22.5">
      <c r="A398" s="268"/>
      <c r="B398" s="271"/>
      <c r="C398" s="325" t="s">
        <v>598</v>
      </c>
      <c r="D398" s="326"/>
      <c r="E398" s="272">
        <v>0</v>
      </c>
      <c r="F398" s="273"/>
      <c r="G398" s="274"/>
      <c r="H398" s="275"/>
      <c r="I398" s="269"/>
      <c r="J398" s="276"/>
      <c r="K398" s="269"/>
      <c r="M398" s="270" t="s">
        <v>598</v>
      </c>
      <c r="O398" s="259"/>
    </row>
    <row r="399" spans="1:15" ht="12.75">
      <c r="A399" s="268"/>
      <c r="B399" s="271"/>
      <c r="C399" s="325" t="s">
        <v>599</v>
      </c>
      <c r="D399" s="326"/>
      <c r="E399" s="272">
        <v>0</v>
      </c>
      <c r="F399" s="273"/>
      <c r="G399" s="274"/>
      <c r="H399" s="275"/>
      <c r="I399" s="269"/>
      <c r="J399" s="276"/>
      <c r="K399" s="269"/>
      <c r="M399" s="270" t="s">
        <v>599</v>
      </c>
      <c r="O399" s="259"/>
    </row>
    <row r="400" spans="1:15" ht="22.5">
      <c r="A400" s="268"/>
      <c r="B400" s="271"/>
      <c r="C400" s="325" t="s">
        <v>600</v>
      </c>
      <c r="D400" s="326"/>
      <c r="E400" s="272">
        <v>0</v>
      </c>
      <c r="F400" s="273"/>
      <c r="G400" s="274"/>
      <c r="H400" s="275"/>
      <c r="I400" s="269"/>
      <c r="J400" s="276"/>
      <c r="K400" s="269"/>
      <c r="M400" s="270" t="s">
        <v>600</v>
      </c>
      <c r="O400" s="259"/>
    </row>
    <row r="401" spans="1:15" ht="12.75">
      <c r="A401" s="268"/>
      <c r="B401" s="271"/>
      <c r="C401" s="325" t="s">
        <v>601</v>
      </c>
      <c r="D401" s="326"/>
      <c r="E401" s="272">
        <v>0</v>
      </c>
      <c r="F401" s="273"/>
      <c r="G401" s="274"/>
      <c r="H401" s="275"/>
      <c r="I401" s="269"/>
      <c r="J401" s="276"/>
      <c r="K401" s="269"/>
      <c r="M401" s="270" t="s">
        <v>601</v>
      </c>
      <c r="O401" s="259"/>
    </row>
    <row r="402" spans="1:15" ht="12.75">
      <c r="A402" s="268"/>
      <c r="B402" s="271"/>
      <c r="C402" s="325" t="s">
        <v>517</v>
      </c>
      <c r="D402" s="326"/>
      <c r="E402" s="272">
        <v>1</v>
      </c>
      <c r="F402" s="273"/>
      <c r="G402" s="274"/>
      <c r="H402" s="275"/>
      <c r="I402" s="269"/>
      <c r="J402" s="276"/>
      <c r="K402" s="269"/>
      <c r="M402" s="270" t="s">
        <v>517</v>
      </c>
      <c r="O402" s="259"/>
    </row>
    <row r="403" spans="1:80" ht="12.75">
      <c r="A403" s="260">
        <v>114</v>
      </c>
      <c r="B403" s="261" t="s">
        <v>602</v>
      </c>
      <c r="C403" s="262" t="s">
        <v>603</v>
      </c>
      <c r="D403" s="263" t="s">
        <v>100</v>
      </c>
      <c r="E403" s="264">
        <v>1</v>
      </c>
      <c r="F403" s="264">
        <v>0</v>
      </c>
      <c r="G403" s="265">
        <f>E403*F403</f>
        <v>0</v>
      </c>
      <c r="H403" s="266">
        <v>0.075</v>
      </c>
      <c r="I403" s="267">
        <f>E403*H403</f>
        <v>0.075</v>
      </c>
      <c r="J403" s="266">
        <v>0</v>
      </c>
      <c r="K403" s="267">
        <f>E403*J403</f>
        <v>0</v>
      </c>
      <c r="O403" s="259">
        <v>2</v>
      </c>
      <c r="AA403" s="232">
        <v>1</v>
      </c>
      <c r="AB403" s="232">
        <v>7</v>
      </c>
      <c r="AC403" s="232">
        <v>7</v>
      </c>
      <c r="AZ403" s="232">
        <v>2</v>
      </c>
      <c r="BA403" s="232">
        <f>IF(AZ403=1,G403,0)</f>
        <v>0</v>
      </c>
      <c r="BB403" s="232">
        <f>IF(AZ403=2,G403,0)</f>
        <v>0</v>
      </c>
      <c r="BC403" s="232">
        <f>IF(AZ403=3,G403,0)</f>
        <v>0</v>
      </c>
      <c r="BD403" s="232">
        <f>IF(AZ403=4,G403,0)</f>
        <v>0</v>
      </c>
      <c r="BE403" s="232">
        <f>IF(AZ403=5,G403,0)</f>
        <v>0</v>
      </c>
      <c r="CA403" s="259">
        <v>1</v>
      </c>
      <c r="CB403" s="259">
        <v>7</v>
      </c>
    </row>
    <row r="404" spans="1:15" ht="12.75">
      <c r="A404" s="268"/>
      <c r="B404" s="271"/>
      <c r="C404" s="325" t="s">
        <v>594</v>
      </c>
      <c r="D404" s="326"/>
      <c r="E404" s="272">
        <v>0</v>
      </c>
      <c r="F404" s="273"/>
      <c r="G404" s="274"/>
      <c r="H404" s="275"/>
      <c r="I404" s="269"/>
      <c r="J404" s="276"/>
      <c r="K404" s="269"/>
      <c r="M404" s="270" t="s">
        <v>594</v>
      </c>
      <c r="O404" s="259"/>
    </row>
    <row r="405" spans="1:15" ht="12.75">
      <c r="A405" s="268"/>
      <c r="B405" s="271"/>
      <c r="C405" s="325" t="s">
        <v>595</v>
      </c>
      <c r="D405" s="326"/>
      <c r="E405" s="272">
        <v>0</v>
      </c>
      <c r="F405" s="273"/>
      <c r="G405" s="274"/>
      <c r="H405" s="275"/>
      <c r="I405" s="269"/>
      <c r="J405" s="276"/>
      <c r="K405" s="269"/>
      <c r="M405" s="270" t="s">
        <v>595</v>
      </c>
      <c r="O405" s="259"/>
    </row>
    <row r="406" spans="1:15" ht="12.75">
      <c r="A406" s="268"/>
      <c r="B406" s="271"/>
      <c r="C406" s="325" t="s">
        <v>596</v>
      </c>
      <c r="D406" s="326"/>
      <c r="E406" s="272">
        <v>0</v>
      </c>
      <c r="F406" s="273"/>
      <c r="G406" s="274"/>
      <c r="H406" s="275"/>
      <c r="I406" s="269"/>
      <c r="J406" s="276"/>
      <c r="K406" s="269"/>
      <c r="M406" s="270" t="s">
        <v>596</v>
      </c>
      <c r="O406" s="259"/>
    </row>
    <row r="407" spans="1:15" ht="22.5">
      <c r="A407" s="268"/>
      <c r="B407" s="271"/>
      <c r="C407" s="325" t="s">
        <v>597</v>
      </c>
      <c r="D407" s="326"/>
      <c r="E407" s="272">
        <v>0</v>
      </c>
      <c r="F407" s="273"/>
      <c r="G407" s="274"/>
      <c r="H407" s="275"/>
      <c r="I407" s="269"/>
      <c r="J407" s="276"/>
      <c r="K407" s="269"/>
      <c r="M407" s="270" t="s">
        <v>597</v>
      </c>
      <c r="O407" s="259"/>
    </row>
    <row r="408" spans="1:15" ht="22.5">
      <c r="A408" s="268"/>
      <c r="B408" s="271"/>
      <c r="C408" s="325" t="s">
        <v>598</v>
      </c>
      <c r="D408" s="326"/>
      <c r="E408" s="272">
        <v>0</v>
      </c>
      <c r="F408" s="273"/>
      <c r="G408" s="274"/>
      <c r="H408" s="275"/>
      <c r="I408" s="269"/>
      <c r="J408" s="276"/>
      <c r="K408" s="269"/>
      <c r="M408" s="270" t="s">
        <v>598</v>
      </c>
      <c r="O408" s="259"/>
    </row>
    <row r="409" spans="1:15" ht="12.75">
      <c r="A409" s="268"/>
      <c r="B409" s="271"/>
      <c r="C409" s="325" t="s">
        <v>599</v>
      </c>
      <c r="D409" s="326"/>
      <c r="E409" s="272">
        <v>0</v>
      </c>
      <c r="F409" s="273"/>
      <c r="G409" s="274"/>
      <c r="H409" s="275"/>
      <c r="I409" s="269"/>
      <c r="J409" s="276"/>
      <c r="K409" s="269"/>
      <c r="M409" s="270" t="s">
        <v>599</v>
      </c>
      <c r="O409" s="259"/>
    </row>
    <row r="410" spans="1:15" ht="22.5">
      <c r="A410" s="268"/>
      <c r="B410" s="271"/>
      <c r="C410" s="325" t="s">
        <v>600</v>
      </c>
      <c r="D410" s="326"/>
      <c r="E410" s="272">
        <v>0</v>
      </c>
      <c r="F410" s="273"/>
      <c r="G410" s="274"/>
      <c r="H410" s="275"/>
      <c r="I410" s="269"/>
      <c r="J410" s="276"/>
      <c r="K410" s="269"/>
      <c r="M410" s="270" t="s">
        <v>600</v>
      </c>
      <c r="O410" s="259"/>
    </row>
    <row r="411" spans="1:15" ht="12.75">
      <c r="A411" s="268"/>
      <c r="B411" s="271"/>
      <c r="C411" s="325" t="s">
        <v>604</v>
      </c>
      <c r="D411" s="326"/>
      <c r="E411" s="272">
        <v>0</v>
      </c>
      <c r="F411" s="273"/>
      <c r="G411" s="274"/>
      <c r="H411" s="275"/>
      <c r="I411" s="269"/>
      <c r="J411" s="276"/>
      <c r="K411" s="269"/>
      <c r="M411" s="270" t="s">
        <v>604</v>
      </c>
      <c r="O411" s="259"/>
    </row>
    <row r="412" spans="1:15" ht="12.75">
      <c r="A412" s="268"/>
      <c r="B412" s="271"/>
      <c r="C412" s="325" t="s">
        <v>517</v>
      </c>
      <c r="D412" s="326"/>
      <c r="E412" s="272">
        <v>1</v>
      </c>
      <c r="F412" s="273"/>
      <c r="G412" s="274"/>
      <c r="H412" s="275"/>
      <c r="I412" s="269"/>
      <c r="J412" s="276"/>
      <c r="K412" s="269"/>
      <c r="M412" s="270" t="s">
        <v>517</v>
      </c>
      <c r="O412" s="259"/>
    </row>
    <row r="413" spans="1:80" ht="12.75">
      <c r="A413" s="260">
        <v>115</v>
      </c>
      <c r="B413" s="261" t="s">
        <v>605</v>
      </c>
      <c r="C413" s="262" t="s">
        <v>606</v>
      </c>
      <c r="D413" s="263" t="s">
        <v>607</v>
      </c>
      <c r="E413" s="264">
        <v>289.7182</v>
      </c>
      <c r="F413" s="264">
        <v>0</v>
      </c>
      <c r="G413" s="265">
        <f>E413*F413</f>
        <v>0</v>
      </c>
      <c r="H413" s="266">
        <v>6E-05</v>
      </c>
      <c r="I413" s="267">
        <f>E413*H413</f>
        <v>0.017383092000000003</v>
      </c>
      <c r="J413" s="266">
        <v>0</v>
      </c>
      <c r="K413" s="267">
        <f>E413*J413</f>
        <v>0</v>
      </c>
      <c r="O413" s="259">
        <v>2</v>
      </c>
      <c r="AA413" s="232">
        <v>1</v>
      </c>
      <c r="AB413" s="232">
        <v>7</v>
      </c>
      <c r="AC413" s="232">
        <v>7</v>
      </c>
      <c r="AZ413" s="232">
        <v>2</v>
      </c>
      <c r="BA413" s="232">
        <f>IF(AZ413=1,G413,0)</f>
        <v>0</v>
      </c>
      <c r="BB413" s="232">
        <f>IF(AZ413=2,G413,0)</f>
        <v>0</v>
      </c>
      <c r="BC413" s="232">
        <f>IF(AZ413=3,G413,0)</f>
        <v>0</v>
      </c>
      <c r="BD413" s="232">
        <f>IF(AZ413=4,G413,0)</f>
        <v>0</v>
      </c>
      <c r="BE413" s="232">
        <f>IF(AZ413=5,G413,0)</f>
        <v>0</v>
      </c>
      <c r="CA413" s="259">
        <v>1</v>
      </c>
      <c r="CB413" s="259">
        <v>7</v>
      </c>
    </row>
    <row r="414" spans="1:15" ht="12.75">
      <c r="A414" s="268"/>
      <c r="B414" s="271"/>
      <c r="C414" s="325" t="s">
        <v>608</v>
      </c>
      <c r="D414" s="326"/>
      <c r="E414" s="272">
        <v>0</v>
      </c>
      <c r="F414" s="273"/>
      <c r="G414" s="274"/>
      <c r="H414" s="275"/>
      <c r="I414" s="269"/>
      <c r="J414" s="276"/>
      <c r="K414" s="269"/>
      <c r="M414" s="270" t="s">
        <v>608</v>
      </c>
      <c r="O414" s="259"/>
    </row>
    <row r="415" spans="1:15" ht="12.75">
      <c r="A415" s="268"/>
      <c r="B415" s="271"/>
      <c r="C415" s="325" t="s">
        <v>609</v>
      </c>
      <c r="D415" s="326"/>
      <c r="E415" s="272">
        <v>79.0642</v>
      </c>
      <c r="F415" s="273"/>
      <c r="G415" s="274"/>
      <c r="H415" s="275"/>
      <c r="I415" s="269"/>
      <c r="J415" s="276"/>
      <c r="K415" s="269"/>
      <c r="M415" s="270" t="s">
        <v>609</v>
      </c>
      <c r="O415" s="259"/>
    </row>
    <row r="416" spans="1:15" ht="12.75">
      <c r="A416" s="268"/>
      <c r="B416" s="271"/>
      <c r="C416" s="325" t="s">
        <v>610</v>
      </c>
      <c r="D416" s="326"/>
      <c r="E416" s="272">
        <v>90.2742</v>
      </c>
      <c r="F416" s="273"/>
      <c r="G416" s="274"/>
      <c r="H416" s="275"/>
      <c r="I416" s="269"/>
      <c r="J416" s="276"/>
      <c r="K416" s="269"/>
      <c r="M416" s="270" t="s">
        <v>610</v>
      </c>
      <c r="O416" s="259"/>
    </row>
    <row r="417" spans="1:15" ht="12.75">
      <c r="A417" s="268"/>
      <c r="B417" s="271"/>
      <c r="C417" s="325" t="s">
        <v>611</v>
      </c>
      <c r="D417" s="326"/>
      <c r="E417" s="272">
        <v>64.3299</v>
      </c>
      <c r="F417" s="273"/>
      <c r="G417" s="274"/>
      <c r="H417" s="275"/>
      <c r="I417" s="269"/>
      <c r="J417" s="276"/>
      <c r="K417" s="269"/>
      <c r="M417" s="270" t="s">
        <v>611</v>
      </c>
      <c r="O417" s="259"/>
    </row>
    <row r="418" spans="1:15" ht="22.5">
      <c r="A418" s="268"/>
      <c r="B418" s="271"/>
      <c r="C418" s="325" t="s">
        <v>612</v>
      </c>
      <c r="D418" s="326"/>
      <c r="E418" s="272">
        <v>56.0498</v>
      </c>
      <c r="F418" s="273"/>
      <c r="G418" s="274"/>
      <c r="H418" s="275"/>
      <c r="I418" s="269"/>
      <c r="J418" s="276"/>
      <c r="K418" s="269"/>
      <c r="M418" s="270" t="s">
        <v>612</v>
      </c>
      <c r="O418" s="259"/>
    </row>
    <row r="419" spans="1:80" ht="12.75">
      <c r="A419" s="260">
        <v>116</v>
      </c>
      <c r="B419" s="261" t="s">
        <v>613</v>
      </c>
      <c r="C419" s="262" t="s">
        <v>614</v>
      </c>
      <c r="D419" s="263" t="s">
        <v>607</v>
      </c>
      <c r="E419" s="264">
        <v>1875.9</v>
      </c>
      <c r="F419" s="264">
        <v>0</v>
      </c>
      <c r="G419" s="265">
        <f>E419*F419</f>
        <v>0</v>
      </c>
      <c r="H419" s="266">
        <v>5E-05</v>
      </c>
      <c r="I419" s="267">
        <f>E419*H419</f>
        <v>0.093795</v>
      </c>
      <c r="J419" s="266">
        <v>-0.001</v>
      </c>
      <c r="K419" s="267">
        <f>E419*J419</f>
        <v>-1.8759000000000001</v>
      </c>
      <c r="O419" s="259">
        <v>2</v>
      </c>
      <c r="AA419" s="232">
        <v>1</v>
      </c>
      <c r="AB419" s="232">
        <v>7</v>
      </c>
      <c r="AC419" s="232">
        <v>7</v>
      </c>
      <c r="AZ419" s="232">
        <v>2</v>
      </c>
      <c r="BA419" s="232">
        <f>IF(AZ419=1,G419,0)</f>
        <v>0</v>
      </c>
      <c r="BB419" s="232">
        <f>IF(AZ419=2,G419,0)</f>
        <v>0</v>
      </c>
      <c r="BC419" s="232">
        <f>IF(AZ419=3,G419,0)</f>
        <v>0</v>
      </c>
      <c r="BD419" s="232">
        <f>IF(AZ419=4,G419,0)</f>
        <v>0</v>
      </c>
      <c r="BE419" s="232">
        <f>IF(AZ419=5,G419,0)</f>
        <v>0</v>
      </c>
      <c r="CA419" s="259">
        <v>1</v>
      </c>
      <c r="CB419" s="259">
        <v>7</v>
      </c>
    </row>
    <row r="420" spans="1:15" ht="12.75">
      <c r="A420" s="268"/>
      <c r="B420" s="271"/>
      <c r="C420" s="325" t="s">
        <v>615</v>
      </c>
      <c r="D420" s="326"/>
      <c r="E420" s="272">
        <v>127</v>
      </c>
      <c r="F420" s="273"/>
      <c r="G420" s="274"/>
      <c r="H420" s="275"/>
      <c r="I420" s="269"/>
      <c r="J420" s="276"/>
      <c r="K420" s="269"/>
      <c r="M420" s="270" t="s">
        <v>615</v>
      </c>
      <c r="O420" s="259"/>
    </row>
    <row r="421" spans="1:15" ht="12.75">
      <c r="A421" s="268"/>
      <c r="B421" s="271"/>
      <c r="C421" s="325" t="s">
        <v>616</v>
      </c>
      <c r="D421" s="326"/>
      <c r="E421" s="272">
        <v>165.1</v>
      </c>
      <c r="F421" s="273"/>
      <c r="G421" s="274"/>
      <c r="H421" s="275"/>
      <c r="I421" s="269"/>
      <c r="J421" s="276"/>
      <c r="K421" s="269"/>
      <c r="M421" s="270" t="s">
        <v>616</v>
      </c>
      <c r="O421" s="259"/>
    </row>
    <row r="422" spans="1:15" ht="12.75">
      <c r="A422" s="268"/>
      <c r="B422" s="271"/>
      <c r="C422" s="325" t="s">
        <v>617</v>
      </c>
      <c r="D422" s="326"/>
      <c r="E422" s="272">
        <v>1350</v>
      </c>
      <c r="F422" s="273"/>
      <c r="G422" s="274"/>
      <c r="H422" s="275"/>
      <c r="I422" s="269"/>
      <c r="J422" s="276"/>
      <c r="K422" s="269"/>
      <c r="M422" s="270" t="s">
        <v>617</v>
      </c>
      <c r="O422" s="259"/>
    </row>
    <row r="423" spans="1:15" ht="12.75">
      <c r="A423" s="268"/>
      <c r="B423" s="271"/>
      <c r="C423" s="325" t="s">
        <v>618</v>
      </c>
      <c r="D423" s="326"/>
      <c r="E423" s="272">
        <v>233.8</v>
      </c>
      <c r="F423" s="273"/>
      <c r="G423" s="274"/>
      <c r="H423" s="275"/>
      <c r="I423" s="269"/>
      <c r="J423" s="276"/>
      <c r="K423" s="269"/>
      <c r="M423" s="270" t="s">
        <v>618</v>
      </c>
      <c r="O423" s="259"/>
    </row>
    <row r="424" spans="1:80" ht="12.75">
      <c r="A424" s="260">
        <v>117</v>
      </c>
      <c r="B424" s="261" t="s">
        <v>619</v>
      </c>
      <c r="C424" s="262" t="s">
        <v>620</v>
      </c>
      <c r="D424" s="263" t="s">
        <v>357</v>
      </c>
      <c r="E424" s="264">
        <v>0.251178092</v>
      </c>
      <c r="F424" s="264">
        <v>0</v>
      </c>
      <c r="G424" s="265">
        <f>E424*F424</f>
        <v>0</v>
      </c>
      <c r="H424" s="266">
        <v>0</v>
      </c>
      <c r="I424" s="267">
        <f>E424*H424</f>
        <v>0</v>
      </c>
      <c r="J424" s="266"/>
      <c r="K424" s="267">
        <f>E424*J424</f>
        <v>0</v>
      </c>
      <c r="O424" s="259">
        <v>2</v>
      </c>
      <c r="AA424" s="232">
        <v>7</v>
      </c>
      <c r="AB424" s="232">
        <v>1001</v>
      </c>
      <c r="AC424" s="232">
        <v>5</v>
      </c>
      <c r="AZ424" s="232">
        <v>2</v>
      </c>
      <c r="BA424" s="232">
        <f>IF(AZ424=1,G424,0)</f>
        <v>0</v>
      </c>
      <c r="BB424" s="232">
        <f>IF(AZ424=2,G424,0)</f>
        <v>0</v>
      </c>
      <c r="BC424" s="232">
        <f>IF(AZ424=3,G424,0)</f>
        <v>0</v>
      </c>
      <c r="BD424" s="232">
        <f>IF(AZ424=4,G424,0)</f>
        <v>0</v>
      </c>
      <c r="BE424" s="232">
        <f>IF(AZ424=5,G424,0)</f>
        <v>0</v>
      </c>
      <c r="CA424" s="259">
        <v>7</v>
      </c>
      <c r="CB424" s="259">
        <v>1001</v>
      </c>
    </row>
    <row r="425" spans="1:57" ht="12.75">
      <c r="A425" s="277"/>
      <c r="B425" s="278" t="s">
        <v>101</v>
      </c>
      <c r="C425" s="279" t="s">
        <v>591</v>
      </c>
      <c r="D425" s="280"/>
      <c r="E425" s="281"/>
      <c r="F425" s="282"/>
      <c r="G425" s="283">
        <f>SUM(G392:G424)</f>
        <v>0</v>
      </c>
      <c r="H425" s="284"/>
      <c r="I425" s="285">
        <f>SUM(I392:I424)</f>
        <v>0.251178092</v>
      </c>
      <c r="J425" s="284"/>
      <c r="K425" s="285">
        <f>SUM(K392:K424)</f>
        <v>-1.8759000000000001</v>
      </c>
      <c r="O425" s="259">
        <v>4</v>
      </c>
      <c r="BA425" s="286">
        <f>SUM(BA392:BA424)</f>
        <v>0</v>
      </c>
      <c r="BB425" s="286">
        <f>SUM(BB392:BB424)</f>
        <v>0</v>
      </c>
      <c r="BC425" s="286">
        <f>SUM(BC392:BC424)</f>
        <v>0</v>
      </c>
      <c r="BD425" s="286">
        <f>SUM(BD392:BD424)</f>
        <v>0</v>
      </c>
      <c r="BE425" s="286">
        <f>SUM(BE392:BE424)</f>
        <v>0</v>
      </c>
    </row>
    <row r="426" spans="1:15" ht="12.75">
      <c r="A426" s="249" t="s">
        <v>97</v>
      </c>
      <c r="B426" s="250" t="s">
        <v>621</v>
      </c>
      <c r="C426" s="251" t="s">
        <v>622</v>
      </c>
      <c r="D426" s="252"/>
      <c r="E426" s="253"/>
      <c r="F426" s="253"/>
      <c r="G426" s="254"/>
      <c r="H426" s="255"/>
      <c r="I426" s="256"/>
      <c r="J426" s="257"/>
      <c r="K426" s="258"/>
      <c r="O426" s="259">
        <v>1</v>
      </c>
    </row>
    <row r="427" spans="1:80" ht="12.75">
      <c r="A427" s="260">
        <v>118</v>
      </c>
      <c r="B427" s="261" t="s">
        <v>624</v>
      </c>
      <c r="C427" s="262" t="s">
        <v>625</v>
      </c>
      <c r="D427" s="263" t="s">
        <v>152</v>
      </c>
      <c r="E427" s="264">
        <v>171.44</v>
      </c>
      <c r="F427" s="264">
        <v>0</v>
      </c>
      <c r="G427" s="265">
        <f>E427*F427</f>
        <v>0</v>
      </c>
      <c r="H427" s="266">
        <v>1E-05</v>
      </c>
      <c r="I427" s="267">
        <f>E427*H427</f>
        <v>0.0017144</v>
      </c>
      <c r="J427" s="266">
        <v>0</v>
      </c>
      <c r="K427" s="267">
        <f>E427*J427</f>
        <v>0</v>
      </c>
      <c r="O427" s="259">
        <v>2</v>
      </c>
      <c r="AA427" s="232">
        <v>1</v>
      </c>
      <c r="AB427" s="232">
        <v>7</v>
      </c>
      <c r="AC427" s="232">
        <v>7</v>
      </c>
      <c r="AZ427" s="232">
        <v>2</v>
      </c>
      <c r="BA427" s="232">
        <f>IF(AZ427=1,G427,0)</f>
        <v>0</v>
      </c>
      <c r="BB427" s="232">
        <f>IF(AZ427=2,G427,0)</f>
        <v>0</v>
      </c>
      <c r="BC427" s="232">
        <f>IF(AZ427=3,G427,0)</f>
        <v>0</v>
      </c>
      <c r="BD427" s="232">
        <f>IF(AZ427=4,G427,0)</f>
        <v>0</v>
      </c>
      <c r="BE427" s="232">
        <f>IF(AZ427=5,G427,0)</f>
        <v>0</v>
      </c>
      <c r="CA427" s="259">
        <v>1</v>
      </c>
      <c r="CB427" s="259">
        <v>7</v>
      </c>
    </row>
    <row r="428" spans="1:15" ht="12.75">
      <c r="A428" s="268"/>
      <c r="B428" s="271"/>
      <c r="C428" s="325" t="s">
        <v>626</v>
      </c>
      <c r="D428" s="326"/>
      <c r="E428" s="272">
        <v>169.84</v>
      </c>
      <c r="F428" s="273"/>
      <c r="G428" s="274"/>
      <c r="H428" s="275"/>
      <c r="I428" s="269"/>
      <c r="J428" s="276"/>
      <c r="K428" s="269"/>
      <c r="M428" s="270" t="s">
        <v>626</v>
      </c>
      <c r="O428" s="259"/>
    </row>
    <row r="429" spans="1:15" ht="12.75">
      <c r="A429" s="268"/>
      <c r="B429" s="271"/>
      <c r="C429" s="325" t="s">
        <v>627</v>
      </c>
      <c r="D429" s="326"/>
      <c r="E429" s="272">
        <v>1.6</v>
      </c>
      <c r="F429" s="273"/>
      <c r="G429" s="274"/>
      <c r="H429" s="275"/>
      <c r="I429" s="269"/>
      <c r="J429" s="276"/>
      <c r="K429" s="269"/>
      <c r="M429" s="270" t="s">
        <v>627</v>
      </c>
      <c r="O429" s="259"/>
    </row>
    <row r="430" spans="1:15" ht="22.5">
      <c r="A430" s="268"/>
      <c r="B430" s="271"/>
      <c r="C430" s="325" t="s">
        <v>628</v>
      </c>
      <c r="D430" s="326"/>
      <c r="E430" s="272">
        <v>0</v>
      </c>
      <c r="F430" s="273"/>
      <c r="G430" s="274"/>
      <c r="H430" s="275"/>
      <c r="I430" s="269"/>
      <c r="J430" s="276"/>
      <c r="K430" s="269"/>
      <c r="M430" s="270" t="s">
        <v>628</v>
      </c>
      <c r="O430" s="259"/>
    </row>
    <row r="431" spans="1:80" ht="22.5">
      <c r="A431" s="260">
        <v>119</v>
      </c>
      <c r="B431" s="261" t="s">
        <v>629</v>
      </c>
      <c r="C431" s="332" t="s">
        <v>630</v>
      </c>
      <c r="D431" s="263" t="s">
        <v>152</v>
      </c>
      <c r="E431" s="264">
        <v>171.44</v>
      </c>
      <c r="F431" s="264">
        <v>0</v>
      </c>
      <c r="G431" s="265">
        <f>E431*F431</f>
        <v>0</v>
      </c>
      <c r="H431" s="266">
        <v>0.000420000000000087</v>
      </c>
      <c r="I431" s="267">
        <f>E431*H431</f>
        <v>0.07200480000001491</v>
      </c>
      <c r="J431" s="266">
        <v>0</v>
      </c>
      <c r="K431" s="267">
        <f>E431*J431</f>
        <v>0</v>
      </c>
      <c r="O431" s="259">
        <v>2</v>
      </c>
      <c r="AA431" s="232">
        <v>1</v>
      </c>
      <c r="AB431" s="232">
        <v>7</v>
      </c>
      <c r="AC431" s="232">
        <v>7</v>
      </c>
      <c r="AZ431" s="232">
        <v>2</v>
      </c>
      <c r="BA431" s="232">
        <f>IF(AZ431=1,G431,0)</f>
        <v>0</v>
      </c>
      <c r="BB431" s="232">
        <f>IF(AZ431=2,G431,0)</f>
        <v>0</v>
      </c>
      <c r="BC431" s="232">
        <f>IF(AZ431=3,G431,0)</f>
        <v>0</v>
      </c>
      <c r="BD431" s="232">
        <f>IF(AZ431=4,G431,0)</f>
        <v>0</v>
      </c>
      <c r="BE431" s="232">
        <f>IF(AZ431=5,G431,0)</f>
        <v>0</v>
      </c>
      <c r="CA431" s="259">
        <v>1</v>
      </c>
      <c r="CB431" s="259">
        <v>7</v>
      </c>
    </row>
    <row r="432" spans="1:57" ht="12.75">
      <c r="A432" s="277"/>
      <c r="B432" s="278" t="s">
        <v>101</v>
      </c>
      <c r="C432" s="279" t="s">
        <v>623</v>
      </c>
      <c r="D432" s="280"/>
      <c r="E432" s="281"/>
      <c r="F432" s="282"/>
      <c r="G432" s="283">
        <f>SUM(G426:G431)</f>
        <v>0</v>
      </c>
      <c r="H432" s="284"/>
      <c r="I432" s="285">
        <f>SUM(I426:I431)</f>
        <v>0.07371920000001492</v>
      </c>
      <c r="J432" s="284"/>
      <c r="K432" s="285">
        <f>SUM(K426:K431)</f>
        <v>0</v>
      </c>
      <c r="O432" s="259">
        <v>4</v>
      </c>
      <c r="BA432" s="286">
        <f>SUM(BA426:BA431)</f>
        <v>0</v>
      </c>
      <c r="BB432" s="286">
        <f>SUM(BB426:BB431)</f>
        <v>0</v>
      </c>
      <c r="BC432" s="286">
        <f>SUM(BC426:BC431)</f>
        <v>0</v>
      </c>
      <c r="BD432" s="286">
        <f>SUM(BD426:BD431)</f>
        <v>0</v>
      </c>
      <c r="BE432" s="286">
        <f>SUM(BE426:BE431)</f>
        <v>0</v>
      </c>
    </row>
    <row r="433" spans="1:15" ht="12.75">
      <c r="A433" s="249" t="s">
        <v>97</v>
      </c>
      <c r="B433" s="250" t="s">
        <v>631</v>
      </c>
      <c r="C433" s="251" t="s">
        <v>632</v>
      </c>
      <c r="D433" s="252"/>
      <c r="E433" s="253"/>
      <c r="F433" s="253"/>
      <c r="G433" s="254"/>
      <c r="H433" s="255"/>
      <c r="I433" s="256"/>
      <c r="J433" s="257"/>
      <c r="K433" s="258"/>
      <c r="O433" s="259">
        <v>1</v>
      </c>
    </row>
    <row r="434" spans="1:80" ht="12.75">
      <c r="A434" s="260">
        <v>120</v>
      </c>
      <c r="B434" s="261" t="s">
        <v>634</v>
      </c>
      <c r="C434" s="262" t="s">
        <v>635</v>
      </c>
      <c r="D434" s="263" t="s">
        <v>152</v>
      </c>
      <c r="E434" s="264">
        <v>358.275</v>
      </c>
      <c r="F434" s="264">
        <v>0</v>
      </c>
      <c r="G434" s="265">
        <f>E434*F434</f>
        <v>0</v>
      </c>
      <c r="H434" s="266">
        <v>0</v>
      </c>
      <c r="I434" s="267">
        <f>E434*H434</f>
        <v>0</v>
      </c>
      <c r="J434" s="266">
        <v>-0.014</v>
      </c>
      <c r="K434" s="267">
        <f>E434*J434</f>
        <v>-5.0158499999999995</v>
      </c>
      <c r="O434" s="259">
        <v>2</v>
      </c>
      <c r="AA434" s="232">
        <v>1</v>
      </c>
      <c r="AB434" s="232">
        <v>7</v>
      </c>
      <c r="AC434" s="232">
        <v>7</v>
      </c>
      <c r="AZ434" s="232">
        <v>2</v>
      </c>
      <c r="BA434" s="232">
        <f>IF(AZ434=1,G434,0)</f>
        <v>0</v>
      </c>
      <c r="BB434" s="232">
        <f>IF(AZ434=2,G434,0)</f>
        <v>0</v>
      </c>
      <c r="BC434" s="232">
        <f>IF(AZ434=3,G434,0)</f>
        <v>0</v>
      </c>
      <c r="BD434" s="232">
        <f>IF(AZ434=4,G434,0)</f>
        <v>0</v>
      </c>
      <c r="BE434" s="232">
        <f>IF(AZ434=5,G434,0)</f>
        <v>0</v>
      </c>
      <c r="CA434" s="259">
        <v>1</v>
      </c>
      <c r="CB434" s="259">
        <v>7</v>
      </c>
    </row>
    <row r="435" spans="1:15" ht="12.75">
      <c r="A435" s="268"/>
      <c r="B435" s="271"/>
      <c r="C435" s="325" t="s">
        <v>636</v>
      </c>
      <c r="D435" s="326"/>
      <c r="E435" s="272">
        <v>26.35</v>
      </c>
      <c r="F435" s="273"/>
      <c r="G435" s="274"/>
      <c r="H435" s="275"/>
      <c r="I435" s="269"/>
      <c r="J435" s="276"/>
      <c r="K435" s="269"/>
      <c r="M435" s="270" t="s">
        <v>636</v>
      </c>
      <c r="O435" s="259"/>
    </row>
    <row r="436" spans="1:15" ht="12.75">
      <c r="A436" s="268"/>
      <c r="B436" s="271"/>
      <c r="C436" s="325" t="s">
        <v>637</v>
      </c>
      <c r="D436" s="326"/>
      <c r="E436" s="272">
        <v>7.425</v>
      </c>
      <c r="F436" s="273"/>
      <c r="G436" s="274"/>
      <c r="H436" s="275"/>
      <c r="I436" s="269"/>
      <c r="J436" s="276"/>
      <c r="K436" s="269"/>
      <c r="M436" s="270" t="s">
        <v>637</v>
      </c>
      <c r="O436" s="259"/>
    </row>
    <row r="437" spans="1:15" ht="12.75">
      <c r="A437" s="268"/>
      <c r="B437" s="271"/>
      <c r="C437" s="325" t="s">
        <v>638</v>
      </c>
      <c r="D437" s="326"/>
      <c r="E437" s="272">
        <v>324.5</v>
      </c>
      <c r="F437" s="273"/>
      <c r="G437" s="274"/>
      <c r="H437" s="275"/>
      <c r="I437" s="269"/>
      <c r="J437" s="276"/>
      <c r="K437" s="269"/>
      <c r="M437" s="270" t="s">
        <v>638</v>
      </c>
      <c r="O437" s="259"/>
    </row>
    <row r="438" spans="1:57" ht="12.75">
      <c r="A438" s="277"/>
      <c r="B438" s="278" t="s">
        <v>101</v>
      </c>
      <c r="C438" s="279" t="s">
        <v>633</v>
      </c>
      <c r="D438" s="280"/>
      <c r="E438" s="281"/>
      <c r="F438" s="282"/>
      <c r="G438" s="283">
        <f>SUM(G433:G437)</f>
        <v>0</v>
      </c>
      <c r="H438" s="284"/>
      <c r="I438" s="285">
        <f>SUM(I433:I437)</f>
        <v>0</v>
      </c>
      <c r="J438" s="284"/>
      <c r="K438" s="285">
        <f>SUM(K433:K437)</f>
        <v>-5.0158499999999995</v>
      </c>
      <c r="O438" s="259">
        <v>4</v>
      </c>
      <c r="BA438" s="286">
        <f>SUM(BA433:BA437)</f>
        <v>0</v>
      </c>
      <c r="BB438" s="286">
        <f>SUM(BB433:BB437)</f>
        <v>0</v>
      </c>
      <c r="BC438" s="286">
        <f>SUM(BC433:BC437)</f>
        <v>0</v>
      </c>
      <c r="BD438" s="286">
        <f>SUM(BD433:BD437)</f>
        <v>0</v>
      </c>
      <c r="BE438" s="286">
        <f>SUM(BE433:BE437)</f>
        <v>0</v>
      </c>
    </row>
    <row r="439" spans="1:15" ht="12.75">
      <c r="A439" s="249" t="s">
        <v>97</v>
      </c>
      <c r="B439" s="250" t="s">
        <v>639</v>
      </c>
      <c r="C439" s="251" t="s">
        <v>640</v>
      </c>
      <c r="D439" s="252"/>
      <c r="E439" s="253"/>
      <c r="F439" s="253"/>
      <c r="G439" s="254"/>
      <c r="H439" s="255"/>
      <c r="I439" s="256"/>
      <c r="J439" s="257"/>
      <c r="K439" s="258"/>
      <c r="O439" s="259">
        <v>1</v>
      </c>
    </row>
    <row r="440" spans="1:80" ht="12.75">
      <c r="A440" s="260">
        <v>121</v>
      </c>
      <c r="B440" s="261" t="s">
        <v>642</v>
      </c>
      <c r="C440" s="262" t="s">
        <v>643</v>
      </c>
      <c r="D440" s="263" t="s">
        <v>178</v>
      </c>
      <c r="E440" s="264">
        <v>75</v>
      </c>
      <c r="F440" s="264">
        <v>0</v>
      </c>
      <c r="G440" s="265">
        <f>E440*F440</f>
        <v>0</v>
      </c>
      <c r="H440" s="266">
        <v>0</v>
      </c>
      <c r="I440" s="267">
        <f>E440*H440</f>
        <v>0</v>
      </c>
      <c r="J440" s="266">
        <v>0</v>
      </c>
      <c r="K440" s="267">
        <f>E440*J440</f>
        <v>0</v>
      </c>
      <c r="O440" s="259">
        <v>2</v>
      </c>
      <c r="AA440" s="232">
        <v>1</v>
      </c>
      <c r="AB440" s="232">
        <v>9</v>
      </c>
      <c r="AC440" s="232">
        <v>9</v>
      </c>
      <c r="AZ440" s="232">
        <v>4</v>
      </c>
      <c r="BA440" s="232">
        <f>IF(AZ440=1,G440,0)</f>
        <v>0</v>
      </c>
      <c r="BB440" s="232">
        <f>IF(AZ440=2,G440,0)</f>
        <v>0</v>
      </c>
      <c r="BC440" s="232">
        <f>IF(AZ440=3,G440,0)</f>
        <v>0</v>
      </c>
      <c r="BD440" s="232">
        <f>IF(AZ440=4,G440,0)</f>
        <v>0</v>
      </c>
      <c r="BE440" s="232">
        <f>IF(AZ440=5,G440,0)</f>
        <v>0</v>
      </c>
      <c r="CA440" s="259">
        <v>1</v>
      </c>
      <c r="CB440" s="259">
        <v>9</v>
      </c>
    </row>
    <row r="441" spans="1:15" ht="12.75">
      <c r="A441" s="268"/>
      <c r="B441" s="271"/>
      <c r="C441" s="325" t="s">
        <v>644</v>
      </c>
      <c r="D441" s="326"/>
      <c r="E441" s="272">
        <v>0</v>
      </c>
      <c r="F441" s="273"/>
      <c r="G441" s="274"/>
      <c r="H441" s="275"/>
      <c r="I441" s="269"/>
      <c r="J441" s="276"/>
      <c r="K441" s="269"/>
      <c r="M441" s="270" t="s">
        <v>644</v>
      </c>
      <c r="O441" s="259"/>
    </row>
    <row r="442" spans="1:15" ht="12.75">
      <c r="A442" s="268"/>
      <c r="B442" s="271"/>
      <c r="C442" s="325" t="s">
        <v>645</v>
      </c>
      <c r="D442" s="326"/>
      <c r="E442" s="272">
        <v>0</v>
      </c>
      <c r="F442" s="273"/>
      <c r="G442" s="274"/>
      <c r="H442" s="275"/>
      <c r="I442" s="269"/>
      <c r="J442" s="276"/>
      <c r="K442" s="269"/>
      <c r="M442" s="270" t="s">
        <v>645</v>
      </c>
      <c r="O442" s="259"/>
    </row>
    <row r="443" spans="1:15" ht="12.75">
      <c r="A443" s="268"/>
      <c r="B443" s="271"/>
      <c r="C443" s="325" t="s">
        <v>646</v>
      </c>
      <c r="D443" s="326"/>
      <c r="E443" s="272">
        <v>0</v>
      </c>
      <c r="F443" s="273"/>
      <c r="G443" s="274"/>
      <c r="H443" s="275"/>
      <c r="I443" s="269"/>
      <c r="J443" s="276"/>
      <c r="K443" s="269"/>
      <c r="M443" s="270" t="s">
        <v>646</v>
      </c>
      <c r="O443" s="259"/>
    </row>
    <row r="444" spans="1:15" ht="12.75">
      <c r="A444" s="268"/>
      <c r="B444" s="271"/>
      <c r="C444" s="325" t="s">
        <v>647</v>
      </c>
      <c r="D444" s="326"/>
      <c r="E444" s="272">
        <v>0</v>
      </c>
      <c r="F444" s="273"/>
      <c r="G444" s="274"/>
      <c r="H444" s="275"/>
      <c r="I444" s="269"/>
      <c r="J444" s="276"/>
      <c r="K444" s="269"/>
      <c r="M444" s="270" t="s">
        <v>647</v>
      </c>
      <c r="O444" s="259"/>
    </row>
    <row r="445" spans="1:15" ht="12.75">
      <c r="A445" s="268"/>
      <c r="B445" s="271"/>
      <c r="C445" s="325" t="s">
        <v>648</v>
      </c>
      <c r="D445" s="326"/>
      <c r="E445" s="272">
        <v>75</v>
      </c>
      <c r="F445" s="273"/>
      <c r="G445" s="274"/>
      <c r="H445" s="275"/>
      <c r="I445" s="269"/>
      <c r="J445" s="276"/>
      <c r="K445" s="269"/>
      <c r="M445" s="270" t="s">
        <v>648</v>
      </c>
      <c r="O445" s="259"/>
    </row>
    <row r="446" spans="1:57" ht="12.75">
      <c r="A446" s="277"/>
      <c r="B446" s="278" t="s">
        <v>101</v>
      </c>
      <c r="C446" s="279" t="s">
        <v>641</v>
      </c>
      <c r="D446" s="280"/>
      <c r="E446" s="281"/>
      <c r="F446" s="282"/>
      <c r="G446" s="283">
        <f>SUM(G439:G445)</f>
        <v>0</v>
      </c>
      <c r="H446" s="284"/>
      <c r="I446" s="285">
        <f>SUM(I439:I445)</f>
        <v>0</v>
      </c>
      <c r="J446" s="284"/>
      <c r="K446" s="285">
        <f>SUM(K439:K445)</f>
        <v>0</v>
      </c>
      <c r="O446" s="259">
        <v>4</v>
      </c>
      <c r="BA446" s="286">
        <f>SUM(BA439:BA445)</f>
        <v>0</v>
      </c>
      <c r="BB446" s="286">
        <f>SUM(BB439:BB445)</f>
        <v>0</v>
      </c>
      <c r="BC446" s="286">
        <f>SUM(BC439:BC445)</f>
        <v>0</v>
      </c>
      <c r="BD446" s="286">
        <f>SUM(BD439:BD445)</f>
        <v>0</v>
      </c>
      <c r="BE446" s="286">
        <f>SUM(BE439:BE445)</f>
        <v>0</v>
      </c>
    </row>
    <row r="447" spans="1:15" ht="12.75">
      <c r="A447" s="249" t="s">
        <v>97</v>
      </c>
      <c r="B447" s="250" t="s">
        <v>649</v>
      </c>
      <c r="C447" s="251" t="s">
        <v>650</v>
      </c>
      <c r="D447" s="252"/>
      <c r="E447" s="253"/>
      <c r="F447" s="253"/>
      <c r="G447" s="254"/>
      <c r="H447" s="255"/>
      <c r="I447" s="256"/>
      <c r="J447" s="257"/>
      <c r="K447" s="258"/>
      <c r="O447" s="259">
        <v>1</v>
      </c>
    </row>
    <row r="448" spans="1:80" ht="12.75">
      <c r="A448" s="260">
        <v>122</v>
      </c>
      <c r="B448" s="261" t="s">
        <v>652</v>
      </c>
      <c r="C448" s="262" t="s">
        <v>653</v>
      </c>
      <c r="D448" s="263" t="s">
        <v>357</v>
      </c>
      <c r="E448" s="264">
        <v>35.273335636</v>
      </c>
      <c r="F448" s="264">
        <v>0</v>
      </c>
      <c r="G448" s="265">
        <f aca="true" t="shared" si="0" ref="G448:G457">E448*F448</f>
        <v>0</v>
      </c>
      <c r="H448" s="266">
        <v>0</v>
      </c>
      <c r="I448" s="267">
        <f aca="true" t="shared" si="1" ref="I448:I457">E448*H448</f>
        <v>0</v>
      </c>
      <c r="J448" s="266"/>
      <c r="K448" s="267">
        <f aca="true" t="shared" si="2" ref="K448:K457">E448*J448</f>
        <v>0</v>
      </c>
      <c r="O448" s="259">
        <v>2</v>
      </c>
      <c r="AA448" s="232">
        <v>8</v>
      </c>
      <c r="AB448" s="232">
        <v>0</v>
      </c>
      <c r="AC448" s="232">
        <v>3</v>
      </c>
      <c r="AZ448" s="232">
        <v>1</v>
      </c>
      <c r="BA448" s="232">
        <f aca="true" t="shared" si="3" ref="BA448:BA457">IF(AZ448=1,G448,0)</f>
        <v>0</v>
      </c>
      <c r="BB448" s="232">
        <f aca="true" t="shared" si="4" ref="BB448:BB457">IF(AZ448=2,G448,0)</f>
        <v>0</v>
      </c>
      <c r="BC448" s="232">
        <f aca="true" t="shared" si="5" ref="BC448:BC457">IF(AZ448=3,G448,0)</f>
        <v>0</v>
      </c>
      <c r="BD448" s="232">
        <f aca="true" t="shared" si="6" ref="BD448:BD457">IF(AZ448=4,G448,0)</f>
        <v>0</v>
      </c>
      <c r="BE448" s="232">
        <f aca="true" t="shared" si="7" ref="BE448:BE457">IF(AZ448=5,G448,0)</f>
        <v>0</v>
      </c>
      <c r="CA448" s="259">
        <v>8</v>
      </c>
      <c r="CB448" s="259">
        <v>0</v>
      </c>
    </row>
    <row r="449" spans="1:80" ht="12.75">
      <c r="A449" s="260">
        <v>123</v>
      </c>
      <c r="B449" s="261" t="s">
        <v>654</v>
      </c>
      <c r="C449" s="262" t="s">
        <v>655</v>
      </c>
      <c r="D449" s="263" t="s">
        <v>357</v>
      </c>
      <c r="E449" s="264">
        <v>176.36667818</v>
      </c>
      <c r="F449" s="264">
        <v>0</v>
      </c>
      <c r="G449" s="265">
        <f t="shared" si="0"/>
        <v>0</v>
      </c>
      <c r="H449" s="266">
        <v>0</v>
      </c>
      <c r="I449" s="267">
        <f t="shared" si="1"/>
        <v>0</v>
      </c>
      <c r="J449" s="266"/>
      <c r="K449" s="267">
        <f t="shared" si="2"/>
        <v>0</v>
      </c>
      <c r="O449" s="259">
        <v>2</v>
      </c>
      <c r="AA449" s="232">
        <v>8</v>
      </c>
      <c r="AB449" s="232">
        <v>0</v>
      </c>
      <c r="AC449" s="232">
        <v>3</v>
      </c>
      <c r="AZ449" s="232">
        <v>1</v>
      </c>
      <c r="BA449" s="232">
        <f t="shared" si="3"/>
        <v>0</v>
      </c>
      <c r="BB449" s="232">
        <f t="shared" si="4"/>
        <v>0</v>
      </c>
      <c r="BC449" s="232">
        <f t="shared" si="5"/>
        <v>0</v>
      </c>
      <c r="BD449" s="232">
        <f t="shared" si="6"/>
        <v>0</v>
      </c>
      <c r="BE449" s="232">
        <f t="shared" si="7"/>
        <v>0</v>
      </c>
      <c r="CA449" s="259">
        <v>8</v>
      </c>
      <c r="CB449" s="259">
        <v>0</v>
      </c>
    </row>
    <row r="450" spans="1:80" ht="12.75">
      <c r="A450" s="260">
        <v>124</v>
      </c>
      <c r="B450" s="261" t="s">
        <v>656</v>
      </c>
      <c r="C450" s="262" t="s">
        <v>657</v>
      </c>
      <c r="D450" s="263" t="s">
        <v>357</v>
      </c>
      <c r="E450" s="264">
        <v>35.273335636</v>
      </c>
      <c r="F450" s="264">
        <v>0</v>
      </c>
      <c r="G450" s="265">
        <f t="shared" si="0"/>
        <v>0</v>
      </c>
      <c r="H450" s="266">
        <v>0</v>
      </c>
      <c r="I450" s="267">
        <f t="shared" si="1"/>
        <v>0</v>
      </c>
      <c r="J450" s="266"/>
      <c r="K450" s="267">
        <f t="shared" si="2"/>
        <v>0</v>
      </c>
      <c r="O450" s="259">
        <v>2</v>
      </c>
      <c r="AA450" s="232">
        <v>8</v>
      </c>
      <c r="AB450" s="232">
        <v>0</v>
      </c>
      <c r="AC450" s="232">
        <v>3</v>
      </c>
      <c r="AZ450" s="232">
        <v>1</v>
      </c>
      <c r="BA450" s="232">
        <f t="shared" si="3"/>
        <v>0</v>
      </c>
      <c r="BB450" s="232">
        <f t="shared" si="4"/>
        <v>0</v>
      </c>
      <c r="BC450" s="232">
        <f t="shared" si="5"/>
        <v>0</v>
      </c>
      <c r="BD450" s="232">
        <f t="shared" si="6"/>
        <v>0</v>
      </c>
      <c r="BE450" s="232">
        <f t="shared" si="7"/>
        <v>0</v>
      </c>
      <c r="CA450" s="259">
        <v>8</v>
      </c>
      <c r="CB450" s="259">
        <v>0</v>
      </c>
    </row>
    <row r="451" spans="1:80" ht="12.75">
      <c r="A451" s="260">
        <v>125</v>
      </c>
      <c r="B451" s="261" t="s">
        <v>658</v>
      </c>
      <c r="C451" s="262" t="s">
        <v>659</v>
      </c>
      <c r="D451" s="263" t="s">
        <v>357</v>
      </c>
      <c r="E451" s="264">
        <v>493.826698904</v>
      </c>
      <c r="F451" s="264">
        <v>0</v>
      </c>
      <c r="G451" s="265">
        <f t="shared" si="0"/>
        <v>0</v>
      </c>
      <c r="H451" s="266">
        <v>0</v>
      </c>
      <c r="I451" s="267">
        <f t="shared" si="1"/>
        <v>0</v>
      </c>
      <c r="J451" s="266"/>
      <c r="K451" s="267">
        <f t="shared" si="2"/>
        <v>0</v>
      </c>
      <c r="O451" s="259">
        <v>2</v>
      </c>
      <c r="AA451" s="232">
        <v>8</v>
      </c>
      <c r="AB451" s="232">
        <v>0</v>
      </c>
      <c r="AC451" s="232">
        <v>3</v>
      </c>
      <c r="AZ451" s="232">
        <v>1</v>
      </c>
      <c r="BA451" s="232">
        <f t="shared" si="3"/>
        <v>0</v>
      </c>
      <c r="BB451" s="232">
        <f t="shared" si="4"/>
        <v>0</v>
      </c>
      <c r="BC451" s="232">
        <f t="shared" si="5"/>
        <v>0</v>
      </c>
      <c r="BD451" s="232">
        <f t="shared" si="6"/>
        <v>0</v>
      </c>
      <c r="BE451" s="232">
        <f t="shared" si="7"/>
        <v>0</v>
      </c>
      <c r="CA451" s="259">
        <v>8</v>
      </c>
      <c r="CB451" s="259">
        <v>0</v>
      </c>
    </row>
    <row r="452" spans="1:80" ht="12.75">
      <c r="A452" s="260">
        <v>126</v>
      </c>
      <c r="B452" s="261" t="s">
        <v>660</v>
      </c>
      <c r="C452" s="262" t="s">
        <v>661</v>
      </c>
      <c r="D452" s="263" t="s">
        <v>357</v>
      </c>
      <c r="E452" s="264">
        <v>35.273335636</v>
      </c>
      <c r="F452" s="264">
        <v>0</v>
      </c>
      <c r="G452" s="265">
        <f t="shared" si="0"/>
        <v>0</v>
      </c>
      <c r="H452" s="266">
        <v>0</v>
      </c>
      <c r="I452" s="267">
        <f t="shared" si="1"/>
        <v>0</v>
      </c>
      <c r="J452" s="266"/>
      <c r="K452" s="267">
        <f t="shared" si="2"/>
        <v>0</v>
      </c>
      <c r="O452" s="259">
        <v>2</v>
      </c>
      <c r="AA452" s="232">
        <v>8</v>
      </c>
      <c r="AB452" s="232">
        <v>0</v>
      </c>
      <c r="AC452" s="232">
        <v>3</v>
      </c>
      <c r="AZ452" s="232">
        <v>1</v>
      </c>
      <c r="BA452" s="232">
        <f t="shared" si="3"/>
        <v>0</v>
      </c>
      <c r="BB452" s="232">
        <f t="shared" si="4"/>
        <v>0</v>
      </c>
      <c r="BC452" s="232">
        <f t="shared" si="5"/>
        <v>0</v>
      </c>
      <c r="BD452" s="232">
        <f t="shared" si="6"/>
        <v>0</v>
      </c>
      <c r="BE452" s="232">
        <f t="shared" si="7"/>
        <v>0</v>
      </c>
      <c r="CA452" s="259">
        <v>8</v>
      </c>
      <c r="CB452" s="259">
        <v>0</v>
      </c>
    </row>
    <row r="453" spans="1:80" ht="12.75">
      <c r="A453" s="260">
        <v>127</v>
      </c>
      <c r="B453" s="261" t="s">
        <v>662</v>
      </c>
      <c r="C453" s="262" t="s">
        <v>663</v>
      </c>
      <c r="D453" s="263" t="s">
        <v>357</v>
      </c>
      <c r="E453" s="264">
        <v>70.546671272</v>
      </c>
      <c r="F453" s="264">
        <v>0</v>
      </c>
      <c r="G453" s="265">
        <f t="shared" si="0"/>
        <v>0</v>
      </c>
      <c r="H453" s="266">
        <v>0</v>
      </c>
      <c r="I453" s="267">
        <f t="shared" si="1"/>
        <v>0</v>
      </c>
      <c r="J453" s="266"/>
      <c r="K453" s="267">
        <f t="shared" si="2"/>
        <v>0</v>
      </c>
      <c r="O453" s="259">
        <v>2</v>
      </c>
      <c r="AA453" s="232">
        <v>8</v>
      </c>
      <c r="AB453" s="232">
        <v>0</v>
      </c>
      <c r="AC453" s="232">
        <v>3</v>
      </c>
      <c r="AZ453" s="232">
        <v>1</v>
      </c>
      <c r="BA453" s="232">
        <f t="shared" si="3"/>
        <v>0</v>
      </c>
      <c r="BB453" s="232">
        <f t="shared" si="4"/>
        <v>0</v>
      </c>
      <c r="BC453" s="232">
        <f t="shared" si="5"/>
        <v>0</v>
      </c>
      <c r="BD453" s="232">
        <f t="shared" si="6"/>
        <v>0</v>
      </c>
      <c r="BE453" s="232">
        <f t="shared" si="7"/>
        <v>0</v>
      </c>
      <c r="CA453" s="259">
        <v>8</v>
      </c>
      <c r="CB453" s="259">
        <v>0</v>
      </c>
    </row>
    <row r="454" spans="1:80" ht="12.75">
      <c r="A454" s="260">
        <v>128</v>
      </c>
      <c r="B454" s="261" t="s">
        <v>664</v>
      </c>
      <c r="C454" s="262" t="s">
        <v>665</v>
      </c>
      <c r="D454" s="263" t="s">
        <v>357</v>
      </c>
      <c r="E454" s="264">
        <v>35.273335636</v>
      </c>
      <c r="F454" s="264">
        <v>0</v>
      </c>
      <c r="G454" s="265">
        <f t="shared" si="0"/>
        <v>0</v>
      </c>
      <c r="H454" s="266">
        <v>0</v>
      </c>
      <c r="I454" s="267">
        <f t="shared" si="1"/>
        <v>0</v>
      </c>
      <c r="J454" s="266"/>
      <c r="K454" s="267">
        <f t="shared" si="2"/>
        <v>0</v>
      </c>
      <c r="O454" s="259">
        <v>2</v>
      </c>
      <c r="AA454" s="232">
        <v>8</v>
      </c>
      <c r="AB454" s="232">
        <v>0</v>
      </c>
      <c r="AC454" s="232">
        <v>3</v>
      </c>
      <c r="AZ454" s="232">
        <v>1</v>
      </c>
      <c r="BA454" s="232">
        <f t="shared" si="3"/>
        <v>0</v>
      </c>
      <c r="BB454" s="232">
        <f t="shared" si="4"/>
        <v>0</v>
      </c>
      <c r="BC454" s="232">
        <f t="shared" si="5"/>
        <v>0</v>
      </c>
      <c r="BD454" s="232">
        <f t="shared" si="6"/>
        <v>0</v>
      </c>
      <c r="BE454" s="232">
        <f t="shared" si="7"/>
        <v>0</v>
      </c>
      <c r="CA454" s="259">
        <v>8</v>
      </c>
      <c r="CB454" s="259">
        <v>0</v>
      </c>
    </row>
    <row r="455" spans="1:80" ht="12.75">
      <c r="A455" s="260">
        <v>129</v>
      </c>
      <c r="B455" s="261" t="s">
        <v>666</v>
      </c>
      <c r="C455" s="262" t="s">
        <v>667</v>
      </c>
      <c r="D455" s="263" t="s">
        <v>357</v>
      </c>
      <c r="E455" s="264">
        <v>35.273335636</v>
      </c>
      <c r="F455" s="264">
        <v>0</v>
      </c>
      <c r="G455" s="265">
        <f t="shared" si="0"/>
        <v>0</v>
      </c>
      <c r="H455" s="266">
        <v>0</v>
      </c>
      <c r="I455" s="267">
        <f t="shared" si="1"/>
        <v>0</v>
      </c>
      <c r="J455" s="266"/>
      <c r="K455" s="267">
        <f t="shared" si="2"/>
        <v>0</v>
      </c>
      <c r="O455" s="259">
        <v>2</v>
      </c>
      <c r="AA455" s="232">
        <v>8</v>
      </c>
      <c r="AB455" s="232">
        <v>0</v>
      </c>
      <c r="AC455" s="232">
        <v>3</v>
      </c>
      <c r="AZ455" s="232">
        <v>1</v>
      </c>
      <c r="BA455" s="232">
        <f t="shared" si="3"/>
        <v>0</v>
      </c>
      <c r="BB455" s="232">
        <f t="shared" si="4"/>
        <v>0</v>
      </c>
      <c r="BC455" s="232">
        <f t="shared" si="5"/>
        <v>0</v>
      </c>
      <c r="BD455" s="232">
        <f t="shared" si="6"/>
        <v>0</v>
      </c>
      <c r="BE455" s="232">
        <f t="shared" si="7"/>
        <v>0</v>
      </c>
      <c r="CA455" s="259">
        <v>8</v>
      </c>
      <c r="CB455" s="259">
        <v>0</v>
      </c>
    </row>
    <row r="456" spans="1:80" ht="12.75">
      <c r="A456" s="260">
        <v>130</v>
      </c>
      <c r="B456" s="261" t="s">
        <v>668</v>
      </c>
      <c r="C456" s="262" t="s">
        <v>669</v>
      </c>
      <c r="D456" s="263" t="s">
        <v>357</v>
      </c>
      <c r="E456" s="264">
        <v>35.273335636</v>
      </c>
      <c r="F456" s="264">
        <v>0</v>
      </c>
      <c r="G456" s="265">
        <f t="shared" si="0"/>
        <v>0</v>
      </c>
      <c r="H456" s="266">
        <v>0</v>
      </c>
      <c r="I456" s="267">
        <f t="shared" si="1"/>
        <v>0</v>
      </c>
      <c r="J456" s="266"/>
      <c r="K456" s="267">
        <f t="shared" si="2"/>
        <v>0</v>
      </c>
      <c r="O456" s="259">
        <v>2</v>
      </c>
      <c r="AA456" s="232">
        <v>8</v>
      </c>
      <c r="AB456" s="232">
        <v>0</v>
      </c>
      <c r="AC456" s="232">
        <v>3</v>
      </c>
      <c r="AZ456" s="232">
        <v>1</v>
      </c>
      <c r="BA456" s="232">
        <f t="shared" si="3"/>
        <v>0</v>
      </c>
      <c r="BB456" s="232">
        <f t="shared" si="4"/>
        <v>0</v>
      </c>
      <c r="BC456" s="232">
        <f t="shared" si="5"/>
        <v>0</v>
      </c>
      <c r="BD456" s="232">
        <f t="shared" si="6"/>
        <v>0</v>
      </c>
      <c r="BE456" s="232">
        <f t="shared" si="7"/>
        <v>0</v>
      </c>
      <c r="CA456" s="259">
        <v>8</v>
      </c>
      <c r="CB456" s="259">
        <v>0</v>
      </c>
    </row>
    <row r="457" spans="1:80" ht="12.75">
      <c r="A457" s="260">
        <v>131</v>
      </c>
      <c r="B457" s="261" t="s">
        <v>670</v>
      </c>
      <c r="C457" s="262" t="s">
        <v>671</v>
      </c>
      <c r="D457" s="263" t="s">
        <v>115</v>
      </c>
      <c r="E457" s="264">
        <v>1</v>
      </c>
      <c r="F457" s="264">
        <v>0</v>
      </c>
      <c r="G457" s="265">
        <f t="shared" si="0"/>
        <v>0</v>
      </c>
      <c r="H457" s="266">
        <v>0</v>
      </c>
      <c r="I457" s="267">
        <f t="shared" si="1"/>
        <v>0</v>
      </c>
      <c r="J457" s="266">
        <v>0</v>
      </c>
      <c r="K457" s="267">
        <f t="shared" si="2"/>
        <v>0</v>
      </c>
      <c r="O457" s="259">
        <v>2</v>
      </c>
      <c r="AA457" s="232">
        <v>1</v>
      </c>
      <c r="AB457" s="232">
        <v>10</v>
      </c>
      <c r="AC457" s="232">
        <v>10</v>
      </c>
      <c r="AZ457" s="232">
        <v>1</v>
      </c>
      <c r="BA457" s="232">
        <f t="shared" si="3"/>
        <v>0</v>
      </c>
      <c r="BB457" s="232">
        <f t="shared" si="4"/>
        <v>0</v>
      </c>
      <c r="BC457" s="232">
        <f t="shared" si="5"/>
        <v>0</v>
      </c>
      <c r="BD457" s="232">
        <f t="shared" si="6"/>
        <v>0</v>
      </c>
      <c r="BE457" s="232">
        <f t="shared" si="7"/>
        <v>0</v>
      </c>
      <c r="CA457" s="259">
        <v>1</v>
      </c>
      <c r="CB457" s="259">
        <v>10</v>
      </c>
    </row>
    <row r="458" spans="1:15" ht="12.75">
      <c r="A458" s="268"/>
      <c r="B458" s="271"/>
      <c r="C458" s="325" t="s">
        <v>672</v>
      </c>
      <c r="D458" s="326"/>
      <c r="E458" s="272">
        <v>0</v>
      </c>
      <c r="F458" s="273"/>
      <c r="G458" s="274"/>
      <c r="H458" s="275"/>
      <c r="I458" s="269"/>
      <c r="J458" s="276"/>
      <c r="K458" s="269"/>
      <c r="M458" s="270" t="s">
        <v>672</v>
      </c>
      <c r="O458" s="259"/>
    </row>
    <row r="459" spans="1:15" ht="12.75">
      <c r="A459" s="268"/>
      <c r="B459" s="271"/>
      <c r="C459" s="325" t="s">
        <v>673</v>
      </c>
      <c r="D459" s="326"/>
      <c r="E459" s="272">
        <v>0</v>
      </c>
      <c r="F459" s="273"/>
      <c r="G459" s="274"/>
      <c r="H459" s="275"/>
      <c r="I459" s="269"/>
      <c r="J459" s="276"/>
      <c r="K459" s="269"/>
      <c r="M459" s="270" t="s">
        <v>673</v>
      </c>
      <c r="O459" s="259"/>
    </row>
    <row r="460" spans="1:15" ht="12.75">
      <c r="A460" s="268"/>
      <c r="B460" s="271"/>
      <c r="C460" s="325" t="s">
        <v>674</v>
      </c>
      <c r="D460" s="326"/>
      <c r="E460" s="272">
        <v>0</v>
      </c>
      <c r="F460" s="273"/>
      <c r="G460" s="274"/>
      <c r="H460" s="275"/>
      <c r="I460" s="269"/>
      <c r="J460" s="276"/>
      <c r="K460" s="269"/>
      <c r="M460" s="270" t="s">
        <v>674</v>
      </c>
      <c r="O460" s="259"/>
    </row>
    <row r="461" spans="1:15" ht="12.75">
      <c r="A461" s="268"/>
      <c r="B461" s="271"/>
      <c r="C461" s="325" t="s">
        <v>126</v>
      </c>
      <c r="D461" s="326"/>
      <c r="E461" s="272">
        <v>1</v>
      </c>
      <c r="F461" s="273"/>
      <c r="G461" s="274"/>
      <c r="H461" s="275"/>
      <c r="I461" s="269"/>
      <c r="J461" s="276"/>
      <c r="K461" s="269"/>
      <c r="M461" s="270" t="s">
        <v>126</v>
      </c>
      <c r="O461" s="259"/>
    </row>
    <row r="462" spans="1:80" ht="12.75">
      <c r="A462" s="260">
        <v>132</v>
      </c>
      <c r="B462" s="261" t="s">
        <v>675</v>
      </c>
      <c r="C462" s="262" t="s">
        <v>676</v>
      </c>
      <c r="D462" s="263" t="s">
        <v>115</v>
      </c>
      <c r="E462" s="264">
        <v>1</v>
      </c>
      <c r="F462" s="264">
        <v>0</v>
      </c>
      <c r="G462" s="265">
        <f>E462*F462</f>
        <v>0</v>
      </c>
      <c r="H462" s="266">
        <v>0</v>
      </c>
      <c r="I462" s="267">
        <f>E462*H462</f>
        <v>0</v>
      </c>
      <c r="J462" s="266">
        <v>0</v>
      </c>
      <c r="K462" s="267">
        <f>E462*J462</f>
        <v>0</v>
      </c>
      <c r="O462" s="259">
        <v>2</v>
      </c>
      <c r="AA462" s="232">
        <v>1</v>
      </c>
      <c r="AB462" s="232">
        <v>10</v>
      </c>
      <c r="AC462" s="232">
        <v>10</v>
      </c>
      <c r="AZ462" s="232">
        <v>1</v>
      </c>
      <c r="BA462" s="232">
        <f>IF(AZ462=1,G462,0)</f>
        <v>0</v>
      </c>
      <c r="BB462" s="232">
        <f>IF(AZ462=2,G462,0)</f>
        <v>0</v>
      </c>
      <c r="BC462" s="232">
        <f>IF(AZ462=3,G462,0)</f>
        <v>0</v>
      </c>
      <c r="BD462" s="232">
        <f>IF(AZ462=4,G462,0)</f>
        <v>0</v>
      </c>
      <c r="BE462" s="232">
        <f>IF(AZ462=5,G462,0)</f>
        <v>0</v>
      </c>
      <c r="CA462" s="259">
        <v>1</v>
      </c>
      <c r="CB462" s="259">
        <v>10</v>
      </c>
    </row>
    <row r="463" spans="1:80" ht="12.75">
      <c r="A463" s="260">
        <v>133</v>
      </c>
      <c r="B463" s="261" t="s">
        <v>677</v>
      </c>
      <c r="C463" s="262" t="s">
        <v>1180</v>
      </c>
      <c r="D463" s="263" t="s">
        <v>115</v>
      </c>
      <c r="E463" s="264">
        <v>1</v>
      </c>
      <c r="F463" s="264">
        <v>0</v>
      </c>
      <c r="G463" s="265">
        <f>E463*F463</f>
        <v>0</v>
      </c>
      <c r="H463" s="266">
        <v>0</v>
      </c>
      <c r="I463" s="267">
        <f>E463*H463</f>
        <v>0</v>
      </c>
      <c r="J463" s="266">
        <v>0</v>
      </c>
      <c r="K463" s="267">
        <f>E463*J463</f>
        <v>0</v>
      </c>
      <c r="O463" s="259">
        <v>2</v>
      </c>
      <c r="AA463" s="232">
        <v>1</v>
      </c>
      <c r="AB463" s="232">
        <v>10</v>
      </c>
      <c r="AC463" s="232">
        <v>10</v>
      </c>
      <c r="AZ463" s="232">
        <v>1</v>
      </c>
      <c r="BA463" s="232">
        <f>IF(AZ463=1,G463,0)</f>
        <v>0</v>
      </c>
      <c r="BB463" s="232">
        <f>IF(AZ463=2,G463,0)</f>
        <v>0</v>
      </c>
      <c r="BC463" s="232">
        <f>IF(AZ463=3,G463,0)</f>
        <v>0</v>
      </c>
      <c r="BD463" s="232">
        <f>IF(AZ463=4,G463,0)</f>
        <v>0</v>
      </c>
      <c r="BE463" s="232">
        <f>IF(AZ463=5,G463,0)</f>
        <v>0</v>
      </c>
      <c r="CA463" s="259">
        <v>1</v>
      </c>
      <c r="CB463" s="259">
        <v>10</v>
      </c>
    </row>
    <row r="464" spans="1:15" ht="22.5">
      <c r="A464" s="268"/>
      <c r="B464" s="271"/>
      <c r="C464" s="325" t="s">
        <v>678</v>
      </c>
      <c r="D464" s="326"/>
      <c r="E464" s="272">
        <v>0</v>
      </c>
      <c r="F464" s="273"/>
      <c r="G464" s="274"/>
      <c r="H464" s="275"/>
      <c r="I464" s="269"/>
      <c r="J464" s="276"/>
      <c r="K464" s="269"/>
      <c r="M464" s="270" t="s">
        <v>678</v>
      </c>
      <c r="O464" s="259"/>
    </row>
    <row r="465" spans="1:15" ht="12.75">
      <c r="A465" s="268"/>
      <c r="B465" s="271"/>
      <c r="C465" s="325" t="s">
        <v>679</v>
      </c>
      <c r="D465" s="326"/>
      <c r="E465" s="272">
        <v>0</v>
      </c>
      <c r="F465" s="273"/>
      <c r="G465" s="274"/>
      <c r="H465" s="275"/>
      <c r="I465" s="269"/>
      <c r="J465" s="276"/>
      <c r="K465" s="269"/>
      <c r="M465" s="270" t="s">
        <v>679</v>
      </c>
      <c r="O465" s="259"/>
    </row>
    <row r="466" spans="1:15" ht="12.75">
      <c r="A466" s="268"/>
      <c r="B466" s="271"/>
      <c r="C466" s="325" t="s">
        <v>680</v>
      </c>
      <c r="D466" s="326"/>
      <c r="E466" s="272">
        <v>0</v>
      </c>
      <c r="F466" s="273"/>
      <c r="G466" s="274"/>
      <c r="H466" s="275"/>
      <c r="I466" s="269"/>
      <c r="J466" s="276"/>
      <c r="K466" s="269"/>
      <c r="M466" s="270" t="s">
        <v>680</v>
      </c>
      <c r="O466" s="259"/>
    </row>
    <row r="467" spans="1:15" ht="12.75">
      <c r="A467" s="268"/>
      <c r="B467" s="271"/>
      <c r="C467" s="325" t="s">
        <v>681</v>
      </c>
      <c r="D467" s="326"/>
      <c r="E467" s="272">
        <v>0</v>
      </c>
      <c r="F467" s="273"/>
      <c r="G467" s="274"/>
      <c r="H467" s="275"/>
      <c r="I467" s="269"/>
      <c r="J467" s="276"/>
      <c r="K467" s="269"/>
      <c r="M467" s="270" t="s">
        <v>681</v>
      </c>
      <c r="O467" s="259"/>
    </row>
    <row r="468" spans="1:15" ht="12.75">
      <c r="A468" s="268"/>
      <c r="B468" s="271"/>
      <c r="C468" s="325" t="s">
        <v>126</v>
      </c>
      <c r="D468" s="326"/>
      <c r="E468" s="272">
        <v>1</v>
      </c>
      <c r="F468" s="273"/>
      <c r="G468" s="274"/>
      <c r="H468" s="275"/>
      <c r="I468" s="269"/>
      <c r="J468" s="276"/>
      <c r="K468" s="269"/>
      <c r="M468" s="270" t="s">
        <v>126</v>
      </c>
      <c r="O468" s="259"/>
    </row>
    <row r="469" spans="1:57" ht="12.75">
      <c r="A469" s="277"/>
      <c r="B469" s="278" t="s">
        <v>101</v>
      </c>
      <c r="C469" s="279" t="s">
        <v>651</v>
      </c>
      <c r="D469" s="280"/>
      <c r="E469" s="281"/>
      <c r="F469" s="282"/>
      <c r="G469" s="283">
        <f>SUM(G447:G468)</f>
        <v>0</v>
      </c>
      <c r="H469" s="284"/>
      <c r="I469" s="285">
        <f>SUM(I447:I468)</f>
        <v>0</v>
      </c>
      <c r="J469" s="284"/>
      <c r="K469" s="285">
        <f>SUM(K447:K468)</f>
        <v>0</v>
      </c>
      <c r="O469" s="259">
        <v>4</v>
      </c>
      <c r="BA469" s="286">
        <f>SUM(BA447:BA468)</f>
        <v>0</v>
      </c>
      <c r="BB469" s="286">
        <f>SUM(BB447:BB468)</f>
        <v>0</v>
      </c>
      <c r="BC469" s="286">
        <f>SUM(BC447:BC468)</f>
        <v>0</v>
      </c>
      <c r="BD469" s="286">
        <f>SUM(BD447:BD468)</f>
        <v>0</v>
      </c>
      <c r="BE469" s="286">
        <f>SUM(BE447:BE468)</f>
        <v>0</v>
      </c>
    </row>
    <row r="470" ht="12.75">
      <c r="E470" s="232"/>
    </row>
    <row r="471" ht="12.75">
      <c r="E471" s="232"/>
    </row>
    <row r="472" ht="12.75">
      <c r="E472" s="232"/>
    </row>
    <row r="473" ht="12.75">
      <c r="E473" s="232"/>
    </row>
    <row r="474" ht="12.75">
      <c r="E474" s="232"/>
    </row>
    <row r="475" ht="12.75">
      <c r="E475" s="232"/>
    </row>
    <row r="476" ht="12.75">
      <c r="E476" s="232"/>
    </row>
    <row r="477" ht="12.75">
      <c r="E477" s="232"/>
    </row>
    <row r="478" ht="12.75">
      <c r="E478" s="232"/>
    </row>
    <row r="479" ht="12.75">
      <c r="E479" s="232"/>
    </row>
    <row r="480" ht="12.75">
      <c r="E480" s="232"/>
    </row>
    <row r="481" ht="12.75">
      <c r="E481" s="232"/>
    </row>
    <row r="482" ht="12.75">
      <c r="E482" s="232"/>
    </row>
    <row r="483" ht="12.75">
      <c r="E483" s="232"/>
    </row>
    <row r="484" ht="12.75">
      <c r="E484" s="232"/>
    </row>
    <row r="485" ht="12.75">
      <c r="E485" s="232"/>
    </row>
    <row r="486" ht="12.75">
      <c r="E486" s="232"/>
    </row>
    <row r="487" ht="12.75">
      <c r="E487" s="232"/>
    </row>
    <row r="488" ht="12.75">
      <c r="E488" s="232"/>
    </row>
    <row r="489" ht="12.75">
      <c r="E489" s="232"/>
    </row>
    <row r="490" ht="12.75">
      <c r="E490" s="232"/>
    </row>
    <row r="491" ht="12.75">
      <c r="E491" s="232"/>
    </row>
    <row r="492" ht="12.75">
      <c r="E492" s="232"/>
    </row>
    <row r="493" spans="1:7" ht="12.75">
      <c r="A493" s="276"/>
      <c r="B493" s="276"/>
      <c r="C493" s="276"/>
      <c r="D493" s="276"/>
      <c r="E493" s="276"/>
      <c r="F493" s="276"/>
      <c r="G493" s="276"/>
    </row>
    <row r="494" spans="1:7" ht="12.75">
      <c r="A494" s="276"/>
      <c r="B494" s="276"/>
      <c r="C494" s="276"/>
      <c r="D494" s="276"/>
      <c r="E494" s="276"/>
      <c r="F494" s="276"/>
      <c r="G494" s="276"/>
    </row>
    <row r="495" spans="1:7" ht="12.75">
      <c r="A495" s="276"/>
      <c r="B495" s="276"/>
      <c r="C495" s="276"/>
      <c r="D495" s="276"/>
      <c r="E495" s="276"/>
      <c r="F495" s="276"/>
      <c r="G495" s="276"/>
    </row>
    <row r="496" spans="1:7" ht="12.75">
      <c r="A496" s="276"/>
      <c r="B496" s="276"/>
      <c r="C496" s="276"/>
      <c r="D496" s="276"/>
      <c r="E496" s="276"/>
      <c r="F496" s="276"/>
      <c r="G496" s="276"/>
    </row>
    <row r="497" ht="12.75">
      <c r="E497" s="232"/>
    </row>
    <row r="498" ht="12.75">
      <c r="E498" s="232"/>
    </row>
    <row r="499" ht="12.75">
      <c r="E499" s="232"/>
    </row>
    <row r="500" ht="12.75">
      <c r="E500" s="232"/>
    </row>
    <row r="501" ht="12.75">
      <c r="E501" s="232"/>
    </row>
    <row r="502" ht="12.75">
      <c r="E502" s="232"/>
    </row>
    <row r="503" ht="12.75">
      <c r="E503" s="232"/>
    </row>
    <row r="504" ht="12.75">
      <c r="E504" s="232"/>
    </row>
    <row r="505" ht="12.75">
      <c r="E505" s="232"/>
    </row>
    <row r="506" ht="12.75">
      <c r="E506" s="232"/>
    </row>
    <row r="507" ht="12.75">
      <c r="E507" s="232"/>
    </row>
    <row r="508" ht="12.75">
      <c r="E508" s="232"/>
    </row>
    <row r="509" ht="12.75">
      <c r="E509" s="232"/>
    </row>
    <row r="510" ht="12.75">
      <c r="E510" s="232"/>
    </row>
    <row r="511" ht="12.75">
      <c r="E511" s="232"/>
    </row>
    <row r="512" ht="12.75">
      <c r="E512" s="232"/>
    </row>
    <row r="513" ht="12.75">
      <c r="E513" s="232"/>
    </row>
    <row r="514" ht="12.75">
      <c r="E514" s="232"/>
    </row>
    <row r="515" ht="12.75">
      <c r="E515" s="232"/>
    </row>
    <row r="516" ht="12.75">
      <c r="E516" s="232"/>
    </row>
    <row r="517" ht="12.75">
      <c r="E517" s="232"/>
    </row>
    <row r="518" ht="12.75">
      <c r="E518" s="232"/>
    </row>
    <row r="519" ht="12.75">
      <c r="E519" s="232"/>
    </row>
    <row r="520" ht="12.75">
      <c r="E520" s="232"/>
    </row>
    <row r="521" ht="12.75">
      <c r="E521" s="232"/>
    </row>
    <row r="522" ht="12.75">
      <c r="E522" s="232"/>
    </row>
    <row r="523" ht="12.75">
      <c r="E523" s="232"/>
    </row>
    <row r="524" ht="12.75">
      <c r="E524" s="232"/>
    </row>
    <row r="525" ht="12.75">
      <c r="E525" s="232"/>
    </row>
    <row r="526" ht="12.75">
      <c r="E526" s="232"/>
    </row>
    <row r="527" ht="12.75">
      <c r="E527" s="232"/>
    </row>
    <row r="528" spans="1:2" ht="12.75">
      <c r="A528" s="287"/>
      <c r="B528" s="287"/>
    </row>
    <row r="529" spans="1:7" ht="12.75">
      <c r="A529" s="276"/>
      <c r="B529" s="276"/>
      <c r="C529" s="288"/>
      <c r="D529" s="288"/>
      <c r="E529" s="289"/>
      <c r="F529" s="288"/>
      <c r="G529" s="290"/>
    </row>
    <row r="530" spans="1:7" ht="12.75">
      <c r="A530" s="291"/>
      <c r="B530" s="291"/>
      <c r="C530" s="276"/>
      <c r="D530" s="276"/>
      <c r="E530" s="292"/>
      <c r="F530" s="276"/>
      <c r="G530" s="276"/>
    </row>
    <row r="531" spans="1:7" ht="12.75">
      <c r="A531" s="276"/>
      <c r="B531" s="276"/>
      <c r="C531" s="276"/>
      <c r="D531" s="276"/>
      <c r="E531" s="292"/>
      <c r="F531" s="276"/>
      <c r="G531" s="276"/>
    </row>
    <row r="532" spans="1:7" ht="12.75">
      <c r="A532" s="276"/>
      <c r="B532" s="276"/>
      <c r="C532" s="276"/>
      <c r="D532" s="276"/>
      <c r="E532" s="292"/>
      <c r="F532" s="276"/>
      <c r="G532" s="276"/>
    </row>
    <row r="533" spans="1:7" ht="12.75">
      <c r="A533" s="276"/>
      <c r="B533" s="276"/>
      <c r="C533" s="276"/>
      <c r="D533" s="276"/>
      <c r="E533" s="292"/>
      <c r="F533" s="276"/>
      <c r="G533" s="276"/>
    </row>
    <row r="534" spans="1:7" ht="12.75">
      <c r="A534" s="276"/>
      <c r="B534" s="276"/>
      <c r="C534" s="276"/>
      <c r="D534" s="276"/>
      <c r="E534" s="292"/>
      <c r="F534" s="276"/>
      <c r="G534" s="276"/>
    </row>
    <row r="535" spans="1:7" ht="12.75">
      <c r="A535" s="276"/>
      <c r="B535" s="276"/>
      <c r="C535" s="276"/>
      <c r="D535" s="276"/>
      <c r="E535" s="292"/>
      <c r="F535" s="276"/>
      <c r="G535" s="276"/>
    </row>
    <row r="536" spans="1:7" ht="12.75">
      <c r="A536" s="276"/>
      <c r="B536" s="276"/>
      <c r="C536" s="276"/>
      <c r="D536" s="276"/>
      <c r="E536" s="292"/>
      <c r="F536" s="276"/>
      <c r="G536" s="276"/>
    </row>
    <row r="537" spans="1:7" ht="12.75">
      <c r="A537" s="276"/>
      <c r="B537" s="276"/>
      <c r="C537" s="276"/>
      <c r="D537" s="276"/>
      <c r="E537" s="292"/>
      <c r="F537" s="276"/>
      <c r="G537" s="276"/>
    </row>
    <row r="538" spans="1:7" ht="12.75">
      <c r="A538" s="276"/>
      <c r="B538" s="276"/>
      <c r="C538" s="276"/>
      <c r="D538" s="276"/>
      <c r="E538" s="292"/>
      <c r="F538" s="276"/>
      <c r="G538" s="276"/>
    </row>
    <row r="539" spans="1:7" ht="12.75">
      <c r="A539" s="276"/>
      <c r="B539" s="276"/>
      <c r="C539" s="276"/>
      <c r="D539" s="276"/>
      <c r="E539" s="292"/>
      <c r="F539" s="276"/>
      <c r="G539" s="276"/>
    </row>
    <row r="540" spans="1:7" ht="12.75">
      <c r="A540" s="276"/>
      <c r="B540" s="276"/>
      <c r="C540" s="276"/>
      <c r="D540" s="276"/>
      <c r="E540" s="292"/>
      <c r="F540" s="276"/>
      <c r="G540" s="276"/>
    </row>
    <row r="541" spans="1:7" ht="12.75">
      <c r="A541" s="276"/>
      <c r="B541" s="276"/>
      <c r="C541" s="276"/>
      <c r="D541" s="276"/>
      <c r="E541" s="292"/>
      <c r="F541" s="276"/>
      <c r="G541" s="276"/>
    </row>
    <row r="542" spans="1:7" ht="12.75">
      <c r="A542" s="276"/>
      <c r="B542" s="276"/>
      <c r="C542" s="276"/>
      <c r="D542" s="276"/>
      <c r="E542" s="292"/>
      <c r="F542" s="276"/>
      <c r="G542" s="276"/>
    </row>
  </sheetData>
  <mergeCells count="282">
    <mergeCell ref="A1:G1"/>
    <mergeCell ref="A3:B3"/>
    <mergeCell ref="A4:B4"/>
    <mergeCell ref="E4:G4"/>
    <mergeCell ref="C32:D32"/>
    <mergeCell ref="C36:D36"/>
    <mergeCell ref="C37:D37"/>
    <mergeCell ref="C38:D38"/>
    <mergeCell ref="C41:D41"/>
    <mergeCell ref="C22:D22"/>
    <mergeCell ref="C23:D23"/>
    <mergeCell ref="C24:D24"/>
    <mergeCell ref="C14:D14"/>
    <mergeCell ref="C15:D15"/>
    <mergeCell ref="C42:D42"/>
    <mergeCell ref="C44:D44"/>
    <mergeCell ref="C46:D46"/>
    <mergeCell ref="C47:D47"/>
    <mergeCell ref="C49:D49"/>
    <mergeCell ref="C65:D65"/>
    <mergeCell ref="C67:D67"/>
    <mergeCell ref="C69:D69"/>
    <mergeCell ref="C71:D71"/>
    <mergeCell ref="C53:D53"/>
    <mergeCell ref="C55:D55"/>
    <mergeCell ref="C56:D56"/>
    <mergeCell ref="C57:D57"/>
    <mergeCell ref="C58:D58"/>
    <mergeCell ref="C60:D60"/>
    <mergeCell ref="C61:D61"/>
    <mergeCell ref="C63:D63"/>
    <mergeCell ref="C64:D64"/>
    <mergeCell ref="C82:D82"/>
    <mergeCell ref="C84:D84"/>
    <mergeCell ref="C85:D85"/>
    <mergeCell ref="C86:D86"/>
    <mergeCell ref="C87:D87"/>
    <mergeCell ref="C88:D88"/>
    <mergeCell ref="C73:D73"/>
    <mergeCell ref="C75:D75"/>
    <mergeCell ref="C76:D76"/>
    <mergeCell ref="C78:D78"/>
    <mergeCell ref="C80:D80"/>
    <mergeCell ref="C81:D81"/>
    <mergeCell ref="C98:D98"/>
    <mergeCell ref="C100:D100"/>
    <mergeCell ref="C102:D102"/>
    <mergeCell ref="C104:D104"/>
    <mergeCell ref="C89:D89"/>
    <mergeCell ref="C90:D90"/>
    <mergeCell ref="C91:D91"/>
    <mergeCell ref="C92:D92"/>
    <mergeCell ref="C94:D94"/>
    <mergeCell ref="C117:D117"/>
    <mergeCell ref="C119:D119"/>
    <mergeCell ref="C121:D121"/>
    <mergeCell ref="C123:D123"/>
    <mergeCell ref="C124:D124"/>
    <mergeCell ref="C127:D127"/>
    <mergeCell ref="C131:D131"/>
    <mergeCell ref="C108:D108"/>
    <mergeCell ref="C109:D109"/>
    <mergeCell ref="C110:D110"/>
    <mergeCell ref="C111:D111"/>
    <mergeCell ref="C112:D112"/>
    <mergeCell ref="C113:D113"/>
    <mergeCell ref="C150:D150"/>
    <mergeCell ref="C152:D152"/>
    <mergeCell ref="C154:D154"/>
    <mergeCell ref="C156:D156"/>
    <mergeCell ref="C158:D158"/>
    <mergeCell ref="C160:D160"/>
    <mergeCell ref="C137:D137"/>
    <mergeCell ref="C138:D138"/>
    <mergeCell ref="C142:D142"/>
    <mergeCell ref="C144:D144"/>
    <mergeCell ref="C146:D146"/>
    <mergeCell ref="C148:D148"/>
    <mergeCell ref="C176:D176"/>
    <mergeCell ref="C177:D177"/>
    <mergeCell ref="C184:D184"/>
    <mergeCell ref="C186:D186"/>
    <mergeCell ref="C188:D188"/>
    <mergeCell ref="C189:D189"/>
    <mergeCell ref="C162:D162"/>
    <mergeCell ref="C166:D166"/>
    <mergeCell ref="C167:D167"/>
    <mergeCell ref="C168:D168"/>
    <mergeCell ref="C170:D170"/>
    <mergeCell ref="C172:D172"/>
    <mergeCell ref="C173:D173"/>
    <mergeCell ref="C175:D175"/>
    <mergeCell ref="C208:D208"/>
    <mergeCell ref="C209:D209"/>
    <mergeCell ref="C210:D210"/>
    <mergeCell ref="C212:D212"/>
    <mergeCell ref="C214:D214"/>
    <mergeCell ref="C216:D216"/>
    <mergeCell ref="C217:D217"/>
    <mergeCell ref="C219:D219"/>
    <mergeCell ref="C194:D194"/>
    <mergeCell ref="C196:D196"/>
    <mergeCell ref="C197:D197"/>
    <mergeCell ref="C199:D199"/>
    <mergeCell ref="C200:D200"/>
    <mergeCell ref="C202:D202"/>
    <mergeCell ref="C203:D203"/>
    <mergeCell ref="C230:D230"/>
    <mergeCell ref="C231:D231"/>
    <mergeCell ref="C232:D232"/>
    <mergeCell ref="C234:D234"/>
    <mergeCell ref="C239:D239"/>
    <mergeCell ref="C240:D240"/>
    <mergeCell ref="C242:D242"/>
    <mergeCell ref="C244:D244"/>
    <mergeCell ref="C221:D221"/>
    <mergeCell ref="C222:D222"/>
    <mergeCell ref="C223:D223"/>
    <mergeCell ref="C225:D225"/>
    <mergeCell ref="C227:D227"/>
    <mergeCell ref="C228:D228"/>
    <mergeCell ref="C266:D266"/>
    <mergeCell ref="C268:D268"/>
    <mergeCell ref="C270:D270"/>
    <mergeCell ref="C272:D272"/>
    <mergeCell ref="C273:D273"/>
    <mergeCell ref="C275:D275"/>
    <mergeCell ref="C246:D246"/>
    <mergeCell ref="C248:D248"/>
    <mergeCell ref="C249:D249"/>
    <mergeCell ref="C254:D254"/>
    <mergeCell ref="C256:D256"/>
    <mergeCell ref="C259:D259"/>
    <mergeCell ref="C262:D262"/>
    <mergeCell ref="C264:D264"/>
    <mergeCell ref="C284:D284"/>
    <mergeCell ref="C285:D285"/>
    <mergeCell ref="C290:D290"/>
    <mergeCell ref="C291:D291"/>
    <mergeCell ref="C292:D292"/>
    <mergeCell ref="C293:D293"/>
    <mergeCell ref="C295:D295"/>
    <mergeCell ref="C296:D296"/>
    <mergeCell ref="C276:D276"/>
    <mergeCell ref="C277:D277"/>
    <mergeCell ref="C279:D279"/>
    <mergeCell ref="C280:D280"/>
    <mergeCell ref="C282:D282"/>
    <mergeCell ref="C283:D283"/>
    <mergeCell ref="C303:D303"/>
    <mergeCell ref="C304:D304"/>
    <mergeCell ref="C305:D305"/>
    <mergeCell ref="C306:D306"/>
    <mergeCell ref="C307:D307"/>
    <mergeCell ref="C308:D308"/>
    <mergeCell ref="C297:D297"/>
    <mergeCell ref="C298:D298"/>
    <mergeCell ref="C299:D299"/>
    <mergeCell ref="C300:D300"/>
    <mergeCell ref="C301:D301"/>
    <mergeCell ref="C302:D302"/>
    <mergeCell ref="C316:D316"/>
    <mergeCell ref="C317:D317"/>
    <mergeCell ref="C318:D318"/>
    <mergeCell ref="C319:D319"/>
    <mergeCell ref="C320:D320"/>
    <mergeCell ref="C321:D321"/>
    <mergeCell ref="C309:D309"/>
    <mergeCell ref="C310:D310"/>
    <mergeCell ref="C312:D312"/>
    <mergeCell ref="C313:D313"/>
    <mergeCell ref="C314:D314"/>
    <mergeCell ref="C315:D315"/>
    <mergeCell ref="C328:D328"/>
    <mergeCell ref="C330:D330"/>
    <mergeCell ref="C331:D331"/>
    <mergeCell ref="C332:D332"/>
    <mergeCell ref="C333:D333"/>
    <mergeCell ref="C334:D334"/>
    <mergeCell ref="C322:D322"/>
    <mergeCell ref="C323:D323"/>
    <mergeCell ref="C324:D324"/>
    <mergeCell ref="C325:D325"/>
    <mergeCell ref="C326:D326"/>
    <mergeCell ref="C327:D327"/>
    <mergeCell ref="C341:D341"/>
    <mergeCell ref="C342:D342"/>
    <mergeCell ref="C343:D343"/>
    <mergeCell ref="C344:D344"/>
    <mergeCell ref="C345:D345"/>
    <mergeCell ref="C346:D346"/>
    <mergeCell ref="C335:D335"/>
    <mergeCell ref="C336:D336"/>
    <mergeCell ref="C337:D337"/>
    <mergeCell ref="C338:D338"/>
    <mergeCell ref="C339:D339"/>
    <mergeCell ref="C340:D340"/>
    <mergeCell ref="C354:D354"/>
    <mergeCell ref="C355:D355"/>
    <mergeCell ref="C356:D356"/>
    <mergeCell ref="C357:D357"/>
    <mergeCell ref="C358:D358"/>
    <mergeCell ref="C359:D359"/>
    <mergeCell ref="C348:D348"/>
    <mergeCell ref="C349:D349"/>
    <mergeCell ref="C350:D350"/>
    <mergeCell ref="C351:D351"/>
    <mergeCell ref="C352:D352"/>
    <mergeCell ref="C353:D353"/>
    <mergeCell ref="C367:D367"/>
    <mergeCell ref="C368:D368"/>
    <mergeCell ref="C369:D369"/>
    <mergeCell ref="C370:D370"/>
    <mergeCell ref="C371:D371"/>
    <mergeCell ref="C372:D372"/>
    <mergeCell ref="C360:D360"/>
    <mergeCell ref="C361:D361"/>
    <mergeCell ref="C362:D362"/>
    <mergeCell ref="C363:D363"/>
    <mergeCell ref="C364:D364"/>
    <mergeCell ref="C366:D366"/>
    <mergeCell ref="C379:D379"/>
    <mergeCell ref="C381:D381"/>
    <mergeCell ref="C384:D384"/>
    <mergeCell ref="C385:D385"/>
    <mergeCell ref="C386:D386"/>
    <mergeCell ref="C387:D387"/>
    <mergeCell ref="C373:D373"/>
    <mergeCell ref="C374:D374"/>
    <mergeCell ref="C375:D375"/>
    <mergeCell ref="C376:D376"/>
    <mergeCell ref="C377:D377"/>
    <mergeCell ref="C378:D378"/>
    <mergeCell ref="C400:D400"/>
    <mergeCell ref="C401:D401"/>
    <mergeCell ref="C402:D402"/>
    <mergeCell ref="C404:D404"/>
    <mergeCell ref="C405:D405"/>
    <mergeCell ref="C406:D406"/>
    <mergeCell ref="C388:D388"/>
    <mergeCell ref="C389:D389"/>
    <mergeCell ref="C394:D394"/>
    <mergeCell ref="C395:D395"/>
    <mergeCell ref="C396:D396"/>
    <mergeCell ref="C397:D397"/>
    <mergeCell ref="C398:D398"/>
    <mergeCell ref="C399:D399"/>
    <mergeCell ref="C414:D414"/>
    <mergeCell ref="C415:D415"/>
    <mergeCell ref="C416:D416"/>
    <mergeCell ref="C417:D417"/>
    <mergeCell ref="C418:D418"/>
    <mergeCell ref="C420:D420"/>
    <mergeCell ref="C407:D407"/>
    <mergeCell ref="C408:D408"/>
    <mergeCell ref="C409:D409"/>
    <mergeCell ref="C410:D410"/>
    <mergeCell ref="C411:D411"/>
    <mergeCell ref="C412:D412"/>
    <mergeCell ref="C441:D441"/>
    <mergeCell ref="C442:D442"/>
    <mergeCell ref="C443:D443"/>
    <mergeCell ref="C444:D444"/>
    <mergeCell ref="C445:D445"/>
    <mergeCell ref="C435:D435"/>
    <mergeCell ref="C436:D436"/>
    <mergeCell ref="C437:D437"/>
    <mergeCell ref="C421:D421"/>
    <mergeCell ref="C422:D422"/>
    <mergeCell ref="C423:D423"/>
    <mergeCell ref="C428:D428"/>
    <mergeCell ref="C429:D429"/>
    <mergeCell ref="C430:D430"/>
    <mergeCell ref="C468:D468"/>
    <mergeCell ref="C458:D458"/>
    <mergeCell ref="C459:D459"/>
    <mergeCell ref="C460:D460"/>
    <mergeCell ref="C461:D461"/>
    <mergeCell ref="C464:D464"/>
    <mergeCell ref="C465:D465"/>
    <mergeCell ref="C466:D466"/>
    <mergeCell ref="C467:D46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34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102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 t="s">
        <v>98</v>
      </c>
      <c r="D2" s="97" t="s">
        <v>109</v>
      </c>
      <c r="E2" s="98"/>
      <c r="F2" s="99" t="s">
        <v>33</v>
      </c>
      <c r="G2" s="100"/>
    </row>
    <row r="3" spans="1:7" ht="3" customHeight="1" hidden="1">
      <c r="A3" s="101"/>
      <c r="B3" s="102"/>
      <c r="C3" s="103"/>
      <c r="D3" s="103"/>
      <c r="E3" s="104"/>
      <c r="F3" s="105"/>
      <c r="G3" s="106"/>
    </row>
    <row r="4" spans="1: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7" ht="12.95" customHeight="1">
      <c r="A5" s="109" t="s">
        <v>692</v>
      </c>
      <c r="B5" s="110"/>
      <c r="C5" s="111" t="s">
        <v>693</v>
      </c>
      <c r="D5" s="112"/>
      <c r="E5" s="110"/>
      <c r="F5" s="105" t="s">
        <v>36</v>
      </c>
      <c r="G5" s="106"/>
    </row>
    <row r="6" spans="1:15" ht="12.9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7" ht="12.95" customHeight="1">
      <c r="A7" s="116" t="s">
        <v>104</v>
      </c>
      <c r="B7" s="117"/>
      <c r="C7" s="118" t="s">
        <v>105</v>
      </c>
      <c r="D7" s="119"/>
      <c r="E7" s="119"/>
      <c r="F7" s="120" t="s">
        <v>39</v>
      </c>
      <c r="G7" s="114">
        <f>IF(G6=0,,ROUND((F30+F32)/G6,1))</f>
        <v>0</v>
      </c>
    </row>
    <row r="8" spans="1:9" ht="12.75">
      <c r="A8" s="121" t="s">
        <v>40</v>
      </c>
      <c r="B8" s="105"/>
      <c r="C8" s="311" t="s">
        <v>690</v>
      </c>
      <c r="D8" s="311"/>
      <c r="E8" s="312"/>
      <c r="F8" s="122" t="s">
        <v>41</v>
      </c>
      <c r="G8" s="123"/>
      <c r="H8" s="124"/>
      <c r="I8" s="125"/>
    </row>
    <row r="9" spans="1:8" ht="12.75">
      <c r="A9" s="121" t="s">
        <v>42</v>
      </c>
      <c r="B9" s="105"/>
      <c r="C9" s="311"/>
      <c r="D9" s="311"/>
      <c r="E9" s="312"/>
      <c r="F9" s="105"/>
      <c r="G9" s="126"/>
      <c r="H9" s="127"/>
    </row>
    <row r="10" spans="1:8" ht="12.75">
      <c r="A10" s="121" t="s">
        <v>43</v>
      </c>
      <c r="B10" s="105"/>
      <c r="C10" s="311" t="s">
        <v>689</v>
      </c>
      <c r="D10" s="311"/>
      <c r="E10" s="311"/>
      <c r="F10" s="128"/>
      <c r="G10" s="129"/>
      <c r="H10" s="130"/>
    </row>
    <row r="11" spans="1:57" ht="13.5" customHeight="1">
      <c r="A11" s="121" t="s">
        <v>44</v>
      </c>
      <c r="B11" s="105"/>
      <c r="C11" s="311"/>
      <c r="D11" s="311"/>
      <c r="E11" s="311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8" ht="12.75" customHeight="1">
      <c r="A12" s="134" t="s">
        <v>46</v>
      </c>
      <c r="B12" s="102"/>
      <c r="C12" s="313"/>
      <c r="D12" s="313"/>
      <c r="E12" s="313"/>
      <c r="F12" s="135" t="s">
        <v>47</v>
      </c>
      <c r="G12" s="136"/>
      <c r="H12" s="127"/>
    </row>
    <row r="13" spans="1:8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7" ht="15.95" customHeight="1">
      <c r="A15" s="146"/>
      <c r="B15" s="147" t="s">
        <v>51</v>
      </c>
      <c r="C15" s="148">
        <f>'4 1 Rek'!E36</f>
        <v>0</v>
      </c>
      <c r="D15" s="149" t="str">
        <f>'4 1 Rek'!A41</f>
        <v>Ztížené výrobní podmínky</v>
      </c>
      <c r="E15" s="150"/>
      <c r="F15" s="151"/>
      <c r="G15" s="148">
        <f>'4 1 Rek'!I41</f>
        <v>0</v>
      </c>
    </row>
    <row r="16" spans="1:7" ht="15.95" customHeight="1">
      <c r="A16" s="146" t="s">
        <v>52</v>
      </c>
      <c r="B16" s="147" t="s">
        <v>53</v>
      </c>
      <c r="C16" s="148">
        <f>'4 1 Rek'!F36</f>
        <v>0</v>
      </c>
      <c r="D16" s="101" t="str">
        <f>'4 1 Rek'!A42</f>
        <v>Oborová přirážka</v>
      </c>
      <c r="E16" s="152"/>
      <c r="F16" s="153"/>
      <c r="G16" s="148">
        <f>'4 1 Rek'!I42</f>
        <v>0</v>
      </c>
    </row>
    <row r="17" spans="1:7" ht="15.95" customHeight="1">
      <c r="A17" s="146" t="s">
        <v>54</v>
      </c>
      <c r="B17" s="147" t="s">
        <v>55</v>
      </c>
      <c r="C17" s="148">
        <f>'4 1 Rek'!H36</f>
        <v>0</v>
      </c>
      <c r="D17" s="101" t="str">
        <f>'4 1 Rek'!A43</f>
        <v>Přesun stavebních kapacit</v>
      </c>
      <c r="E17" s="152"/>
      <c r="F17" s="153"/>
      <c r="G17" s="148">
        <f>'4 1 Rek'!I43</f>
        <v>0</v>
      </c>
    </row>
    <row r="18" spans="1:7" ht="15.95" customHeight="1">
      <c r="A18" s="154" t="s">
        <v>56</v>
      </c>
      <c r="B18" s="155" t="s">
        <v>57</v>
      </c>
      <c r="C18" s="148">
        <f>'4 1 Rek'!G36</f>
        <v>0</v>
      </c>
      <c r="D18" s="101" t="str">
        <f>'4 1 Rek'!A44</f>
        <v>Mimostaveništní doprava</v>
      </c>
      <c r="E18" s="152"/>
      <c r="F18" s="153"/>
      <c r="G18" s="148">
        <f>'4 1 Rek'!I44</f>
        <v>0</v>
      </c>
    </row>
    <row r="19" spans="1:7" ht="15.95" customHeight="1">
      <c r="A19" s="156" t="s">
        <v>58</v>
      </c>
      <c r="B19" s="147"/>
      <c r="C19" s="148">
        <f>SUM(C15:C18)</f>
        <v>0</v>
      </c>
      <c r="D19" s="101" t="str">
        <f>'4 1 Rek'!A45</f>
        <v>Zařízení staveniště</v>
      </c>
      <c r="E19" s="152"/>
      <c r="F19" s="153"/>
      <c r="G19" s="148">
        <f>'4 1 Rek'!I45</f>
        <v>0</v>
      </c>
    </row>
    <row r="20" spans="1:7" ht="15.95" customHeight="1">
      <c r="A20" s="156"/>
      <c r="B20" s="147"/>
      <c r="C20" s="148"/>
      <c r="D20" s="101" t="str">
        <f>'4 1 Rek'!A46</f>
        <v>Provoz investora</v>
      </c>
      <c r="E20" s="152"/>
      <c r="F20" s="153"/>
      <c r="G20" s="148">
        <f>'4 1 Rek'!I46</f>
        <v>0</v>
      </c>
    </row>
    <row r="21" spans="1:7" ht="15.95" customHeight="1">
      <c r="A21" s="156" t="s">
        <v>29</v>
      </c>
      <c r="B21" s="147"/>
      <c r="C21" s="148">
        <f>'4 1 Rek'!I36</f>
        <v>0</v>
      </c>
      <c r="D21" s="101" t="str">
        <f>'4 1 Rek'!A47</f>
        <v>Kompletační činnost (IČD)</v>
      </c>
      <c r="E21" s="152"/>
      <c r="F21" s="153"/>
      <c r="G21" s="148">
        <f>'4 1 Rek'!I47</f>
        <v>0</v>
      </c>
    </row>
    <row r="22" spans="1:7" ht="15.95" customHeight="1">
      <c r="A22" s="157" t="s">
        <v>59</v>
      </c>
      <c r="B22" s="127"/>
      <c r="C22" s="148">
        <f>C19+C21</f>
        <v>0</v>
      </c>
      <c r="D22" s="101" t="s">
        <v>60</v>
      </c>
      <c r="E22" s="152"/>
      <c r="F22" s="153"/>
      <c r="G22" s="148">
        <f>G23-SUM(G15:G21)</f>
        <v>0</v>
      </c>
    </row>
    <row r="23" spans="1:7" ht="15.95" customHeight="1" thickBot="1">
      <c r="A23" s="314" t="s">
        <v>61</v>
      </c>
      <c r="B23" s="315"/>
      <c r="C23" s="158">
        <f>C22+G23</f>
        <v>0</v>
      </c>
      <c r="D23" s="159" t="s">
        <v>62</v>
      </c>
      <c r="E23" s="160"/>
      <c r="F23" s="161"/>
      <c r="G23" s="148">
        <f>'4 1 Rek'!H49</f>
        <v>0</v>
      </c>
    </row>
    <row r="24" spans="1:7" ht="12.75">
      <c r="A24" s="162" t="s">
        <v>63</v>
      </c>
      <c r="B24" s="163"/>
      <c r="C24" s="164"/>
      <c r="D24" s="163" t="s">
        <v>64</v>
      </c>
      <c r="E24" s="163"/>
      <c r="F24" s="165" t="s">
        <v>65</v>
      </c>
      <c r="G24" s="166"/>
    </row>
    <row r="25" spans="1:7" ht="12.75">
      <c r="A25" s="157" t="s">
        <v>66</v>
      </c>
      <c r="B25" s="127"/>
      <c r="C25" s="167"/>
      <c r="D25" s="127" t="s">
        <v>66</v>
      </c>
      <c r="F25" s="168" t="s">
        <v>66</v>
      </c>
      <c r="G25" s="169"/>
    </row>
    <row r="26" spans="1:7" ht="37.5" customHeight="1">
      <c r="A26" s="157" t="s">
        <v>67</v>
      </c>
      <c r="B26" s="170"/>
      <c r="C26" s="167"/>
      <c r="D26" s="127" t="s">
        <v>67</v>
      </c>
      <c r="F26" s="168" t="s">
        <v>67</v>
      </c>
      <c r="G26" s="169"/>
    </row>
    <row r="27" spans="1:7" ht="12.75">
      <c r="A27" s="157"/>
      <c r="B27" s="171"/>
      <c r="C27" s="167"/>
      <c r="D27" s="127"/>
      <c r="F27" s="168"/>
      <c r="G27" s="169"/>
    </row>
    <row r="28" spans="1:7" ht="12.75">
      <c r="A28" s="157" t="s">
        <v>68</v>
      </c>
      <c r="B28" s="127"/>
      <c r="C28" s="167"/>
      <c r="D28" s="168" t="s">
        <v>69</v>
      </c>
      <c r="E28" s="167"/>
      <c r="F28" s="172" t="s">
        <v>69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 ht="12.75">
      <c r="A30" s="175" t="s">
        <v>11</v>
      </c>
      <c r="B30" s="176"/>
      <c r="C30" s="177">
        <v>15</v>
      </c>
      <c r="D30" s="176" t="s">
        <v>70</v>
      </c>
      <c r="E30" s="178"/>
      <c r="F30" s="306">
        <f>C23-F32</f>
        <v>0</v>
      </c>
      <c r="G30" s="307"/>
    </row>
    <row r="31" spans="1:7" ht="12.75">
      <c r="A31" s="175" t="s">
        <v>71</v>
      </c>
      <c r="B31" s="176"/>
      <c r="C31" s="177">
        <f>C30</f>
        <v>15</v>
      </c>
      <c r="D31" s="176" t="s">
        <v>72</v>
      </c>
      <c r="E31" s="178"/>
      <c r="F31" s="306">
        <f>ROUND(PRODUCT(F30,C31/100),0)</f>
        <v>0</v>
      </c>
      <c r="G31" s="307"/>
    </row>
    <row r="32" spans="1:7" ht="12.75">
      <c r="A32" s="175" t="s">
        <v>11</v>
      </c>
      <c r="B32" s="176"/>
      <c r="C32" s="177">
        <v>0</v>
      </c>
      <c r="D32" s="176" t="s">
        <v>72</v>
      </c>
      <c r="E32" s="178"/>
      <c r="F32" s="306">
        <v>0</v>
      </c>
      <c r="G32" s="307"/>
    </row>
    <row r="33" spans="1:7" ht="12.75">
      <c r="A33" s="175" t="s">
        <v>71</v>
      </c>
      <c r="B33" s="179"/>
      <c r="C33" s="180">
        <f>C32</f>
        <v>0</v>
      </c>
      <c r="D33" s="176" t="s">
        <v>72</v>
      </c>
      <c r="E33" s="153"/>
      <c r="F33" s="306">
        <f>ROUND(PRODUCT(F32,C33/100),0)</f>
        <v>0</v>
      </c>
      <c r="G33" s="307"/>
    </row>
    <row r="34" spans="1:7" s="184" customFormat="1" ht="19.5" customHeight="1" thickBot="1">
      <c r="A34" s="181" t="s">
        <v>73</v>
      </c>
      <c r="B34" s="182"/>
      <c r="C34" s="182"/>
      <c r="D34" s="182"/>
      <c r="E34" s="183"/>
      <c r="F34" s="308">
        <f>ROUND(SUM(F30:F33),0)</f>
        <v>0</v>
      </c>
      <c r="G34" s="309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0"/>
      <c r="C37" s="310"/>
      <c r="D37" s="310"/>
      <c r="E37" s="310"/>
      <c r="F37" s="310"/>
      <c r="G37" s="310"/>
      <c r="H37" s="1" t="s">
        <v>1</v>
      </c>
    </row>
    <row r="38" spans="1:8" ht="12.75" customHeight="1">
      <c r="A38" s="185"/>
      <c r="B38" s="310"/>
      <c r="C38" s="310"/>
      <c r="D38" s="310"/>
      <c r="E38" s="310"/>
      <c r="F38" s="310"/>
      <c r="G38" s="310"/>
      <c r="H38" s="1" t="s">
        <v>1</v>
      </c>
    </row>
    <row r="39" spans="1:8" ht="12.75">
      <c r="A39" s="185"/>
      <c r="B39" s="310"/>
      <c r="C39" s="310"/>
      <c r="D39" s="310"/>
      <c r="E39" s="310"/>
      <c r="F39" s="310"/>
      <c r="G39" s="310"/>
      <c r="H39" s="1" t="s">
        <v>1</v>
      </c>
    </row>
    <row r="40" spans="1:8" ht="12.75">
      <c r="A40" s="185"/>
      <c r="B40" s="310"/>
      <c r="C40" s="310"/>
      <c r="D40" s="310"/>
      <c r="E40" s="310"/>
      <c r="F40" s="310"/>
      <c r="G40" s="310"/>
      <c r="H40" s="1" t="s">
        <v>1</v>
      </c>
    </row>
    <row r="41" spans="1:8" ht="12.75">
      <c r="A41" s="185"/>
      <c r="B41" s="310"/>
      <c r="C41" s="310"/>
      <c r="D41" s="310"/>
      <c r="E41" s="310"/>
      <c r="F41" s="310"/>
      <c r="G41" s="310"/>
      <c r="H41" s="1" t="s">
        <v>1</v>
      </c>
    </row>
    <row r="42" spans="1:8" ht="12.75">
      <c r="A42" s="185"/>
      <c r="B42" s="310"/>
      <c r="C42" s="310"/>
      <c r="D42" s="310"/>
      <c r="E42" s="310"/>
      <c r="F42" s="310"/>
      <c r="G42" s="310"/>
      <c r="H42" s="1" t="s">
        <v>1</v>
      </c>
    </row>
    <row r="43" spans="1:8" ht="12.75">
      <c r="A43" s="185"/>
      <c r="B43" s="310"/>
      <c r="C43" s="310"/>
      <c r="D43" s="310"/>
      <c r="E43" s="310"/>
      <c r="F43" s="310"/>
      <c r="G43" s="310"/>
      <c r="H43" s="1" t="s">
        <v>1</v>
      </c>
    </row>
    <row r="44" spans="1:8" ht="12.75" customHeight="1">
      <c r="A44" s="185"/>
      <c r="B44" s="310"/>
      <c r="C44" s="310"/>
      <c r="D44" s="310"/>
      <c r="E44" s="310"/>
      <c r="F44" s="310"/>
      <c r="G44" s="310"/>
      <c r="H44" s="1" t="s">
        <v>1</v>
      </c>
    </row>
    <row r="45" spans="1:8" ht="12.75" customHeight="1">
      <c r="A45" s="185"/>
      <c r="B45" s="310"/>
      <c r="C45" s="310"/>
      <c r="D45" s="310"/>
      <c r="E45" s="310"/>
      <c r="F45" s="310"/>
      <c r="G45" s="310"/>
      <c r="H45" s="1" t="s">
        <v>1</v>
      </c>
    </row>
    <row r="46" spans="2:7" ht="12.75">
      <c r="B46" s="305"/>
      <c r="C46" s="305"/>
      <c r="D46" s="305"/>
      <c r="E46" s="305"/>
      <c r="F46" s="305"/>
      <c r="G46" s="305"/>
    </row>
    <row r="47" spans="2:7" ht="12.75">
      <c r="B47" s="305"/>
      <c r="C47" s="305"/>
      <c r="D47" s="305"/>
      <c r="E47" s="305"/>
      <c r="F47" s="305"/>
      <c r="G47" s="305"/>
    </row>
    <row r="48" spans="2:7" ht="12.75">
      <c r="B48" s="305"/>
      <c r="C48" s="305"/>
      <c r="D48" s="305"/>
      <c r="E48" s="305"/>
      <c r="F48" s="305"/>
      <c r="G48" s="305"/>
    </row>
    <row r="49" spans="2:7" ht="12.75">
      <c r="B49" s="305"/>
      <c r="C49" s="305"/>
      <c r="D49" s="305"/>
      <c r="E49" s="305"/>
      <c r="F49" s="305"/>
      <c r="G49" s="305"/>
    </row>
    <row r="50" spans="2:7" ht="12.75">
      <c r="B50" s="305"/>
      <c r="C50" s="305"/>
      <c r="D50" s="305"/>
      <c r="E50" s="305"/>
      <c r="F50" s="305"/>
      <c r="G50" s="305"/>
    </row>
    <row r="51" spans="2:7" ht="12.75">
      <c r="B51" s="305"/>
      <c r="C51" s="305"/>
      <c r="D51" s="305"/>
      <c r="E51" s="305"/>
      <c r="F51" s="305"/>
      <c r="G51" s="305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0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6" t="s">
        <v>2</v>
      </c>
      <c r="B1" s="317"/>
      <c r="C1" s="186" t="s">
        <v>106</v>
      </c>
      <c r="D1" s="187"/>
      <c r="E1" s="188"/>
      <c r="F1" s="187"/>
      <c r="G1" s="189" t="s">
        <v>75</v>
      </c>
      <c r="H1" s="190" t="s">
        <v>98</v>
      </c>
      <c r="I1" s="191"/>
    </row>
    <row r="2" spans="1:9" ht="13.5" thickBot="1">
      <c r="A2" s="318" t="s">
        <v>76</v>
      </c>
      <c r="B2" s="319"/>
      <c r="C2" s="192" t="s">
        <v>694</v>
      </c>
      <c r="D2" s="193"/>
      <c r="E2" s="194"/>
      <c r="F2" s="193"/>
      <c r="G2" s="320" t="s">
        <v>109</v>
      </c>
      <c r="H2" s="321"/>
      <c r="I2" s="322"/>
    </row>
    <row r="3" ht="13.5" thickTop="1">
      <c r="F3" s="127"/>
    </row>
    <row r="4" spans="1:9" ht="19.5" customHeight="1">
      <c r="A4" s="195" t="s">
        <v>77</v>
      </c>
      <c r="B4" s="196"/>
      <c r="C4" s="196"/>
      <c r="D4" s="196"/>
      <c r="E4" s="197"/>
      <c r="F4" s="196"/>
      <c r="G4" s="196"/>
      <c r="H4" s="196"/>
      <c r="I4" s="196"/>
    </row>
    <row r="5" ht="13.5" thickBot="1"/>
    <row r="6" spans="1:9" s="127" customFormat="1" ht="13.5" thickBot="1">
      <c r="A6" s="198"/>
      <c r="B6" s="199" t="s">
        <v>78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9" s="127" customFormat="1" ht="12.75">
      <c r="A7" s="293" t="str">
        <f>'4 1 Pol'!B7</f>
        <v>0 VN1</v>
      </c>
      <c r="B7" s="62" t="str">
        <f>'4 1 Pol'!C7</f>
        <v>Zařízení staveniště</v>
      </c>
      <c r="D7" s="204"/>
      <c r="E7" s="294">
        <f>'4 1 Pol'!BA11</f>
        <v>0</v>
      </c>
      <c r="F7" s="295">
        <f>'4 1 Pol'!BB11</f>
        <v>0</v>
      </c>
      <c r="G7" s="295">
        <f>'4 1 Pol'!BC11</f>
        <v>0</v>
      </c>
      <c r="H7" s="295">
        <f>'4 1 Pol'!BD11</f>
        <v>0</v>
      </c>
      <c r="I7" s="296">
        <f>'4 1 Pol'!BE11</f>
        <v>0</v>
      </c>
    </row>
    <row r="8" spans="1:9" s="127" customFormat="1" ht="12.75">
      <c r="A8" s="293" t="str">
        <f>'4 1 Pol'!B12</f>
        <v>0 VN2</v>
      </c>
      <c r="B8" s="62" t="str">
        <f>'4 1 Pol'!C12</f>
        <v>Provoz objednatele</v>
      </c>
      <c r="D8" s="204"/>
      <c r="E8" s="294">
        <f>'4 1 Pol'!BA16</f>
        <v>0</v>
      </c>
      <c r="F8" s="295">
        <f>'4 1 Pol'!BB16</f>
        <v>0</v>
      </c>
      <c r="G8" s="295">
        <f>'4 1 Pol'!BC16</f>
        <v>0</v>
      </c>
      <c r="H8" s="295">
        <f>'4 1 Pol'!BD16</f>
        <v>0</v>
      </c>
      <c r="I8" s="296">
        <f>'4 1 Pol'!BE16</f>
        <v>0</v>
      </c>
    </row>
    <row r="9" spans="1:9" s="127" customFormat="1" ht="12.75">
      <c r="A9" s="293" t="str">
        <f>'4 1 Pol'!B17</f>
        <v>0 VN3</v>
      </c>
      <c r="B9" s="62" t="str">
        <f>'4 1 Pol'!C17</f>
        <v>Koordinační činnost dodavatele</v>
      </c>
      <c r="D9" s="204"/>
      <c r="E9" s="294">
        <f>'4 1 Pol'!BA19</f>
        <v>0</v>
      </c>
      <c r="F9" s="295">
        <f>'4 1 Pol'!BB19</f>
        <v>0</v>
      </c>
      <c r="G9" s="295">
        <f>'4 1 Pol'!BC19</f>
        <v>0</v>
      </c>
      <c r="H9" s="295">
        <f>'4 1 Pol'!BD19</f>
        <v>0</v>
      </c>
      <c r="I9" s="296">
        <f>'4 1 Pol'!BE19</f>
        <v>0</v>
      </c>
    </row>
    <row r="10" spans="1:9" s="127" customFormat="1" ht="12.75">
      <c r="A10" s="293" t="str">
        <f>'4 1 Pol'!B20</f>
        <v>0 VN4</v>
      </c>
      <c r="B10" s="62" t="str">
        <f>'4 1 Pol'!C20</f>
        <v>Zábor veřejného prostranství</v>
      </c>
      <c r="D10" s="204"/>
      <c r="E10" s="294">
        <f>'4 1 Pol'!BA28</f>
        <v>0</v>
      </c>
      <c r="F10" s="295">
        <f>'4 1 Pol'!BB28</f>
        <v>0</v>
      </c>
      <c r="G10" s="295">
        <f>'4 1 Pol'!BC28</f>
        <v>0</v>
      </c>
      <c r="H10" s="295">
        <f>'4 1 Pol'!BD28</f>
        <v>0</v>
      </c>
      <c r="I10" s="296">
        <f>'4 1 Pol'!BE28</f>
        <v>0</v>
      </c>
    </row>
    <row r="11" spans="1:9" s="127" customFormat="1" ht="12.75">
      <c r="A11" s="293" t="str">
        <f>'4 1 Pol'!B29</f>
        <v>0 VN5</v>
      </c>
      <c r="B11" s="62" t="str">
        <f>'4 1 Pol'!C29</f>
        <v>Dokumentace skutečného provedení stavby</v>
      </c>
      <c r="D11" s="204"/>
      <c r="E11" s="294">
        <f>'4 1 Pol'!BA35</f>
        <v>0</v>
      </c>
      <c r="F11" s="295">
        <f>'4 1 Pol'!BB35</f>
        <v>0</v>
      </c>
      <c r="G11" s="295">
        <f>'4 1 Pol'!BC35</f>
        <v>0</v>
      </c>
      <c r="H11" s="295">
        <f>'4 1 Pol'!BD35</f>
        <v>0</v>
      </c>
      <c r="I11" s="296">
        <f>'4 1 Pol'!BE35</f>
        <v>0</v>
      </c>
    </row>
    <row r="12" spans="1:9" s="127" customFormat="1" ht="12.75">
      <c r="A12" s="293" t="str">
        <f>'4 1 Pol'!B36</f>
        <v>1</v>
      </c>
      <c r="B12" s="62" t="str">
        <f>'4 1 Pol'!C36</f>
        <v>Zemní práce</v>
      </c>
      <c r="D12" s="204"/>
      <c r="E12" s="294">
        <f>'4 1 Pol'!BA39</f>
        <v>0</v>
      </c>
      <c r="F12" s="295">
        <f>'4 1 Pol'!BB39</f>
        <v>0</v>
      </c>
      <c r="G12" s="295">
        <f>'4 1 Pol'!BC39</f>
        <v>0</v>
      </c>
      <c r="H12" s="295">
        <f>'4 1 Pol'!BD39</f>
        <v>0</v>
      </c>
      <c r="I12" s="296">
        <f>'4 1 Pol'!BE39</f>
        <v>0</v>
      </c>
    </row>
    <row r="13" spans="1:9" s="127" customFormat="1" ht="12.75">
      <c r="A13" s="293" t="str">
        <f>'4 1 Pol'!B40</f>
        <v>3</v>
      </c>
      <c r="B13" s="62" t="str">
        <f>'4 1 Pol'!C40</f>
        <v>Svislé a kompletní konstrukce</v>
      </c>
      <c r="D13" s="204"/>
      <c r="E13" s="294">
        <f>'4 1 Pol'!BA45</f>
        <v>0</v>
      </c>
      <c r="F13" s="295">
        <f>'4 1 Pol'!BB45</f>
        <v>0</v>
      </c>
      <c r="G13" s="295">
        <f>'4 1 Pol'!BC45</f>
        <v>0</v>
      </c>
      <c r="H13" s="295">
        <f>'4 1 Pol'!BD45</f>
        <v>0</v>
      </c>
      <c r="I13" s="296">
        <f>'4 1 Pol'!BE45</f>
        <v>0</v>
      </c>
    </row>
    <row r="14" spans="1:9" s="127" customFormat="1" ht="12.75">
      <c r="A14" s="293" t="str">
        <f>'4 1 Pol'!B46</f>
        <v>4</v>
      </c>
      <c r="B14" s="62" t="str">
        <f>'4 1 Pol'!C46</f>
        <v>Vodorovné konstrukce</v>
      </c>
      <c r="D14" s="204"/>
      <c r="E14" s="294">
        <f>'4 1 Pol'!BA64</f>
        <v>0</v>
      </c>
      <c r="F14" s="295">
        <f>'4 1 Pol'!BB64</f>
        <v>0</v>
      </c>
      <c r="G14" s="295">
        <f>'4 1 Pol'!BC64</f>
        <v>0</v>
      </c>
      <c r="H14" s="295">
        <f>'4 1 Pol'!BD64</f>
        <v>0</v>
      </c>
      <c r="I14" s="296">
        <f>'4 1 Pol'!BE64</f>
        <v>0</v>
      </c>
    </row>
    <row r="15" spans="1:9" s="127" customFormat="1" ht="12.75">
      <c r="A15" s="293" t="str">
        <f>'4 1 Pol'!B65</f>
        <v>61</v>
      </c>
      <c r="B15" s="62" t="str">
        <f>'4 1 Pol'!C65</f>
        <v>Upravy povrchů vnitřní</v>
      </c>
      <c r="D15" s="204"/>
      <c r="E15" s="294">
        <f>'4 1 Pol'!BA95</f>
        <v>0</v>
      </c>
      <c r="F15" s="295">
        <f>'4 1 Pol'!BB95</f>
        <v>0</v>
      </c>
      <c r="G15" s="295">
        <f>'4 1 Pol'!BC95</f>
        <v>0</v>
      </c>
      <c r="H15" s="295">
        <f>'4 1 Pol'!BD95</f>
        <v>0</v>
      </c>
      <c r="I15" s="296">
        <f>'4 1 Pol'!BE95</f>
        <v>0</v>
      </c>
    </row>
    <row r="16" spans="1:9" s="127" customFormat="1" ht="12.75">
      <c r="A16" s="293" t="str">
        <f>'4 1 Pol'!B96</f>
        <v>62</v>
      </c>
      <c r="B16" s="62" t="str">
        <f>'4 1 Pol'!C96</f>
        <v>Upravy povrchů vnější</v>
      </c>
      <c r="D16" s="204"/>
      <c r="E16" s="294">
        <f>'4 1 Pol'!BA173</f>
        <v>0</v>
      </c>
      <c r="F16" s="295">
        <f>'4 1 Pol'!BB173</f>
        <v>0</v>
      </c>
      <c r="G16" s="295">
        <f>'4 1 Pol'!BC173</f>
        <v>0</v>
      </c>
      <c r="H16" s="295">
        <f>'4 1 Pol'!BD173</f>
        <v>0</v>
      </c>
      <c r="I16" s="296">
        <f>'4 1 Pol'!BE173</f>
        <v>0</v>
      </c>
    </row>
    <row r="17" spans="1:9" s="127" customFormat="1" ht="12.75">
      <c r="A17" s="293" t="str">
        <f>'4 1 Pol'!B174</f>
        <v>63</v>
      </c>
      <c r="B17" s="62" t="str">
        <f>'4 1 Pol'!C174</f>
        <v>Podlahy a podlahové konstrukce</v>
      </c>
      <c r="D17" s="204"/>
      <c r="E17" s="294">
        <f>'4 1 Pol'!BA189</f>
        <v>0</v>
      </c>
      <c r="F17" s="295">
        <f>'4 1 Pol'!BB189</f>
        <v>0</v>
      </c>
      <c r="G17" s="295">
        <f>'4 1 Pol'!BC189</f>
        <v>0</v>
      </c>
      <c r="H17" s="295">
        <f>'4 1 Pol'!BD189</f>
        <v>0</v>
      </c>
      <c r="I17" s="296">
        <f>'4 1 Pol'!BE189</f>
        <v>0</v>
      </c>
    </row>
    <row r="18" spans="1:9" s="127" customFormat="1" ht="12.75">
      <c r="A18" s="293" t="str">
        <f>'4 1 Pol'!B190</f>
        <v>64</v>
      </c>
      <c r="B18" s="62" t="str">
        <f>'4 1 Pol'!C190</f>
        <v>Výplně otvorů</v>
      </c>
      <c r="D18" s="204"/>
      <c r="E18" s="294">
        <f>'4 1 Pol'!BA199</f>
        <v>0</v>
      </c>
      <c r="F18" s="295">
        <f>'4 1 Pol'!BB199</f>
        <v>0</v>
      </c>
      <c r="G18" s="295">
        <f>'4 1 Pol'!BC199</f>
        <v>0</v>
      </c>
      <c r="H18" s="295">
        <f>'4 1 Pol'!BD199</f>
        <v>0</v>
      </c>
      <c r="I18" s="296">
        <f>'4 1 Pol'!BE199</f>
        <v>0</v>
      </c>
    </row>
    <row r="19" spans="1:9" s="127" customFormat="1" ht="12.75">
      <c r="A19" s="293" t="str">
        <f>'4 1 Pol'!B200</f>
        <v>94</v>
      </c>
      <c r="B19" s="62" t="str">
        <f>'4 1 Pol'!C200</f>
        <v>Lešení a stavební výtahy</v>
      </c>
      <c r="D19" s="204"/>
      <c r="E19" s="294">
        <f>'4 1 Pol'!BA231</f>
        <v>0</v>
      </c>
      <c r="F19" s="295">
        <f>'4 1 Pol'!BB231</f>
        <v>0</v>
      </c>
      <c r="G19" s="295">
        <f>'4 1 Pol'!BC231</f>
        <v>0</v>
      </c>
      <c r="H19" s="295">
        <f>'4 1 Pol'!BD231</f>
        <v>0</v>
      </c>
      <c r="I19" s="296">
        <f>'4 1 Pol'!BE231</f>
        <v>0</v>
      </c>
    </row>
    <row r="20" spans="1:9" s="127" customFormat="1" ht="12.75">
      <c r="A20" s="293" t="str">
        <f>'4 1 Pol'!B232</f>
        <v>95</v>
      </c>
      <c r="B20" s="62" t="str">
        <f>'4 1 Pol'!C232</f>
        <v>Dokončovací konstrukce na pozemních stavbách</v>
      </c>
      <c r="D20" s="204"/>
      <c r="E20" s="294">
        <f>'4 1 Pol'!BA240</f>
        <v>0</v>
      </c>
      <c r="F20" s="295">
        <f>'4 1 Pol'!BB240</f>
        <v>0</v>
      </c>
      <c r="G20" s="295">
        <f>'4 1 Pol'!BC240</f>
        <v>0</v>
      </c>
      <c r="H20" s="295">
        <f>'4 1 Pol'!BD240</f>
        <v>0</v>
      </c>
      <c r="I20" s="296">
        <f>'4 1 Pol'!BE240</f>
        <v>0</v>
      </c>
    </row>
    <row r="21" spans="1:9" s="127" customFormat="1" ht="12.75">
      <c r="A21" s="293" t="str">
        <f>'4 1 Pol'!B241</f>
        <v>96</v>
      </c>
      <c r="B21" s="62" t="str">
        <f>'4 1 Pol'!C241</f>
        <v>Bourání konstrukcí</v>
      </c>
      <c r="D21" s="204"/>
      <c r="E21" s="294">
        <f>'4 1 Pol'!BA283</f>
        <v>0</v>
      </c>
      <c r="F21" s="295">
        <f>'4 1 Pol'!BB283</f>
        <v>0</v>
      </c>
      <c r="G21" s="295">
        <f>'4 1 Pol'!BC283</f>
        <v>0</v>
      </c>
      <c r="H21" s="295">
        <f>'4 1 Pol'!BD283</f>
        <v>0</v>
      </c>
      <c r="I21" s="296">
        <f>'4 1 Pol'!BE283</f>
        <v>0</v>
      </c>
    </row>
    <row r="22" spans="1:9" s="127" customFormat="1" ht="12.75">
      <c r="A22" s="293" t="str">
        <f>'4 1 Pol'!B284</f>
        <v>97</v>
      </c>
      <c r="B22" s="62" t="str">
        <f>'4 1 Pol'!C284</f>
        <v>Prorážení otvorů</v>
      </c>
      <c r="D22" s="204"/>
      <c r="E22" s="294">
        <f>'4 1 Pol'!BA292</f>
        <v>0</v>
      </c>
      <c r="F22" s="295">
        <f>'4 1 Pol'!BB292</f>
        <v>0</v>
      </c>
      <c r="G22" s="295">
        <f>'4 1 Pol'!BC292</f>
        <v>0</v>
      </c>
      <c r="H22" s="295">
        <f>'4 1 Pol'!BD292</f>
        <v>0</v>
      </c>
      <c r="I22" s="296">
        <f>'4 1 Pol'!BE292</f>
        <v>0</v>
      </c>
    </row>
    <row r="23" spans="1:9" s="127" customFormat="1" ht="12.75">
      <c r="A23" s="293" t="str">
        <f>'4 1 Pol'!B293</f>
        <v>99</v>
      </c>
      <c r="B23" s="62" t="str">
        <f>'4 1 Pol'!C293</f>
        <v>Staveništní přesun hmot</v>
      </c>
      <c r="D23" s="204"/>
      <c r="E23" s="294">
        <f>'4 1 Pol'!BA296</f>
        <v>0</v>
      </c>
      <c r="F23" s="295">
        <f>'4 1 Pol'!BB296</f>
        <v>0</v>
      </c>
      <c r="G23" s="295">
        <f>'4 1 Pol'!BC296</f>
        <v>0</v>
      </c>
      <c r="H23" s="295">
        <f>'4 1 Pol'!BD296</f>
        <v>0</v>
      </c>
      <c r="I23" s="296">
        <f>'4 1 Pol'!BE296</f>
        <v>0</v>
      </c>
    </row>
    <row r="24" spans="1:9" s="127" customFormat="1" ht="12.75">
      <c r="A24" s="293" t="str">
        <f>'4 1 Pol'!B297</f>
        <v>711</v>
      </c>
      <c r="B24" s="62" t="str">
        <f>'4 1 Pol'!C297</f>
        <v>Izolace proti vodě</v>
      </c>
      <c r="D24" s="204"/>
      <c r="E24" s="294">
        <f>'4 1 Pol'!BA306</f>
        <v>0</v>
      </c>
      <c r="F24" s="295">
        <f>'4 1 Pol'!BB306</f>
        <v>0</v>
      </c>
      <c r="G24" s="295">
        <f>'4 1 Pol'!BC306</f>
        <v>0</v>
      </c>
      <c r="H24" s="295">
        <f>'4 1 Pol'!BD306</f>
        <v>0</v>
      </c>
      <c r="I24" s="296">
        <f>'4 1 Pol'!BE306</f>
        <v>0</v>
      </c>
    </row>
    <row r="25" spans="1:9" s="127" customFormat="1" ht="12.75">
      <c r="A25" s="293" t="str">
        <f>'4 1 Pol'!B307</f>
        <v>712</v>
      </c>
      <c r="B25" s="62" t="str">
        <f>'4 1 Pol'!C307</f>
        <v>Živičné krytiny</v>
      </c>
      <c r="D25" s="204"/>
      <c r="E25" s="294">
        <f>'4 1 Pol'!BA323</f>
        <v>0</v>
      </c>
      <c r="F25" s="295">
        <f>'4 1 Pol'!BB323</f>
        <v>0</v>
      </c>
      <c r="G25" s="295">
        <f>'4 1 Pol'!BC323</f>
        <v>0</v>
      </c>
      <c r="H25" s="295">
        <f>'4 1 Pol'!BD323</f>
        <v>0</v>
      </c>
      <c r="I25" s="296">
        <f>'4 1 Pol'!BE323</f>
        <v>0</v>
      </c>
    </row>
    <row r="26" spans="1:9" s="127" customFormat="1" ht="12.75">
      <c r="A26" s="293" t="str">
        <f>'4 1 Pol'!B324</f>
        <v>713</v>
      </c>
      <c r="B26" s="62" t="str">
        <f>'4 1 Pol'!C324</f>
        <v>Izolace tepelné</v>
      </c>
      <c r="D26" s="204"/>
      <c r="E26" s="294">
        <f>'4 1 Pol'!BA342</f>
        <v>0</v>
      </c>
      <c r="F26" s="295">
        <f>'4 1 Pol'!BB342</f>
        <v>0</v>
      </c>
      <c r="G26" s="295">
        <f>'4 1 Pol'!BC342</f>
        <v>0</v>
      </c>
      <c r="H26" s="295">
        <f>'4 1 Pol'!BD342</f>
        <v>0</v>
      </c>
      <c r="I26" s="296">
        <f>'4 1 Pol'!BE342</f>
        <v>0</v>
      </c>
    </row>
    <row r="27" spans="1:9" s="127" customFormat="1" ht="12.75">
      <c r="A27" s="293" t="str">
        <f>'4 1 Pol'!B343</f>
        <v>762</v>
      </c>
      <c r="B27" s="62" t="str">
        <f>'4 1 Pol'!C343</f>
        <v>Konstrukce tesařské</v>
      </c>
      <c r="D27" s="204"/>
      <c r="E27" s="294">
        <f>'4 1 Pol'!BA350</f>
        <v>0</v>
      </c>
      <c r="F27" s="295">
        <f>'4 1 Pol'!BB350</f>
        <v>0</v>
      </c>
      <c r="G27" s="295">
        <f>'4 1 Pol'!BC350</f>
        <v>0</v>
      </c>
      <c r="H27" s="295">
        <f>'4 1 Pol'!BD350</f>
        <v>0</v>
      </c>
      <c r="I27" s="296">
        <f>'4 1 Pol'!BE350</f>
        <v>0</v>
      </c>
    </row>
    <row r="28" spans="1:9" s="127" customFormat="1" ht="12.75">
      <c r="A28" s="293" t="str">
        <f>'4 1 Pol'!B351</f>
        <v>764</v>
      </c>
      <c r="B28" s="62" t="str">
        <f>'4 1 Pol'!C351</f>
        <v>Konstrukce klempířské</v>
      </c>
      <c r="D28" s="204"/>
      <c r="E28" s="294">
        <f>'4 1 Pol'!BA385</f>
        <v>0</v>
      </c>
      <c r="F28" s="295">
        <f>'4 1 Pol'!BB385</f>
        <v>0</v>
      </c>
      <c r="G28" s="295">
        <f>'4 1 Pol'!BC385</f>
        <v>0</v>
      </c>
      <c r="H28" s="295">
        <f>'4 1 Pol'!BD385</f>
        <v>0</v>
      </c>
      <c r="I28" s="296">
        <f>'4 1 Pol'!BE385</f>
        <v>0</v>
      </c>
    </row>
    <row r="29" spans="1:9" s="127" customFormat="1" ht="12.75">
      <c r="A29" s="293" t="str">
        <f>'4 1 Pol'!B386</f>
        <v>766</v>
      </c>
      <c r="B29" s="62" t="str">
        <f>'4 1 Pol'!C386</f>
        <v>Konstrukce truhlářské</v>
      </c>
      <c r="D29" s="204"/>
      <c r="E29" s="294">
        <f>'4 1 Pol'!BA761</f>
        <v>0</v>
      </c>
      <c r="F29" s="295">
        <f>'4 1 Pol'!BB761</f>
        <v>0</v>
      </c>
      <c r="G29" s="295">
        <f>'4 1 Pol'!BC761</f>
        <v>0</v>
      </c>
      <c r="H29" s="295">
        <f>'4 1 Pol'!BD761</f>
        <v>0</v>
      </c>
      <c r="I29" s="296">
        <f>'4 1 Pol'!BE761</f>
        <v>0</v>
      </c>
    </row>
    <row r="30" spans="1:9" s="127" customFormat="1" ht="12.75">
      <c r="A30" s="293" t="str">
        <f>'4 1 Pol'!B762</f>
        <v>767</v>
      </c>
      <c r="B30" s="62" t="str">
        <f>'4 1 Pol'!C762</f>
        <v>Konstrukce zámečnické</v>
      </c>
      <c r="D30" s="204"/>
      <c r="E30" s="294">
        <f>'4 1 Pol'!BA828</f>
        <v>0</v>
      </c>
      <c r="F30" s="295">
        <f>'4 1 Pol'!BB828</f>
        <v>0</v>
      </c>
      <c r="G30" s="295">
        <f>'4 1 Pol'!BC828</f>
        <v>0</v>
      </c>
      <c r="H30" s="295">
        <f>'4 1 Pol'!BD828</f>
        <v>0</v>
      </c>
      <c r="I30" s="296">
        <f>'4 1 Pol'!BE828</f>
        <v>0</v>
      </c>
    </row>
    <row r="31" spans="1:9" s="127" customFormat="1" ht="12.75">
      <c r="A31" s="293" t="str">
        <f>'4 1 Pol'!B829</f>
        <v>777</v>
      </c>
      <c r="B31" s="62" t="str">
        <f>'4 1 Pol'!C829</f>
        <v>Podlahy ze syntetických hmot</v>
      </c>
      <c r="D31" s="204"/>
      <c r="E31" s="294">
        <f>'4 1 Pol'!BA834</f>
        <v>0</v>
      </c>
      <c r="F31" s="295">
        <f>'4 1 Pol'!BB834</f>
        <v>0</v>
      </c>
      <c r="G31" s="295">
        <f>'4 1 Pol'!BC834</f>
        <v>0</v>
      </c>
      <c r="H31" s="295">
        <f>'4 1 Pol'!BD834</f>
        <v>0</v>
      </c>
      <c r="I31" s="296">
        <f>'4 1 Pol'!BE834</f>
        <v>0</v>
      </c>
    </row>
    <row r="32" spans="1:9" s="127" customFormat="1" ht="12.75">
      <c r="A32" s="293" t="str">
        <f>'4 1 Pol'!B835</f>
        <v>783</v>
      </c>
      <c r="B32" s="62" t="str">
        <f>'4 1 Pol'!C835</f>
        <v>Nátěry</v>
      </c>
      <c r="D32" s="204"/>
      <c r="E32" s="294">
        <f>'4 1 Pol'!BA842</f>
        <v>0</v>
      </c>
      <c r="F32" s="295">
        <f>'4 1 Pol'!BB842</f>
        <v>0</v>
      </c>
      <c r="G32" s="295">
        <f>'4 1 Pol'!BC842</f>
        <v>0</v>
      </c>
      <c r="H32" s="295">
        <f>'4 1 Pol'!BD842</f>
        <v>0</v>
      </c>
      <c r="I32" s="296">
        <f>'4 1 Pol'!BE842</f>
        <v>0</v>
      </c>
    </row>
    <row r="33" spans="1:9" s="127" customFormat="1" ht="12.75">
      <c r="A33" s="293" t="str">
        <f>'4 1 Pol'!B843</f>
        <v>787</v>
      </c>
      <c r="B33" s="62" t="str">
        <f>'4 1 Pol'!C843</f>
        <v>Zasklívání</v>
      </c>
      <c r="D33" s="204"/>
      <c r="E33" s="294">
        <f>'4 1 Pol'!BA849</f>
        <v>0</v>
      </c>
      <c r="F33" s="295">
        <f>'4 1 Pol'!BB849</f>
        <v>0</v>
      </c>
      <c r="G33" s="295">
        <f>'4 1 Pol'!BC849</f>
        <v>0</v>
      </c>
      <c r="H33" s="295">
        <f>'4 1 Pol'!BD849</f>
        <v>0</v>
      </c>
      <c r="I33" s="296">
        <f>'4 1 Pol'!BE849</f>
        <v>0</v>
      </c>
    </row>
    <row r="34" spans="1:9" s="127" customFormat="1" ht="12.75">
      <c r="A34" s="293" t="str">
        <f>'4 1 Pol'!B850</f>
        <v>M211</v>
      </c>
      <c r="B34" s="62" t="str">
        <f>'4 1 Pol'!C850</f>
        <v>Hromosvod</v>
      </c>
      <c r="D34" s="204"/>
      <c r="E34" s="294">
        <f>'4 1 Pol'!BA857</f>
        <v>0</v>
      </c>
      <c r="F34" s="295">
        <f>'4 1 Pol'!BB857</f>
        <v>0</v>
      </c>
      <c r="G34" s="295">
        <f>'4 1 Pol'!BC857</f>
        <v>0</v>
      </c>
      <c r="H34" s="295">
        <f>'4 1 Pol'!BD857</f>
        <v>0</v>
      </c>
      <c r="I34" s="296">
        <f>'4 1 Pol'!BE857</f>
        <v>0</v>
      </c>
    </row>
    <row r="35" spans="1:9" s="127" customFormat="1" ht="13.5" thickBot="1">
      <c r="A35" s="293" t="str">
        <f>'4 1 Pol'!B858</f>
        <v>D96</v>
      </c>
      <c r="B35" s="62" t="str">
        <f>'4 1 Pol'!C858</f>
        <v>Přesuny suti a vybouraných hmot</v>
      </c>
      <c r="D35" s="204"/>
      <c r="E35" s="294">
        <f>'4 1 Pol'!BA868</f>
        <v>0</v>
      </c>
      <c r="F35" s="295">
        <f>'4 1 Pol'!BB868</f>
        <v>0</v>
      </c>
      <c r="G35" s="295">
        <f>'4 1 Pol'!BC868</f>
        <v>0</v>
      </c>
      <c r="H35" s="295">
        <f>'4 1 Pol'!BD868</f>
        <v>0</v>
      </c>
      <c r="I35" s="296">
        <f>'4 1 Pol'!BE868</f>
        <v>0</v>
      </c>
    </row>
    <row r="36" spans="1:9" s="14" customFormat="1" ht="13.5" thickBot="1">
      <c r="A36" s="205"/>
      <c r="B36" s="206" t="s">
        <v>79</v>
      </c>
      <c r="C36" s="206"/>
      <c r="D36" s="207"/>
      <c r="E36" s="208">
        <f>SUM(E7:E35)</f>
        <v>0</v>
      </c>
      <c r="F36" s="209">
        <f>SUM(F7:F35)</f>
        <v>0</v>
      </c>
      <c r="G36" s="209">
        <f>SUM(G7:G35)</f>
        <v>0</v>
      </c>
      <c r="H36" s="209">
        <f>SUM(H7:H35)</f>
        <v>0</v>
      </c>
      <c r="I36" s="210">
        <f>SUM(I7:I35)</f>
        <v>0</v>
      </c>
    </row>
    <row r="37" spans="1:9" ht="12.75">
      <c r="A37" s="127"/>
      <c r="B37" s="127"/>
      <c r="C37" s="127"/>
      <c r="D37" s="127"/>
      <c r="E37" s="127"/>
      <c r="F37" s="127"/>
      <c r="G37" s="127"/>
      <c r="H37" s="127"/>
      <c r="I37" s="127"/>
    </row>
    <row r="38" spans="1:57" ht="19.5" customHeight="1">
      <c r="A38" s="196" t="s">
        <v>80</v>
      </c>
      <c r="B38" s="196"/>
      <c r="C38" s="196"/>
      <c r="D38" s="196"/>
      <c r="E38" s="196"/>
      <c r="F38" s="196"/>
      <c r="G38" s="211"/>
      <c r="H38" s="196"/>
      <c r="I38" s="196"/>
      <c r="BA38" s="133"/>
      <c r="BB38" s="133"/>
      <c r="BC38" s="133"/>
      <c r="BD38" s="133"/>
      <c r="BE38" s="133"/>
    </row>
    <row r="39" ht="13.5" thickBot="1"/>
    <row r="40" spans="1:9" ht="12.75">
      <c r="A40" s="162" t="s">
        <v>81</v>
      </c>
      <c r="B40" s="163"/>
      <c r="C40" s="163"/>
      <c r="D40" s="212"/>
      <c r="E40" s="213" t="s">
        <v>82</v>
      </c>
      <c r="F40" s="214" t="s">
        <v>12</v>
      </c>
      <c r="G40" s="215" t="s">
        <v>83</v>
      </c>
      <c r="H40" s="216"/>
      <c r="I40" s="217" t="s">
        <v>82</v>
      </c>
    </row>
    <row r="41" spans="1:53" ht="12.75">
      <c r="A41" s="156" t="s">
        <v>682</v>
      </c>
      <c r="B41" s="147"/>
      <c r="C41" s="147"/>
      <c r="D41" s="218"/>
      <c r="E41" s="219"/>
      <c r="F41" s="220"/>
      <c r="G41" s="221">
        <v>0</v>
      </c>
      <c r="H41" s="222"/>
      <c r="I41" s="223">
        <f aca="true" t="shared" si="0" ref="I41:I48">E41+F41*G41/100</f>
        <v>0</v>
      </c>
      <c r="BA41" s="1">
        <v>0</v>
      </c>
    </row>
    <row r="42" spans="1:53" ht="12.75">
      <c r="A42" s="156" t="s">
        <v>683</v>
      </c>
      <c r="B42" s="147"/>
      <c r="C42" s="147"/>
      <c r="D42" s="218"/>
      <c r="E42" s="219"/>
      <c r="F42" s="220"/>
      <c r="G42" s="221">
        <v>0</v>
      </c>
      <c r="H42" s="222"/>
      <c r="I42" s="223">
        <f t="shared" si="0"/>
        <v>0</v>
      </c>
      <c r="BA42" s="1">
        <v>0</v>
      </c>
    </row>
    <row r="43" spans="1:53" ht="12.75">
      <c r="A43" s="156" t="s">
        <v>684</v>
      </c>
      <c r="B43" s="147"/>
      <c r="C43" s="147"/>
      <c r="D43" s="218"/>
      <c r="E43" s="219"/>
      <c r="F43" s="220"/>
      <c r="G43" s="221">
        <v>0</v>
      </c>
      <c r="H43" s="222"/>
      <c r="I43" s="223">
        <f t="shared" si="0"/>
        <v>0</v>
      </c>
      <c r="BA43" s="1">
        <v>0</v>
      </c>
    </row>
    <row r="44" spans="1:53" ht="12.75">
      <c r="A44" s="156" t="s">
        <v>685</v>
      </c>
      <c r="B44" s="147"/>
      <c r="C44" s="147"/>
      <c r="D44" s="218"/>
      <c r="E44" s="219"/>
      <c r="F44" s="220"/>
      <c r="G44" s="221">
        <v>0</v>
      </c>
      <c r="H44" s="222"/>
      <c r="I44" s="223">
        <f t="shared" si="0"/>
        <v>0</v>
      </c>
      <c r="BA44" s="1">
        <v>0</v>
      </c>
    </row>
    <row r="45" spans="1:53" ht="12.75">
      <c r="A45" s="156" t="s">
        <v>111</v>
      </c>
      <c r="B45" s="147"/>
      <c r="C45" s="147"/>
      <c r="D45" s="218"/>
      <c r="E45" s="219"/>
      <c r="F45" s="220"/>
      <c r="G45" s="221">
        <v>0</v>
      </c>
      <c r="H45" s="222"/>
      <c r="I45" s="223">
        <f t="shared" si="0"/>
        <v>0</v>
      </c>
      <c r="BA45" s="1">
        <v>1</v>
      </c>
    </row>
    <row r="46" spans="1:53" ht="12.75">
      <c r="A46" s="156" t="s">
        <v>686</v>
      </c>
      <c r="B46" s="147"/>
      <c r="C46" s="147"/>
      <c r="D46" s="218"/>
      <c r="E46" s="219"/>
      <c r="F46" s="220"/>
      <c r="G46" s="221">
        <v>0</v>
      </c>
      <c r="H46" s="222"/>
      <c r="I46" s="223">
        <f t="shared" si="0"/>
        <v>0</v>
      </c>
      <c r="BA46" s="1">
        <v>1</v>
      </c>
    </row>
    <row r="47" spans="1:53" ht="12.75">
      <c r="A47" s="156" t="s">
        <v>687</v>
      </c>
      <c r="B47" s="147"/>
      <c r="C47" s="147"/>
      <c r="D47" s="218"/>
      <c r="E47" s="219"/>
      <c r="F47" s="220"/>
      <c r="G47" s="221">
        <v>0</v>
      </c>
      <c r="H47" s="222"/>
      <c r="I47" s="223">
        <f t="shared" si="0"/>
        <v>0</v>
      </c>
      <c r="BA47" s="1">
        <v>2</v>
      </c>
    </row>
    <row r="48" spans="1:53" ht="12.75">
      <c r="A48" s="156" t="s">
        <v>688</v>
      </c>
      <c r="B48" s="147"/>
      <c r="C48" s="147"/>
      <c r="D48" s="218"/>
      <c r="E48" s="219"/>
      <c r="F48" s="220"/>
      <c r="G48" s="221">
        <v>0</v>
      </c>
      <c r="H48" s="222"/>
      <c r="I48" s="223">
        <f t="shared" si="0"/>
        <v>0</v>
      </c>
      <c r="BA48" s="1">
        <v>2</v>
      </c>
    </row>
    <row r="49" spans="1:9" ht="13.5" thickBot="1">
      <c r="A49" s="224"/>
      <c r="B49" s="225" t="s">
        <v>84</v>
      </c>
      <c r="C49" s="226"/>
      <c r="D49" s="227"/>
      <c r="E49" s="228"/>
      <c r="F49" s="229"/>
      <c r="G49" s="229"/>
      <c r="H49" s="323">
        <f>SUM(I41:I48)</f>
        <v>0</v>
      </c>
      <c r="I49" s="324"/>
    </row>
    <row r="51" spans="2:9" ht="12.75">
      <c r="B51" s="14"/>
      <c r="F51" s="230"/>
      <c r="G51" s="231"/>
      <c r="H51" s="231"/>
      <c r="I51" s="46"/>
    </row>
    <row r="52" spans="6:9" ht="12.75">
      <c r="F52" s="230"/>
      <c r="G52" s="231"/>
      <c r="H52" s="231"/>
      <c r="I52" s="46"/>
    </row>
    <row r="53" spans="6:9" ht="12.75">
      <c r="F53" s="230"/>
      <c r="G53" s="231"/>
      <c r="H53" s="231"/>
      <c r="I53" s="46"/>
    </row>
    <row r="54" spans="6:9" ht="12.75">
      <c r="F54" s="230"/>
      <c r="G54" s="231"/>
      <c r="H54" s="231"/>
      <c r="I54" s="46"/>
    </row>
    <row r="55" spans="6:9" ht="12.75">
      <c r="F55" s="230"/>
      <c r="G55" s="231"/>
      <c r="H55" s="231"/>
      <c r="I55" s="46"/>
    </row>
    <row r="56" spans="6:9" ht="12.75">
      <c r="F56" s="230"/>
      <c r="G56" s="231"/>
      <c r="H56" s="231"/>
      <c r="I56" s="46"/>
    </row>
    <row r="57" spans="6:9" ht="12.75">
      <c r="F57" s="230"/>
      <c r="G57" s="231"/>
      <c r="H57" s="231"/>
      <c r="I57" s="46"/>
    </row>
    <row r="58" spans="6:9" ht="12.75">
      <c r="F58" s="230"/>
      <c r="G58" s="231"/>
      <c r="H58" s="231"/>
      <c r="I58" s="46"/>
    </row>
    <row r="59" spans="6:9" ht="12.75">
      <c r="F59" s="230"/>
      <c r="G59" s="231"/>
      <c r="H59" s="231"/>
      <c r="I59" s="46"/>
    </row>
    <row r="60" spans="6:9" ht="12.75">
      <c r="F60" s="230"/>
      <c r="G60" s="231"/>
      <c r="H60" s="231"/>
      <c r="I60" s="46"/>
    </row>
    <row r="61" spans="6:9" ht="12.75">
      <c r="F61" s="230"/>
      <c r="G61" s="231"/>
      <c r="H61" s="231"/>
      <c r="I61" s="46"/>
    </row>
    <row r="62" spans="6:9" ht="12.75">
      <c r="F62" s="230"/>
      <c r="G62" s="231"/>
      <c r="H62" s="231"/>
      <c r="I62" s="46"/>
    </row>
    <row r="63" spans="6:9" ht="12.75">
      <c r="F63" s="230"/>
      <c r="G63" s="231"/>
      <c r="H63" s="231"/>
      <c r="I63" s="46"/>
    </row>
    <row r="64" spans="6:9" ht="12.75">
      <c r="F64" s="230"/>
      <c r="G64" s="231"/>
      <c r="H64" s="231"/>
      <c r="I64" s="46"/>
    </row>
    <row r="65" spans="6:9" ht="12.75">
      <c r="F65" s="230"/>
      <c r="G65" s="231"/>
      <c r="H65" s="231"/>
      <c r="I65" s="46"/>
    </row>
    <row r="66" spans="6:9" ht="12.75">
      <c r="F66" s="230"/>
      <c r="G66" s="231"/>
      <c r="H66" s="231"/>
      <c r="I66" s="46"/>
    </row>
    <row r="67" spans="6:9" ht="12.75">
      <c r="F67" s="230"/>
      <c r="G67" s="231"/>
      <c r="H67" s="231"/>
      <c r="I67" s="46"/>
    </row>
    <row r="68" spans="6:9" ht="12.75">
      <c r="F68" s="230"/>
      <c r="G68" s="231"/>
      <c r="H68" s="231"/>
      <c r="I68" s="46"/>
    </row>
    <row r="69" spans="6:9" ht="12.75">
      <c r="F69" s="230"/>
      <c r="G69" s="231"/>
      <c r="H69" s="231"/>
      <c r="I69" s="46"/>
    </row>
    <row r="70" spans="6:9" ht="12.75">
      <c r="F70" s="230"/>
      <c r="G70" s="231"/>
      <c r="H70" s="231"/>
      <c r="I70" s="46"/>
    </row>
    <row r="71" spans="6:9" ht="12.75">
      <c r="F71" s="230"/>
      <c r="G71" s="231"/>
      <c r="H71" s="231"/>
      <c r="I71" s="46"/>
    </row>
    <row r="72" spans="6:9" ht="12.75">
      <c r="F72" s="230"/>
      <c r="G72" s="231"/>
      <c r="H72" s="231"/>
      <c r="I72" s="46"/>
    </row>
    <row r="73" spans="6:9" ht="12.75">
      <c r="F73" s="230"/>
      <c r="G73" s="231"/>
      <c r="H73" s="231"/>
      <c r="I73" s="46"/>
    </row>
    <row r="74" spans="6:9" ht="12.75">
      <c r="F74" s="230"/>
      <c r="G74" s="231"/>
      <c r="H74" s="231"/>
      <c r="I74" s="46"/>
    </row>
    <row r="75" spans="6:9" ht="12.75">
      <c r="F75" s="230"/>
      <c r="G75" s="231"/>
      <c r="H75" s="231"/>
      <c r="I75" s="46"/>
    </row>
    <row r="76" spans="6:9" ht="12.75">
      <c r="F76" s="230"/>
      <c r="G76" s="231"/>
      <c r="H76" s="231"/>
      <c r="I76" s="46"/>
    </row>
    <row r="77" spans="6:9" ht="12.75">
      <c r="F77" s="230"/>
      <c r="G77" s="231"/>
      <c r="H77" s="231"/>
      <c r="I77" s="46"/>
    </row>
    <row r="78" spans="6:9" ht="12.75">
      <c r="F78" s="230"/>
      <c r="G78" s="231"/>
      <c r="H78" s="231"/>
      <c r="I78" s="46"/>
    </row>
    <row r="79" spans="6:9" ht="12.75">
      <c r="F79" s="230"/>
      <c r="G79" s="231"/>
      <c r="H79" s="231"/>
      <c r="I79" s="46"/>
    </row>
    <row r="80" spans="6:9" ht="12.75">
      <c r="F80" s="230"/>
      <c r="G80" s="231"/>
      <c r="H80" s="231"/>
      <c r="I80" s="46"/>
    </row>
    <row r="81" spans="6:9" ht="12.75">
      <c r="F81" s="230"/>
      <c r="G81" s="231"/>
      <c r="H81" s="231"/>
      <c r="I81" s="46"/>
    </row>
    <row r="82" spans="6:9" ht="12.75">
      <c r="F82" s="230"/>
      <c r="G82" s="231"/>
      <c r="H82" s="231"/>
      <c r="I82" s="46"/>
    </row>
    <row r="83" spans="6:9" ht="12.75">
      <c r="F83" s="230"/>
      <c r="G83" s="231"/>
      <c r="H83" s="231"/>
      <c r="I83" s="46"/>
    </row>
    <row r="84" spans="6:9" ht="12.75">
      <c r="F84" s="230"/>
      <c r="G84" s="231"/>
      <c r="H84" s="231"/>
      <c r="I84" s="46"/>
    </row>
    <row r="85" spans="6:9" ht="12.75">
      <c r="F85" s="230"/>
      <c r="G85" s="231"/>
      <c r="H85" s="231"/>
      <c r="I85" s="46"/>
    </row>
    <row r="86" spans="6:9" ht="12.75">
      <c r="F86" s="230"/>
      <c r="G86" s="231"/>
      <c r="H86" s="231"/>
      <c r="I86" s="46"/>
    </row>
    <row r="87" spans="6:9" ht="12.75">
      <c r="F87" s="230"/>
      <c r="G87" s="231"/>
      <c r="H87" s="231"/>
      <c r="I87" s="46"/>
    </row>
    <row r="88" spans="6:9" ht="12.75">
      <c r="F88" s="230"/>
      <c r="G88" s="231"/>
      <c r="H88" s="231"/>
      <c r="I88" s="46"/>
    </row>
    <row r="89" spans="6:9" ht="12.75">
      <c r="F89" s="230"/>
      <c r="G89" s="231"/>
      <c r="H89" s="231"/>
      <c r="I89" s="46"/>
    </row>
    <row r="90" spans="6:9" ht="12.75">
      <c r="F90" s="230"/>
      <c r="G90" s="231"/>
      <c r="H90" s="231"/>
      <c r="I90" s="46"/>
    </row>
    <row r="91" spans="6:9" ht="12.75">
      <c r="F91" s="230"/>
      <c r="G91" s="231"/>
      <c r="H91" s="231"/>
      <c r="I91" s="46"/>
    </row>
    <row r="92" spans="6:9" ht="12.75">
      <c r="F92" s="230"/>
      <c r="G92" s="231"/>
      <c r="H92" s="231"/>
      <c r="I92" s="46"/>
    </row>
    <row r="93" spans="6:9" ht="12.75">
      <c r="F93" s="230"/>
      <c r="G93" s="231"/>
      <c r="H93" s="231"/>
      <c r="I93" s="46"/>
    </row>
    <row r="94" spans="6:9" ht="12.75">
      <c r="F94" s="230"/>
      <c r="G94" s="231"/>
      <c r="H94" s="231"/>
      <c r="I94" s="46"/>
    </row>
    <row r="95" spans="6:9" ht="12.75">
      <c r="F95" s="230"/>
      <c r="G95" s="231"/>
      <c r="H95" s="231"/>
      <c r="I95" s="46"/>
    </row>
    <row r="96" spans="6:9" ht="12.75">
      <c r="F96" s="230"/>
      <c r="G96" s="231"/>
      <c r="H96" s="231"/>
      <c r="I96" s="46"/>
    </row>
    <row r="97" spans="6:9" ht="12.75">
      <c r="F97" s="230"/>
      <c r="G97" s="231"/>
      <c r="H97" s="231"/>
      <c r="I97" s="46"/>
    </row>
    <row r="98" spans="6:9" ht="12.75">
      <c r="F98" s="230"/>
      <c r="G98" s="231"/>
      <c r="H98" s="231"/>
      <c r="I98" s="46"/>
    </row>
    <row r="99" spans="6:9" ht="12.75">
      <c r="F99" s="230"/>
      <c r="G99" s="231"/>
      <c r="H99" s="231"/>
      <c r="I99" s="46"/>
    </row>
    <row r="100" spans="6:9" ht="12.75">
      <c r="F100" s="230"/>
      <c r="G100" s="231"/>
      <c r="H100" s="231"/>
      <c r="I100" s="46"/>
    </row>
  </sheetData>
  <mergeCells count="4">
    <mergeCell ref="A1:B1"/>
    <mergeCell ref="A2:B2"/>
    <mergeCell ref="G2:I2"/>
    <mergeCell ref="H49:I4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41"/>
  <sheetViews>
    <sheetView showGridLines="0" showZeros="0" zoomScaleSheetLayoutView="100" workbookViewId="0" topLeftCell="A1">
      <selection activeCell="C841" sqref="C841"/>
    </sheetView>
  </sheetViews>
  <sheetFormatPr defaultColWidth="9.00390625" defaultRowHeight="12.75"/>
  <cols>
    <col min="1" max="1" width="4.375" style="232" customWidth="1"/>
    <col min="2" max="2" width="11.625" style="232" customWidth="1"/>
    <col min="3" max="3" width="40.375" style="232" customWidth="1"/>
    <col min="4" max="4" width="5.625" style="232" customWidth="1"/>
    <col min="5" max="5" width="8.625" style="242" customWidth="1"/>
    <col min="6" max="6" width="9.875" style="232" customWidth="1"/>
    <col min="7" max="7" width="13.875" style="232" customWidth="1"/>
    <col min="8" max="8" width="11.75390625" style="232" hidden="1" customWidth="1"/>
    <col min="9" max="9" width="11.625" style="232" hidden="1" customWidth="1"/>
    <col min="10" max="10" width="11.00390625" style="232" hidden="1" customWidth="1"/>
    <col min="11" max="11" width="10.375" style="232" hidden="1" customWidth="1"/>
    <col min="12" max="12" width="75.375" style="232" customWidth="1"/>
    <col min="13" max="13" width="45.25390625" style="232" customWidth="1"/>
    <col min="14" max="16384" width="9.125" style="232" customWidth="1"/>
  </cols>
  <sheetData>
    <row r="1" spans="1:7" ht="15.75">
      <c r="A1" s="327" t="s">
        <v>103</v>
      </c>
      <c r="B1" s="327"/>
      <c r="C1" s="327"/>
      <c r="D1" s="327"/>
      <c r="E1" s="327"/>
      <c r="F1" s="327"/>
      <c r="G1" s="327"/>
    </row>
    <row r="2" spans="2:7" ht="14.25" customHeight="1" thickBot="1">
      <c r="B2" s="233"/>
      <c r="C2" s="234"/>
      <c r="D2" s="234"/>
      <c r="E2" s="235"/>
      <c r="F2" s="234"/>
      <c r="G2" s="234"/>
    </row>
    <row r="3" spans="1:7" ht="13.5" thickTop="1">
      <c r="A3" s="316" t="s">
        <v>2</v>
      </c>
      <c r="B3" s="317"/>
      <c r="C3" s="186" t="s">
        <v>106</v>
      </c>
      <c r="D3" s="236"/>
      <c r="E3" s="237" t="s">
        <v>85</v>
      </c>
      <c r="F3" s="238" t="str">
        <f>'4 1 Rek'!H1</f>
        <v>1</v>
      </c>
      <c r="G3" s="239"/>
    </row>
    <row r="4" spans="1:7" ht="13.5" thickBot="1">
      <c r="A4" s="328" t="s">
        <v>76</v>
      </c>
      <c r="B4" s="319"/>
      <c r="C4" s="192" t="s">
        <v>694</v>
      </c>
      <c r="D4" s="240"/>
      <c r="E4" s="329" t="str">
        <f>'4 1 Rek'!G2</f>
        <v>projektový</v>
      </c>
      <c r="F4" s="330"/>
      <c r="G4" s="331"/>
    </row>
    <row r="5" spans="1:7" ht="13.5" thickTop="1">
      <c r="A5" s="241"/>
      <c r="G5" s="243"/>
    </row>
    <row r="6" spans="1:11" ht="27" customHeight="1">
      <c r="A6" s="244" t="s">
        <v>86</v>
      </c>
      <c r="B6" s="245" t="s">
        <v>87</v>
      </c>
      <c r="C6" s="245" t="s">
        <v>88</v>
      </c>
      <c r="D6" s="245" t="s">
        <v>89</v>
      </c>
      <c r="E6" s="246" t="s">
        <v>90</v>
      </c>
      <c r="F6" s="245" t="s">
        <v>91</v>
      </c>
      <c r="G6" s="247" t="s">
        <v>92</v>
      </c>
      <c r="H6" s="248" t="s">
        <v>93</v>
      </c>
      <c r="I6" s="248" t="s">
        <v>94</v>
      </c>
      <c r="J6" s="248" t="s">
        <v>95</v>
      </c>
      <c r="K6" s="248" t="s">
        <v>96</v>
      </c>
    </row>
    <row r="7" spans="1:15" ht="12.75">
      <c r="A7" s="249" t="s">
        <v>97</v>
      </c>
      <c r="B7" s="250" t="s">
        <v>110</v>
      </c>
      <c r="C7" s="251" t="s">
        <v>111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 ht="12.75">
      <c r="A8" s="260">
        <v>1</v>
      </c>
      <c r="B8" s="261" t="s">
        <v>113</v>
      </c>
      <c r="C8" s="262" t="s">
        <v>114</v>
      </c>
      <c r="D8" s="263" t="s">
        <v>100</v>
      </c>
      <c r="E8" s="264">
        <v>1</v>
      </c>
      <c r="F8" s="264">
        <v>0</v>
      </c>
      <c r="G8" s="265">
        <f>E8*F8</f>
        <v>0</v>
      </c>
      <c r="H8" s="266">
        <v>0</v>
      </c>
      <c r="I8" s="267">
        <f>E8*H8</f>
        <v>0</v>
      </c>
      <c r="J8" s="266">
        <v>0</v>
      </c>
      <c r="K8" s="267">
        <f>E8*J8</f>
        <v>0</v>
      </c>
      <c r="O8" s="259">
        <v>2</v>
      </c>
      <c r="AA8" s="232">
        <v>1</v>
      </c>
      <c r="AB8" s="232">
        <v>1</v>
      </c>
      <c r="AC8" s="232">
        <v>1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</v>
      </c>
      <c r="CB8" s="259">
        <v>1</v>
      </c>
    </row>
    <row r="9" spans="1:80" ht="12.75">
      <c r="A9" s="260">
        <v>2</v>
      </c>
      <c r="B9" s="261" t="s">
        <v>116</v>
      </c>
      <c r="C9" s="262" t="s">
        <v>117</v>
      </c>
      <c r="D9" s="263" t="s">
        <v>100</v>
      </c>
      <c r="E9" s="264">
        <v>1</v>
      </c>
      <c r="F9" s="264">
        <v>0</v>
      </c>
      <c r="G9" s="265">
        <f>E9*F9</f>
        <v>0</v>
      </c>
      <c r="H9" s="266">
        <v>0</v>
      </c>
      <c r="I9" s="267">
        <f>E9*H9</f>
        <v>0</v>
      </c>
      <c r="J9" s="266">
        <v>0</v>
      </c>
      <c r="K9" s="267">
        <f>E9*J9</f>
        <v>0</v>
      </c>
      <c r="O9" s="259">
        <v>2</v>
      </c>
      <c r="AA9" s="232">
        <v>1</v>
      </c>
      <c r="AB9" s="232">
        <v>1</v>
      </c>
      <c r="AC9" s="232">
        <v>1</v>
      </c>
      <c r="AZ9" s="232">
        <v>1</v>
      </c>
      <c r="BA9" s="232">
        <f>IF(AZ9=1,G9,0)</f>
        <v>0</v>
      </c>
      <c r="BB9" s="232">
        <f>IF(AZ9=2,G9,0)</f>
        <v>0</v>
      </c>
      <c r="BC9" s="232">
        <f>IF(AZ9=3,G9,0)</f>
        <v>0</v>
      </c>
      <c r="BD9" s="232">
        <f>IF(AZ9=4,G9,0)</f>
        <v>0</v>
      </c>
      <c r="BE9" s="232">
        <f>IF(AZ9=5,G9,0)</f>
        <v>0</v>
      </c>
      <c r="CA9" s="259">
        <v>1</v>
      </c>
      <c r="CB9" s="259">
        <v>1</v>
      </c>
    </row>
    <row r="10" spans="1:80" ht="12.75">
      <c r="A10" s="260">
        <v>3</v>
      </c>
      <c r="B10" s="261" t="s">
        <v>118</v>
      </c>
      <c r="C10" s="262" t="s">
        <v>119</v>
      </c>
      <c r="D10" s="263" t="s">
        <v>100</v>
      </c>
      <c r="E10" s="264">
        <v>1</v>
      </c>
      <c r="F10" s="264">
        <v>0</v>
      </c>
      <c r="G10" s="265">
        <f>E10*F10</f>
        <v>0</v>
      </c>
      <c r="H10" s="266">
        <v>0</v>
      </c>
      <c r="I10" s="267">
        <f>E10*H10</f>
        <v>0</v>
      </c>
      <c r="J10" s="266">
        <v>0</v>
      </c>
      <c r="K10" s="267">
        <f>E10*J10</f>
        <v>0</v>
      </c>
      <c r="O10" s="259">
        <v>2</v>
      </c>
      <c r="AA10" s="232">
        <v>1</v>
      </c>
      <c r="AB10" s="232">
        <v>1</v>
      </c>
      <c r="AC10" s="232">
        <v>1</v>
      </c>
      <c r="AZ10" s="232">
        <v>1</v>
      </c>
      <c r="BA10" s="232">
        <f>IF(AZ10=1,G10,0)</f>
        <v>0</v>
      </c>
      <c r="BB10" s="232">
        <f>IF(AZ10=2,G10,0)</f>
        <v>0</v>
      </c>
      <c r="BC10" s="232">
        <f>IF(AZ10=3,G10,0)</f>
        <v>0</v>
      </c>
      <c r="BD10" s="232">
        <f>IF(AZ10=4,G10,0)</f>
        <v>0</v>
      </c>
      <c r="BE10" s="232">
        <f>IF(AZ10=5,G10,0)</f>
        <v>0</v>
      </c>
      <c r="CA10" s="259">
        <v>1</v>
      </c>
      <c r="CB10" s="259">
        <v>1</v>
      </c>
    </row>
    <row r="11" spans="1:57" ht="12.75">
      <c r="A11" s="277"/>
      <c r="B11" s="278" t="s">
        <v>101</v>
      </c>
      <c r="C11" s="279" t="s">
        <v>112</v>
      </c>
      <c r="D11" s="280"/>
      <c r="E11" s="281"/>
      <c r="F11" s="282"/>
      <c r="G11" s="283">
        <f>SUM(G7:G10)</f>
        <v>0</v>
      </c>
      <c r="H11" s="284"/>
      <c r="I11" s="285">
        <f>SUM(I7:I10)</f>
        <v>0</v>
      </c>
      <c r="J11" s="284"/>
      <c r="K11" s="285">
        <f>SUM(K7:K10)</f>
        <v>0</v>
      </c>
      <c r="O11" s="259">
        <v>4</v>
      </c>
      <c r="BA11" s="286">
        <f>SUM(BA7:BA10)</f>
        <v>0</v>
      </c>
      <c r="BB11" s="286">
        <f>SUM(BB7:BB10)</f>
        <v>0</v>
      </c>
      <c r="BC11" s="286">
        <f>SUM(BC7:BC10)</f>
        <v>0</v>
      </c>
      <c r="BD11" s="286">
        <f>SUM(BD7:BD10)</f>
        <v>0</v>
      </c>
      <c r="BE11" s="286">
        <f>SUM(BE7:BE10)</f>
        <v>0</v>
      </c>
    </row>
    <row r="12" spans="1:15" ht="12.75">
      <c r="A12" s="249" t="s">
        <v>97</v>
      </c>
      <c r="B12" s="250" t="s">
        <v>120</v>
      </c>
      <c r="C12" s="251" t="s">
        <v>121</v>
      </c>
      <c r="D12" s="252"/>
      <c r="E12" s="253"/>
      <c r="F12" s="253"/>
      <c r="G12" s="254"/>
      <c r="H12" s="255"/>
      <c r="I12" s="256"/>
      <c r="J12" s="257"/>
      <c r="K12" s="258"/>
      <c r="O12" s="259">
        <v>1</v>
      </c>
    </row>
    <row r="13" spans="1:80" ht="12.75">
      <c r="A13" s="260">
        <v>4</v>
      </c>
      <c r="B13" s="261" t="s">
        <v>123</v>
      </c>
      <c r="C13" s="262" t="s">
        <v>124</v>
      </c>
      <c r="D13" s="263" t="s">
        <v>115</v>
      </c>
      <c r="E13" s="264">
        <v>1</v>
      </c>
      <c r="F13" s="264">
        <v>0</v>
      </c>
      <c r="G13" s="265">
        <f>E13*F13</f>
        <v>0</v>
      </c>
      <c r="H13" s="266">
        <v>0</v>
      </c>
      <c r="I13" s="267">
        <f>E13*H13</f>
        <v>0</v>
      </c>
      <c r="J13" s="266">
        <v>0</v>
      </c>
      <c r="K13" s="267">
        <f>E13*J13</f>
        <v>0</v>
      </c>
      <c r="O13" s="259">
        <v>2</v>
      </c>
      <c r="AA13" s="232">
        <v>1</v>
      </c>
      <c r="AB13" s="232">
        <v>1</v>
      </c>
      <c r="AC13" s="232">
        <v>1</v>
      </c>
      <c r="AZ13" s="232">
        <v>1</v>
      </c>
      <c r="BA13" s="232">
        <f>IF(AZ13=1,G13,0)</f>
        <v>0</v>
      </c>
      <c r="BB13" s="232">
        <f>IF(AZ13=2,G13,0)</f>
        <v>0</v>
      </c>
      <c r="BC13" s="232">
        <f>IF(AZ13=3,G13,0)</f>
        <v>0</v>
      </c>
      <c r="BD13" s="232">
        <f>IF(AZ13=4,G13,0)</f>
        <v>0</v>
      </c>
      <c r="BE13" s="232">
        <f>IF(AZ13=5,G13,0)</f>
        <v>0</v>
      </c>
      <c r="CA13" s="259">
        <v>1</v>
      </c>
      <c r="CB13" s="259">
        <v>1</v>
      </c>
    </row>
    <row r="14" spans="1:15" ht="22.5">
      <c r="A14" s="268"/>
      <c r="B14" s="271"/>
      <c r="C14" s="325" t="s">
        <v>125</v>
      </c>
      <c r="D14" s="326"/>
      <c r="E14" s="272">
        <v>0</v>
      </c>
      <c r="F14" s="273"/>
      <c r="G14" s="274"/>
      <c r="H14" s="275"/>
      <c r="I14" s="269"/>
      <c r="J14" s="276"/>
      <c r="K14" s="269"/>
      <c r="M14" s="270" t="s">
        <v>125</v>
      </c>
      <c r="O14" s="259"/>
    </row>
    <row r="15" spans="1:15" ht="12.75">
      <c r="A15" s="268"/>
      <c r="B15" s="271"/>
      <c r="C15" s="325" t="s">
        <v>126</v>
      </c>
      <c r="D15" s="326"/>
      <c r="E15" s="272">
        <v>1</v>
      </c>
      <c r="F15" s="273"/>
      <c r="G15" s="274"/>
      <c r="H15" s="275"/>
      <c r="I15" s="269"/>
      <c r="J15" s="276"/>
      <c r="K15" s="269"/>
      <c r="M15" s="270" t="s">
        <v>126</v>
      </c>
      <c r="O15" s="259"/>
    </row>
    <row r="16" spans="1:57" ht="12.75">
      <c r="A16" s="277"/>
      <c r="B16" s="278" t="s">
        <v>101</v>
      </c>
      <c r="C16" s="279" t="s">
        <v>122</v>
      </c>
      <c r="D16" s="280"/>
      <c r="E16" s="281"/>
      <c r="F16" s="282"/>
      <c r="G16" s="283">
        <f>SUM(G12:G15)</f>
        <v>0</v>
      </c>
      <c r="H16" s="284"/>
      <c r="I16" s="285">
        <f>SUM(I12:I15)</f>
        <v>0</v>
      </c>
      <c r="J16" s="284"/>
      <c r="K16" s="285">
        <f>SUM(K12:K15)</f>
        <v>0</v>
      </c>
      <c r="O16" s="259">
        <v>4</v>
      </c>
      <c r="BA16" s="286">
        <f>SUM(BA12:BA15)</f>
        <v>0</v>
      </c>
      <c r="BB16" s="286">
        <f>SUM(BB12:BB15)</f>
        <v>0</v>
      </c>
      <c r="BC16" s="286">
        <f>SUM(BC12:BC15)</f>
        <v>0</v>
      </c>
      <c r="BD16" s="286">
        <f>SUM(BD12:BD15)</f>
        <v>0</v>
      </c>
      <c r="BE16" s="286">
        <f>SUM(BE12:BE15)</f>
        <v>0</v>
      </c>
    </row>
    <row r="17" spans="1:15" ht="12.75">
      <c r="A17" s="249" t="s">
        <v>97</v>
      </c>
      <c r="B17" s="250" t="s">
        <v>127</v>
      </c>
      <c r="C17" s="251" t="s">
        <v>128</v>
      </c>
      <c r="D17" s="252"/>
      <c r="E17" s="253"/>
      <c r="F17" s="253"/>
      <c r="G17" s="254"/>
      <c r="H17" s="255"/>
      <c r="I17" s="256"/>
      <c r="J17" s="257"/>
      <c r="K17" s="258"/>
      <c r="O17" s="259">
        <v>1</v>
      </c>
    </row>
    <row r="18" spans="1:80" ht="12.75">
      <c r="A18" s="260">
        <v>5</v>
      </c>
      <c r="B18" s="261" t="s">
        <v>130</v>
      </c>
      <c r="C18" s="262" t="s">
        <v>131</v>
      </c>
      <c r="D18" s="263" t="s">
        <v>115</v>
      </c>
      <c r="E18" s="264">
        <v>1</v>
      </c>
      <c r="F18" s="264">
        <v>0</v>
      </c>
      <c r="G18" s="265">
        <f>E18*F18</f>
        <v>0</v>
      </c>
      <c r="H18" s="266">
        <v>0</v>
      </c>
      <c r="I18" s="267">
        <f>E18*H18</f>
        <v>0</v>
      </c>
      <c r="J18" s="266">
        <v>0</v>
      </c>
      <c r="K18" s="267">
        <f>E18*J18</f>
        <v>0</v>
      </c>
      <c r="O18" s="259">
        <v>2</v>
      </c>
      <c r="AA18" s="232">
        <v>1</v>
      </c>
      <c r="AB18" s="232">
        <v>1</v>
      </c>
      <c r="AC18" s="232">
        <v>1</v>
      </c>
      <c r="AZ18" s="232">
        <v>1</v>
      </c>
      <c r="BA18" s="232">
        <f>IF(AZ18=1,G18,0)</f>
        <v>0</v>
      </c>
      <c r="BB18" s="232">
        <f>IF(AZ18=2,G18,0)</f>
        <v>0</v>
      </c>
      <c r="BC18" s="232">
        <f>IF(AZ18=3,G18,0)</f>
        <v>0</v>
      </c>
      <c r="BD18" s="232">
        <f>IF(AZ18=4,G18,0)</f>
        <v>0</v>
      </c>
      <c r="BE18" s="232">
        <f>IF(AZ18=5,G18,0)</f>
        <v>0</v>
      </c>
      <c r="CA18" s="259">
        <v>1</v>
      </c>
      <c r="CB18" s="259">
        <v>1</v>
      </c>
    </row>
    <row r="19" spans="1:57" ht="12.75">
      <c r="A19" s="277"/>
      <c r="B19" s="278" t="s">
        <v>101</v>
      </c>
      <c r="C19" s="279" t="s">
        <v>129</v>
      </c>
      <c r="D19" s="280"/>
      <c r="E19" s="281"/>
      <c r="F19" s="282"/>
      <c r="G19" s="283">
        <f>SUM(G17:G18)</f>
        <v>0</v>
      </c>
      <c r="H19" s="284"/>
      <c r="I19" s="285">
        <f>SUM(I17:I18)</f>
        <v>0</v>
      </c>
      <c r="J19" s="284"/>
      <c r="K19" s="285">
        <f>SUM(K17:K18)</f>
        <v>0</v>
      </c>
      <c r="O19" s="259">
        <v>4</v>
      </c>
      <c r="BA19" s="286">
        <f>SUM(BA17:BA18)</f>
        <v>0</v>
      </c>
      <c r="BB19" s="286">
        <f>SUM(BB17:BB18)</f>
        <v>0</v>
      </c>
      <c r="BC19" s="286">
        <f>SUM(BC17:BC18)</f>
        <v>0</v>
      </c>
      <c r="BD19" s="286">
        <f>SUM(BD17:BD18)</f>
        <v>0</v>
      </c>
      <c r="BE19" s="286">
        <f>SUM(BE17:BE18)</f>
        <v>0</v>
      </c>
    </row>
    <row r="20" spans="1:15" ht="12.75">
      <c r="A20" s="249" t="s">
        <v>97</v>
      </c>
      <c r="B20" s="250" t="s">
        <v>132</v>
      </c>
      <c r="C20" s="251" t="s">
        <v>133</v>
      </c>
      <c r="D20" s="252"/>
      <c r="E20" s="253"/>
      <c r="F20" s="253"/>
      <c r="G20" s="254"/>
      <c r="H20" s="255"/>
      <c r="I20" s="256"/>
      <c r="J20" s="257"/>
      <c r="K20" s="258"/>
      <c r="O20" s="259">
        <v>1</v>
      </c>
    </row>
    <row r="21" spans="1:80" ht="12.75">
      <c r="A21" s="260">
        <v>6</v>
      </c>
      <c r="B21" s="261" t="s">
        <v>135</v>
      </c>
      <c r="C21" s="262" t="s">
        <v>136</v>
      </c>
      <c r="D21" s="263" t="s">
        <v>100</v>
      </c>
      <c r="E21" s="264">
        <v>1</v>
      </c>
      <c r="F21" s="264">
        <v>0</v>
      </c>
      <c r="G21" s="265">
        <f>E21*F21</f>
        <v>0</v>
      </c>
      <c r="H21" s="266">
        <v>0</v>
      </c>
      <c r="I21" s="267">
        <f>E21*H21</f>
        <v>0</v>
      </c>
      <c r="J21" s="266">
        <v>0</v>
      </c>
      <c r="K21" s="267">
        <f>E21*J21</f>
        <v>0</v>
      </c>
      <c r="O21" s="259">
        <v>2</v>
      </c>
      <c r="AA21" s="232">
        <v>1</v>
      </c>
      <c r="AB21" s="232">
        <v>1</v>
      </c>
      <c r="AC21" s="232">
        <v>1</v>
      </c>
      <c r="AZ21" s="232">
        <v>1</v>
      </c>
      <c r="BA21" s="232">
        <f>IF(AZ21=1,G21,0)</f>
        <v>0</v>
      </c>
      <c r="BB21" s="232">
        <f>IF(AZ21=2,G21,0)</f>
        <v>0</v>
      </c>
      <c r="BC21" s="232">
        <f>IF(AZ21=3,G21,0)</f>
        <v>0</v>
      </c>
      <c r="BD21" s="232">
        <f>IF(AZ21=4,G21,0)</f>
        <v>0</v>
      </c>
      <c r="BE21" s="232">
        <f>IF(AZ21=5,G21,0)</f>
        <v>0</v>
      </c>
      <c r="CA21" s="259">
        <v>1</v>
      </c>
      <c r="CB21" s="259">
        <v>1</v>
      </c>
    </row>
    <row r="22" spans="1:15" ht="12.75">
      <c r="A22" s="268"/>
      <c r="B22" s="271"/>
      <c r="C22" s="325" t="s">
        <v>695</v>
      </c>
      <c r="D22" s="326"/>
      <c r="E22" s="272">
        <v>0</v>
      </c>
      <c r="F22" s="273"/>
      <c r="G22" s="274"/>
      <c r="H22" s="275"/>
      <c r="I22" s="269"/>
      <c r="J22" s="276"/>
      <c r="K22" s="269"/>
      <c r="M22" s="270" t="s">
        <v>695</v>
      </c>
      <c r="O22" s="259"/>
    </row>
    <row r="23" spans="1:15" ht="12.75">
      <c r="A23" s="268"/>
      <c r="B23" s="271"/>
      <c r="C23" s="325" t="s">
        <v>696</v>
      </c>
      <c r="D23" s="326"/>
      <c r="E23" s="272">
        <v>0</v>
      </c>
      <c r="F23" s="273"/>
      <c r="G23" s="274"/>
      <c r="H23" s="275"/>
      <c r="I23" s="269"/>
      <c r="J23" s="276"/>
      <c r="K23" s="269"/>
      <c r="M23" s="270" t="s">
        <v>696</v>
      </c>
      <c r="O23" s="259"/>
    </row>
    <row r="24" spans="1:15" ht="12.75">
      <c r="A24" s="268"/>
      <c r="B24" s="271"/>
      <c r="C24" s="325" t="s">
        <v>697</v>
      </c>
      <c r="D24" s="326"/>
      <c r="E24" s="272">
        <v>0</v>
      </c>
      <c r="F24" s="273"/>
      <c r="G24" s="274"/>
      <c r="H24" s="275"/>
      <c r="I24" s="269"/>
      <c r="J24" s="276"/>
      <c r="K24" s="269"/>
      <c r="M24" s="270" t="s">
        <v>697</v>
      </c>
      <c r="O24" s="259"/>
    </row>
    <row r="25" spans="1:15" ht="12.75">
      <c r="A25" s="268"/>
      <c r="B25" s="271"/>
      <c r="C25" s="325" t="s">
        <v>698</v>
      </c>
      <c r="D25" s="326"/>
      <c r="E25" s="272">
        <v>0</v>
      </c>
      <c r="F25" s="273"/>
      <c r="G25" s="274"/>
      <c r="H25" s="275"/>
      <c r="I25" s="269"/>
      <c r="J25" s="276"/>
      <c r="K25" s="269"/>
      <c r="M25" s="270" t="s">
        <v>698</v>
      </c>
      <c r="O25" s="259"/>
    </row>
    <row r="26" spans="1:15" ht="12.75">
      <c r="A26" s="268"/>
      <c r="B26" s="271"/>
      <c r="C26" s="325" t="s">
        <v>699</v>
      </c>
      <c r="D26" s="326"/>
      <c r="E26" s="272">
        <v>1</v>
      </c>
      <c r="F26" s="273"/>
      <c r="G26" s="274"/>
      <c r="H26" s="275"/>
      <c r="I26" s="269"/>
      <c r="J26" s="276"/>
      <c r="K26" s="269"/>
      <c r="M26" s="270" t="s">
        <v>699</v>
      </c>
      <c r="O26" s="259"/>
    </row>
    <row r="27" spans="1:80" ht="22.5">
      <c r="A27" s="260">
        <v>7</v>
      </c>
      <c r="B27" s="261" t="s">
        <v>140</v>
      </c>
      <c r="C27" s="262" t="s">
        <v>141</v>
      </c>
      <c r="D27" s="263" t="s">
        <v>100</v>
      </c>
      <c r="E27" s="264">
        <v>1</v>
      </c>
      <c r="F27" s="264">
        <v>0</v>
      </c>
      <c r="G27" s="265">
        <f>E27*F27</f>
        <v>0</v>
      </c>
      <c r="H27" s="266">
        <v>0</v>
      </c>
      <c r="I27" s="267">
        <f>E27*H27</f>
        <v>0</v>
      </c>
      <c r="J27" s="266">
        <v>0</v>
      </c>
      <c r="K27" s="267">
        <f>E27*J27</f>
        <v>0</v>
      </c>
      <c r="O27" s="259">
        <v>2</v>
      </c>
      <c r="AA27" s="232">
        <v>1</v>
      </c>
      <c r="AB27" s="232">
        <v>1</v>
      </c>
      <c r="AC27" s="232">
        <v>1</v>
      </c>
      <c r="AZ27" s="232">
        <v>1</v>
      </c>
      <c r="BA27" s="232">
        <f>IF(AZ27=1,G27,0)</f>
        <v>0</v>
      </c>
      <c r="BB27" s="232">
        <f>IF(AZ27=2,G27,0)</f>
        <v>0</v>
      </c>
      <c r="BC27" s="232">
        <f>IF(AZ27=3,G27,0)</f>
        <v>0</v>
      </c>
      <c r="BD27" s="232">
        <f>IF(AZ27=4,G27,0)</f>
        <v>0</v>
      </c>
      <c r="BE27" s="232">
        <f>IF(AZ27=5,G27,0)</f>
        <v>0</v>
      </c>
      <c r="CA27" s="259">
        <v>1</v>
      </c>
      <c r="CB27" s="259">
        <v>1</v>
      </c>
    </row>
    <row r="28" spans="1:57" ht="12.75">
      <c r="A28" s="277"/>
      <c r="B28" s="278" t="s">
        <v>101</v>
      </c>
      <c r="C28" s="279" t="s">
        <v>134</v>
      </c>
      <c r="D28" s="280"/>
      <c r="E28" s="281"/>
      <c r="F28" s="282"/>
      <c r="G28" s="283">
        <f>SUM(G20:G27)</f>
        <v>0</v>
      </c>
      <c r="H28" s="284"/>
      <c r="I28" s="285">
        <f>SUM(I20:I27)</f>
        <v>0</v>
      </c>
      <c r="J28" s="284"/>
      <c r="K28" s="285">
        <f>SUM(K20:K27)</f>
        <v>0</v>
      </c>
      <c r="O28" s="259">
        <v>4</v>
      </c>
      <c r="BA28" s="286">
        <f>SUM(BA20:BA27)</f>
        <v>0</v>
      </c>
      <c r="BB28" s="286">
        <f>SUM(BB20:BB27)</f>
        <v>0</v>
      </c>
      <c r="BC28" s="286">
        <f>SUM(BC20:BC27)</f>
        <v>0</v>
      </c>
      <c r="BD28" s="286">
        <f>SUM(BD20:BD27)</f>
        <v>0</v>
      </c>
      <c r="BE28" s="286">
        <f>SUM(BE20:BE27)</f>
        <v>0</v>
      </c>
    </row>
    <row r="29" spans="1:15" ht="12.75">
      <c r="A29" s="249" t="s">
        <v>97</v>
      </c>
      <c r="B29" s="250" t="s">
        <v>142</v>
      </c>
      <c r="C29" s="251" t="s">
        <v>143</v>
      </c>
      <c r="D29" s="252"/>
      <c r="E29" s="253"/>
      <c r="F29" s="253"/>
      <c r="G29" s="254"/>
      <c r="H29" s="255"/>
      <c r="I29" s="256"/>
      <c r="J29" s="257"/>
      <c r="K29" s="258"/>
      <c r="O29" s="259">
        <v>1</v>
      </c>
    </row>
    <row r="30" spans="1:80" ht="22.5">
      <c r="A30" s="260">
        <v>8</v>
      </c>
      <c r="B30" s="261" t="s">
        <v>145</v>
      </c>
      <c r="C30" s="262" t="s">
        <v>700</v>
      </c>
      <c r="D30" s="263" t="s">
        <v>100</v>
      </c>
      <c r="E30" s="264">
        <v>1</v>
      </c>
      <c r="F30" s="264">
        <v>0</v>
      </c>
      <c r="G30" s="265">
        <f>E30*F30</f>
        <v>0</v>
      </c>
      <c r="H30" s="266">
        <v>0</v>
      </c>
      <c r="I30" s="267">
        <f>E30*H30</f>
        <v>0</v>
      </c>
      <c r="J30" s="266">
        <v>0</v>
      </c>
      <c r="K30" s="267">
        <f>E30*J30</f>
        <v>0</v>
      </c>
      <c r="O30" s="259">
        <v>2</v>
      </c>
      <c r="AA30" s="232">
        <v>1</v>
      </c>
      <c r="AB30" s="232">
        <v>1</v>
      </c>
      <c r="AC30" s="232">
        <v>1</v>
      </c>
      <c r="AZ30" s="232">
        <v>1</v>
      </c>
      <c r="BA30" s="232">
        <f>IF(AZ30=1,G30,0)</f>
        <v>0</v>
      </c>
      <c r="BB30" s="232">
        <f>IF(AZ30=2,G30,0)</f>
        <v>0</v>
      </c>
      <c r="BC30" s="232">
        <f>IF(AZ30=3,G30,0)</f>
        <v>0</v>
      </c>
      <c r="BD30" s="232">
        <f>IF(AZ30=4,G30,0)</f>
        <v>0</v>
      </c>
      <c r="BE30" s="232">
        <f>IF(AZ30=5,G30,0)</f>
        <v>0</v>
      </c>
      <c r="CA30" s="259">
        <v>1</v>
      </c>
      <c r="CB30" s="259">
        <v>1</v>
      </c>
    </row>
    <row r="31" spans="1:15" ht="12.75">
      <c r="A31" s="268"/>
      <c r="B31" s="271"/>
      <c r="C31" s="325" t="s">
        <v>701</v>
      </c>
      <c r="D31" s="326"/>
      <c r="E31" s="272">
        <v>0</v>
      </c>
      <c r="F31" s="273"/>
      <c r="G31" s="274"/>
      <c r="H31" s="275"/>
      <c r="I31" s="269"/>
      <c r="J31" s="276"/>
      <c r="K31" s="269"/>
      <c r="M31" s="270" t="s">
        <v>701</v>
      </c>
      <c r="O31" s="259"/>
    </row>
    <row r="32" spans="1:15" ht="12.75">
      <c r="A32" s="268"/>
      <c r="B32" s="271"/>
      <c r="C32" s="325" t="s">
        <v>702</v>
      </c>
      <c r="D32" s="326"/>
      <c r="E32" s="272">
        <v>0</v>
      </c>
      <c r="F32" s="273"/>
      <c r="G32" s="274"/>
      <c r="H32" s="275"/>
      <c r="I32" s="269"/>
      <c r="J32" s="276"/>
      <c r="K32" s="269"/>
      <c r="M32" s="270" t="s">
        <v>702</v>
      </c>
      <c r="O32" s="259"/>
    </row>
    <row r="33" spans="1:15" ht="12.75">
      <c r="A33" s="268"/>
      <c r="B33" s="271"/>
      <c r="C33" s="325" t="s">
        <v>703</v>
      </c>
      <c r="D33" s="326"/>
      <c r="E33" s="272">
        <v>0</v>
      </c>
      <c r="F33" s="273"/>
      <c r="G33" s="274"/>
      <c r="H33" s="275"/>
      <c r="I33" s="269"/>
      <c r="J33" s="276"/>
      <c r="K33" s="269"/>
      <c r="M33" s="270" t="s">
        <v>703</v>
      </c>
      <c r="O33" s="259"/>
    </row>
    <row r="34" spans="1:15" ht="12.75">
      <c r="A34" s="268"/>
      <c r="B34" s="271"/>
      <c r="C34" s="325" t="s">
        <v>517</v>
      </c>
      <c r="D34" s="326"/>
      <c r="E34" s="272">
        <v>1</v>
      </c>
      <c r="F34" s="273"/>
      <c r="G34" s="274"/>
      <c r="H34" s="275"/>
      <c r="I34" s="269"/>
      <c r="J34" s="276"/>
      <c r="K34" s="269"/>
      <c r="M34" s="270" t="s">
        <v>517</v>
      </c>
      <c r="O34" s="259"/>
    </row>
    <row r="35" spans="1:57" ht="12.75">
      <c r="A35" s="277"/>
      <c r="B35" s="278" t="s">
        <v>101</v>
      </c>
      <c r="C35" s="279" t="s">
        <v>144</v>
      </c>
      <c r="D35" s="280"/>
      <c r="E35" s="281"/>
      <c r="F35" s="282"/>
      <c r="G35" s="283">
        <f>SUM(G29:G34)</f>
        <v>0</v>
      </c>
      <c r="H35" s="284"/>
      <c r="I35" s="285">
        <f>SUM(I29:I34)</f>
        <v>0</v>
      </c>
      <c r="J35" s="284"/>
      <c r="K35" s="285">
        <f>SUM(K29:K34)</f>
        <v>0</v>
      </c>
      <c r="O35" s="259">
        <v>4</v>
      </c>
      <c r="BA35" s="286">
        <f>SUM(BA29:BA34)</f>
        <v>0</v>
      </c>
      <c r="BB35" s="286">
        <f>SUM(BB29:BB34)</f>
        <v>0</v>
      </c>
      <c r="BC35" s="286">
        <f>SUM(BC29:BC34)</f>
        <v>0</v>
      </c>
      <c r="BD35" s="286">
        <f>SUM(BD29:BD34)</f>
        <v>0</v>
      </c>
      <c r="BE35" s="286">
        <f>SUM(BE29:BE34)</f>
        <v>0</v>
      </c>
    </row>
    <row r="36" spans="1:15" ht="12.75">
      <c r="A36" s="249" t="s">
        <v>97</v>
      </c>
      <c r="B36" s="250" t="s">
        <v>98</v>
      </c>
      <c r="C36" s="251" t="s">
        <v>99</v>
      </c>
      <c r="D36" s="252"/>
      <c r="E36" s="253"/>
      <c r="F36" s="253"/>
      <c r="G36" s="254"/>
      <c r="H36" s="255"/>
      <c r="I36" s="256"/>
      <c r="J36" s="257"/>
      <c r="K36" s="258"/>
      <c r="O36" s="259">
        <v>1</v>
      </c>
    </row>
    <row r="37" spans="1:80" ht="12.75">
      <c r="A37" s="260">
        <v>9</v>
      </c>
      <c r="B37" s="261" t="s">
        <v>705</v>
      </c>
      <c r="C37" s="262" t="s">
        <v>706</v>
      </c>
      <c r="D37" s="263" t="s">
        <v>152</v>
      </c>
      <c r="E37" s="264">
        <v>36.19</v>
      </c>
      <c r="F37" s="264">
        <v>0</v>
      </c>
      <c r="G37" s="265">
        <f>E37*F37</f>
        <v>0</v>
      </c>
      <c r="H37" s="266">
        <v>0</v>
      </c>
      <c r="I37" s="267">
        <f>E37*H37</f>
        <v>0</v>
      </c>
      <c r="J37" s="266">
        <v>-0.11</v>
      </c>
      <c r="K37" s="267">
        <f>E37*J37</f>
        <v>-3.9808999999999997</v>
      </c>
      <c r="O37" s="259">
        <v>2</v>
      </c>
      <c r="AA37" s="232">
        <v>1</v>
      </c>
      <c r="AB37" s="232">
        <v>1</v>
      </c>
      <c r="AC37" s="232">
        <v>1</v>
      </c>
      <c r="AZ37" s="232">
        <v>1</v>
      </c>
      <c r="BA37" s="232">
        <f>IF(AZ37=1,G37,0)</f>
        <v>0</v>
      </c>
      <c r="BB37" s="232">
        <f>IF(AZ37=2,G37,0)</f>
        <v>0</v>
      </c>
      <c r="BC37" s="232">
        <f>IF(AZ37=3,G37,0)</f>
        <v>0</v>
      </c>
      <c r="BD37" s="232">
        <f>IF(AZ37=4,G37,0)</f>
        <v>0</v>
      </c>
      <c r="BE37" s="232">
        <f>IF(AZ37=5,G37,0)</f>
        <v>0</v>
      </c>
      <c r="CA37" s="259">
        <v>1</v>
      </c>
      <c r="CB37" s="259">
        <v>1</v>
      </c>
    </row>
    <row r="38" spans="1:15" ht="22.5">
      <c r="A38" s="268"/>
      <c r="B38" s="271"/>
      <c r="C38" s="325" t="s">
        <v>707</v>
      </c>
      <c r="D38" s="326"/>
      <c r="E38" s="272">
        <v>36.19</v>
      </c>
      <c r="F38" s="273"/>
      <c r="G38" s="274"/>
      <c r="H38" s="275"/>
      <c r="I38" s="269"/>
      <c r="J38" s="276"/>
      <c r="K38" s="269"/>
      <c r="M38" s="270" t="s">
        <v>707</v>
      </c>
      <c r="O38" s="259"/>
    </row>
    <row r="39" spans="1:57" ht="12.75">
      <c r="A39" s="277"/>
      <c r="B39" s="278" t="s">
        <v>101</v>
      </c>
      <c r="C39" s="279" t="s">
        <v>704</v>
      </c>
      <c r="D39" s="280"/>
      <c r="E39" s="281"/>
      <c r="F39" s="282"/>
      <c r="G39" s="283">
        <f>SUM(G36:G38)</f>
        <v>0</v>
      </c>
      <c r="H39" s="284"/>
      <c r="I39" s="285">
        <f>SUM(I36:I38)</f>
        <v>0</v>
      </c>
      <c r="J39" s="284"/>
      <c r="K39" s="285">
        <f>SUM(K36:K38)</f>
        <v>-3.9808999999999997</v>
      </c>
      <c r="O39" s="259">
        <v>4</v>
      </c>
      <c r="BA39" s="286">
        <f>SUM(BA36:BA38)</f>
        <v>0</v>
      </c>
      <c r="BB39" s="286">
        <f>SUM(BB36:BB38)</f>
        <v>0</v>
      </c>
      <c r="BC39" s="286">
        <f>SUM(BC36:BC38)</f>
        <v>0</v>
      </c>
      <c r="BD39" s="286">
        <f>SUM(BD36:BD38)</f>
        <v>0</v>
      </c>
      <c r="BE39" s="286">
        <f>SUM(BE36:BE38)</f>
        <v>0</v>
      </c>
    </row>
    <row r="40" spans="1:15" ht="12.75">
      <c r="A40" s="249" t="s">
        <v>97</v>
      </c>
      <c r="B40" s="250" t="s">
        <v>147</v>
      </c>
      <c r="C40" s="251" t="s">
        <v>148</v>
      </c>
      <c r="D40" s="252"/>
      <c r="E40" s="253"/>
      <c r="F40" s="253"/>
      <c r="G40" s="254"/>
      <c r="H40" s="255"/>
      <c r="I40" s="256"/>
      <c r="J40" s="257"/>
      <c r="K40" s="258"/>
      <c r="O40" s="259">
        <v>1</v>
      </c>
    </row>
    <row r="41" spans="1:80" ht="22.5">
      <c r="A41" s="260">
        <v>10</v>
      </c>
      <c r="B41" s="261" t="s">
        <v>708</v>
      </c>
      <c r="C41" s="262" t="s">
        <v>709</v>
      </c>
      <c r="D41" s="263" t="s">
        <v>303</v>
      </c>
      <c r="E41" s="264">
        <v>0.15</v>
      </c>
      <c r="F41" s="264">
        <v>0</v>
      </c>
      <c r="G41" s="265">
        <f>E41*F41</f>
        <v>0</v>
      </c>
      <c r="H41" s="266">
        <v>1.73915999999917</v>
      </c>
      <c r="I41" s="267">
        <f>E41*H41</f>
        <v>0.2608739999998755</v>
      </c>
      <c r="J41" s="266">
        <v>0</v>
      </c>
      <c r="K41" s="267">
        <f>E41*J41</f>
        <v>0</v>
      </c>
      <c r="O41" s="259">
        <v>2</v>
      </c>
      <c r="AA41" s="232">
        <v>1</v>
      </c>
      <c r="AB41" s="232">
        <v>1</v>
      </c>
      <c r="AC41" s="232">
        <v>1</v>
      </c>
      <c r="AZ41" s="232">
        <v>1</v>
      </c>
      <c r="BA41" s="232">
        <f>IF(AZ41=1,G41,0)</f>
        <v>0</v>
      </c>
      <c r="BB41" s="232">
        <f>IF(AZ41=2,G41,0)</f>
        <v>0</v>
      </c>
      <c r="BC41" s="232">
        <f>IF(AZ41=3,G41,0)</f>
        <v>0</v>
      </c>
      <c r="BD41" s="232">
        <f>IF(AZ41=4,G41,0)</f>
        <v>0</v>
      </c>
      <c r="BE41" s="232">
        <f>IF(AZ41=5,G41,0)</f>
        <v>0</v>
      </c>
      <c r="CA41" s="259">
        <v>1</v>
      </c>
      <c r="CB41" s="259">
        <v>1</v>
      </c>
    </row>
    <row r="42" spans="1:15" ht="12.75">
      <c r="A42" s="268"/>
      <c r="B42" s="271"/>
      <c r="C42" s="325" t="s">
        <v>710</v>
      </c>
      <c r="D42" s="326"/>
      <c r="E42" s="272">
        <v>0.15</v>
      </c>
      <c r="F42" s="273"/>
      <c r="G42" s="274"/>
      <c r="H42" s="275"/>
      <c r="I42" s="269"/>
      <c r="J42" s="276"/>
      <c r="K42" s="269"/>
      <c r="M42" s="270" t="s">
        <v>710</v>
      </c>
      <c r="O42" s="259"/>
    </row>
    <row r="43" spans="1:80" ht="22.5">
      <c r="A43" s="260">
        <v>11</v>
      </c>
      <c r="B43" s="261" t="s">
        <v>711</v>
      </c>
      <c r="C43" s="262" t="s">
        <v>712</v>
      </c>
      <c r="D43" s="263" t="s">
        <v>303</v>
      </c>
      <c r="E43" s="264">
        <v>0.39</v>
      </c>
      <c r="F43" s="264">
        <v>0</v>
      </c>
      <c r="G43" s="265">
        <f>E43*F43</f>
        <v>0</v>
      </c>
      <c r="H43" s="266">
        <v>1.73915999999917</v>
      </c>
      <c r="I43" s="267">
        <f>E43*H43</f>
        <v>0.6782723999996764</v>
      </c>
      <c r="J43" s="266">
        <v>0</v>
      </c>
      <c r="K43" s="267">
        <f>E43*J43</f>
        <v>0</v>
      </c>
      <c r="O43" s="259">
        <v>2</v>
      </c>
      <c r="AA43" s="232">
        <v>1</v>
      </c>
      <c r="AB43" s="232">
        <v>1</v>
      </c>
      <c r="AC43" s="232">
        <v>1</v>
      </c>
      <c r="AZ43" s="232">
        <v>1</v>
      </c>
      <c r="BA43" s="232">
        <f>IF(AZ43=1,G43,0)</f>
        <v>0</v>
      </c>
      <c r="BB43" s="232">
        <f>IF(AZ43=2,G43,0)</f>
        <v>0</v>
      </c>
      <c r="BC43" s="232">
        <f>IF(AZ43=3,G43,0)</f>
        <v>0</v>
      </c>
      <c r="BD43" s="232">
        <f>IF(AZ43=4,G43,0)</f>
        <v>0</v>
      </c>
      <c r="BE43" s="232">
        <f>IF(AZ43=5,G43,0)</f>
        <v>0</v>
      </c>
      <c r="CA43" s="259">
        <v>1</v>
      </c>
      <c r="CB43" s="259">
        <v>1</v>
      </c>
    </row>
    <row r="44" spans="1:15" ht="12.75">
      <c r="A44" s="268"/>
      <c r="B44" s="271"/>
      <c r="C44" s="325" t="s">
        <v>713</v>
      </c>
      <c r="D44" s="326"/>
      <c r="E44" s="272">
        <v>0.39</v>
      </c>
      <c r="F44" s="273"/>
      <c r="G44" s="274"/>
      <c r="H44" s="275"/>
      <c r="I44" s="269"/>
      <c r="J44" s="276"/>
      <c r="K44" s="269"/>
      <c r="M44" s="270" t="s">
        <v>713</v>
      </c>
      <c r="O44" s="259"/>
    </row>
    <row r="45" spans="1:57" ht="12.75">
      <c r="A45" s="277"/>
      <c r="B45" s="278" t="s">
        <v>101</v>
      </c>
      <c r="C45" s="279" t="s">
        <v>149</v>
      </c>
      <c r="D45" s="280"/>
      <c r="E45" s="281"/>
      <c r="F45" s="282"/>
      <c r="G45" s="283">
        <f>SUM(G40:G44)</f>
        <v>0</v>
      </c>
      <c r="H45" s="284"/>
      <c r="I45" s="285">
        <f>SUM(I40:I44)</f>
        <v>0.9391463999995519</v>
      </c>
      <c r="J45" s="284"/>
      <c r="K45" s="285">
        <f>SUM(K40:K44)</f>
        <v>0</v>
      </c>
      <c r="O45" s="259">
        <v>4</v>
      </c>
      <c r="BA45" s="286">
        <f>SUM(BA40:BA44)</f>
        <v>0</v>
      </c>
      <c r="BB45" s="286">
        <f>SUM(BB40:BB44)</f>
        <v>0</v>
      </c>
      <c r="BC45" s="286">
        <f>SUM(BC40:BC44)</f>
        <v>0</v>
      </c>
      <c r="BD45" s="286">
        <f>SUM(BD40:BD44)</f>
        <v>0</v>
      </c>
      <c r="BE45" s="286">
        <f>SUM(BE40:BE44)</f>
        <v>0</v>
      </c>
    </row>
    <row r="46" spans="1:15" ht="12.75">
      <c r="A46" s="249" t="s">
        <v>97</v>
      </c>
      <c r="B46" s="250" t="s">
        <v>692</v>
      </c>
      <c r="C46" s="251" t="s">
        <v>714</v>
      </c>
      <c r="D46" s="252"/>
      <c r="E46" s="253"/>
      <c r="F46" s="253"/>
      <c r="G46" s="254"/>
      <c r="H46" s="255"/>
      <c r="I46" s="256"/>
      <c r="J46" s="257"/>
      <c r="K46" s="258"/>
      <c r="O46" s="259">
        <v>1</v>
      </c>
    </row>
    <row r="47" spans="1:80" ht="12.75">
      <c r="A47" s="260">
        <v>12</v>
      </c>
      <c r="B47" s="261" t="s">
        <v>716</v>
      </c>
      <c r="C47" s="262" t="s">
        <v>717</v>
      </c>
      <c r="D47" s="263" t="s">
        <v>303</v>
      </c>
      <c r="E47" s="264">
        <v>0.15</v>
      </c>
      <c r="F47" s="264">
        <v>0</v>
      </c>
      <c r="G47" s="265">
        <f>E47*F47</f>
        <v>0</v>
      </c>
      <c r="H47" s="266">
        <v>2.52514</v>
      </c>
      <c r="I47" s="267">
        <f>E47*H47</f>
        <v>0.37877099999999997</v>
      </c>
      <c r="J47" s="266">
        <v>0</v>
      </c>
      <c r="K47" s="267">
        <f>E47*J47</f>
        <v>0</v>
      </c>
      <c r="O47" s="259">
        <v>2</v>
      </c>
      <c r="AA47" s="232">
        <v>1</v>
      </c>
      <c r="AB47" s="232">
        <v>1</v>
      </c>
      <c r="AC47" s="232">
        <v>1</v>
      </c>
      <c r="AZ47" s="232">
        <v>1</v>
      </c>
      <c r="BA47" s="232">
        <f>IF(AZ47=1,G47,0)</f>
        <v>0</v>
      </c>
      <c r="BB47" s="232">
        <f>IF(AZ47=2,G47,0)</f>
        <v>0</v>
      </c>
      <c r="BC47" s="232">
        <f>IF(AZ47=3,G47,0)</f>
        <v>0</v>
      </c>
      <c r="BD47" s="232">
        <f>IF(AZ47=4,G47,0)</f>
        <v>0</v>
      </c>
      <c r="BE47" s="232">
        <f>IF(AZ47=5,G47,0)</f>
        <v>0</v>
      </c>
      <c r="CA47" s="259">
        <v>1</v>
      </c>
      <c r="CB47" s="259">
        <v>1</v>
      </c>
    </row>
    <row r="48" spans="1:15" ht="12.75">
      <c r="A48" s="268"/>
      <c r="B48" s="271"/>
      <c r="C48" s="325" t="s">
        <v>718</v>
      </c>
      <c r="D48" s="326"/>
      <c r="E48" s="272">
        <v>0.15</v>
      </c>
      <c r="F48" s="273"/>
      <c r="G48" s="274"/>
      <c r="H48" s="275"/>
      <c r="I48" s="269"/>
      <c r="J48" s="276"/>
      <c r="K48" s="269"/>
      <c r="M48" s="270" t="s">
        <v>718</v>
      </c>
      <c r="O48" s="259"/>
    </row>
    <row r="49" spans="1:80" ht="22.5">
      <c r="A49" s="260">
        <v>13</v>
      </c>
      <c r="B49" s="261" t="s">
        <v>719</v>
      </c>
      <c r="C49" s="262" t="s">
        <v>720</v>
      </c>
      <c r="D49" s="263" t="s">
        <v>152</v>
      </c>
      <c r="E49" s="264">
        <v>1.3</v>
      </c>
      <c r="F49" s="264">
        <v>0</v>
      </c>
      <c r="G49" s="265">
        <f>E49*F49</f>
        <v>0</v>
      </c>
      <c r="H49" s="266">
        <v>0.0363699999999767</v>
      </c>
      <c r="I49" s="267">
        <f>E49*H49</f>
        <v>0.04728099999996971</v>
      </c>
      <c r="J49" s="266">
        <v>0</v>
      </c>
      <c r="K49" s="267">
        <f>E49*J49</f>
        <v>0</v>
      </c>
      <c r="O49" s="259">
        <v>2</v>
      </c>
      <c r="AA49" s="232">
        <v>1</v>
      </c>
      <c r="AB49" s="232">
        <v>1</v>
      </c>
      <c r="AC49" s="232">
        <v>1</v>
      </c>
      <c r="AZ49" s="232">
        <v>1</v>
      </c>
      <c r="BA49" s="232">
        <f>IF(AZ49=1,G49,0)</f>
        <v>0</v>
      </c>
      <c r="BB49" s="232">
        <f>IF(AZ49=2,G49,0)</f>
        <v>0</v>
      </c>
      <c r="BC49" s="232">
        <f>IF(AZ49=3,G49,0)</f>
        <v>0</v>
      </c>
      <c r="BD49" s="232">
        <f>IF(AZ49=4,G49,0)</f>
        <v>0</v>
      </c>
      <c r="BE49" s="232">
        <f>IF(AZ49=5,G49,0)</f>
        <v>0</v>
      </c>
      <c r="CA49" s="259">
        <v>1</v>
      </c>
      <c r="CB49" s="259">
        <v>1</v>
      </c>
    </row>
    <row r="50" spans="1:15" ht="12.75">
      <c r="A50" s="268"/>
      <c r="B50" s="271"/>
      <c r="C50" s="325" t="s">
        <v>721</v>
      </c>
      <c r="D50" s="326"/>
      <c r="E50" s="272">
        <v>1.3</v>
      </c>
      <c r="F50" s="273"/>
      <c r="G50" s="274"/>
      <c r="H50" s="275"/>
      <c r="I50" s="269"/>
      <c r="J50" s="276"/>
      <c r="K50" s="269"/>
      <c r="M50" s="270" t="s">
        <v>721</v>
      </c>
      <c r="O50" s="259"/>
    </row>
    <row r="51" spans="1:80" ht="12.75">
      <c r="A51" s="260">
        <v>14</v>
      </c>
      <c r="B51" s="261" t="s">
        <v>722</v>
      </c>
      <c r="C51" s="262" t="s">
        <v>723</v>
      </c>
      <c r="D51" s="263" t="s">
        <v>152</v>
      </c>
      <c r="E51" s="264">
        <v>1.3</v>
      </c>
      <c r="F51" s="264">
        <v>0</v>
      </c>
      <c r="G51" s="265">
        <f>E51*F51</f>
        <v>0</v>
      </c>
      <c r="H51" s="266">
        <v>0</v>
      </c>
      <c r="I51" s="267">
        <f>E51*H51</f>
        <v>0</v>
      </c>
      <c r="J51" s="266">
        <v>0</v>
      </c>
      <c r="K51" s="267">
        <f>E51*J51</f>
        <v>0</v>
      </c>
      <c r="O51" s="259">
        <v>2</v>
      </c>
      <c r="AA51" s="232">
        <v>1</v>
      </c>
      <c r="AB51" s="232">
        <v>1</v>
      </c>
      <c r="AC51" s="232">
        <v>1</v>
      </c>
      <c r="AZ51" s="232">
        <v>1</v>
      </c>
      <c r="BA51" s="232">
        <f>IF(AZ51=1,G51,0)</f>
        <v>0</v>
      </c>
      <c r="BB51" s="232">
        <f>IF(AZ51=2,G51,0)</f>
        <v>0</v>
      </c>
      <c r="BC51" s="232">
        <f>IF(AZ51=3,G51,0)</f>
        <v>0</v>
      </c>
      <c r="BD51" s="232">
        <f>IF(AZ51=4,G51,0)</f>
        <v>0</v>
      </c>
      <c r="BE51" s="232">
        <f>IF(AZ51=5,G51,0)</f>
        <v>0</v>
      </c>
      <c r="CA51" s="259">
        <v>1</v>
      </c>
      <c r="CB51" s="259">
        <v>1</v>
      </c>
    </row>
    <row r="52" spans="1:80" ht="12.75">
      <c r="A52" s="260">
        <v>15</v>
      </c>
      <c r="B52" s="261" t="s">
        <v>724</v>
      </c>
      <c r="C52" s="262" t="s">
        <v>725</v>
      </c>
      <c r="D52" s="263" t="s">
        <v>152</v>
      </c>
      <c r="E52" s="264">
        <v>1.44</v>
      </c>
      <c r="F52" s="264">
        <v>0</v>
      </c>
      <c r="G52" s="265">
        <f>E52*F52</f>
        <v>0</v>
      </c>
      <c r="H52" s="266">
        <v>0.00226999999999933</v>
      </c>
      <c r="I52" s="267">
        <f>E52*H52</f>
        <v>0.0032687999999990347</v>
      </c>
      <c r="J52" s="266">
        <v>0</v>
      </c>
      <c r="K52" s="267">
        <f>E52*J52</f>
        <v>0</v>
      </c>
      <c r="O52" s="259">
        <v>2</v>
      </c>
      <c r="AA52" s="232">
        <v>1</v>
      </c>
      <c r="AB52" s="232">
        <v>1</v>
      </c>
      <c r="AC52" s="232">
        <v>1</v>
      </c>
      <c r="AZ52" s="232">
        <v>1</v>
      </c>
      <c r="BA52" s="232">
        <f>IF(AZ52=1,G52,0)</f>
        <v>0</v>
      </c>
      <c r="BB52" s="232">
        <f>IF(AZ52=2,G52,0)</f>
        <v>0</v>
      </c>
      <c r="BC52" s="232">
        <f>IF(AZ52=3,G52,0)</f>
        <v>0</v>
      </c>
      <c r="BD52" s="232">
        <f>IF(AZ52=4,G52,0)</f>
        <v>0</v>
      </c>
      <c r="BE52" s="232">
        <f>IF(AZ52=5,G52,0)</f>
        <v>0</v>
      </c>
      <c r="CA52" s="259">
        <v>1</v>
      </c>
      <c r="CB52" s="259">
        <v>1</v>
      </c>
    </row>
    <row r="53" spans="1:15" ht="12.75">
      <c r="A53" s="268"/>
      <c r="B53" s="271"/>
      <c r="C53" s="325" t="s">
        <v>726</v>
      </c>
      <c r="D53" s="326"/>
      <c r="E53" s="272">
        <v>1.44</v>
      </c>
      <c r="F53" s="273"/>
      <c r="G53" s="274"/>
      <c r="H53" s="275"/>
      <c r="I53" s="269"/>
      <c r="J53" s="276"/>
      <c r="K53" s="269"/>
      <c r="M53" s="270" t="s">
        <v>726</v>
      </c>
      <c r="O53" s="259"/>
    </row>
    <row r="54" spans="1:80" ht="12.75">
      <c r="A54" s="260">
        <v>16</v>
      </c>
      <c r="B54" s="261" t="s">
        <v>727</v>
      </c>
      <c r="C54" s="262" t="s">
        <v>728</v>
      </c>
      <c r="D54" s="263" t="s">
        <v>152</v>
      </c>
      <c r="E54" s="264">
        <v>1.44</v>
      </c>
      <c r="F54" s="264">
        <v>0</v>
      </c>
      <c r="G54" s="265">
        <f>E54*F54</f>
        <v>0</v>
      </c>
      <c r="H54" s="266">
        <v>0</v>
      </c>
      <c r="I54" s="267">
        <f>E54*H54</f>
        <v>0</v>
      </c>
      <c r="J54" s="266">
        <v>0</v>
      </c>
      <c r="K54" s="267">
        <f>E54*J54</f>
        <v>0</v>
      </c>
      <c r="O54" s="259">
        <v>2</v>
      </c>
      <c r="AA54" s="232">
        <v>1</v>
      </c>
      <c r="AB54" s="232">
        <v>1</v>
      </c>
      <c r="AC54" s="232">
        <v>1</v>
      </c>
      <c r="AZ54" s="232">
        <v>1</v>
      </c>
      <c r="BA54" s="232">
        <f>IF(AZ54=1,G54,0)</f>
        <v>0</v>
      </c>
      <c r="BB54" s="232">
        <f>IF(AZ54=2,G54,0)</f>
        <v>0</v>
      </c>
      <c r="BC54" s="232">
        <f>IF(AZ54=3,G54,0)</f>
        <v>0</v>
      </c>
      <c r="BD54" s="232">
        <f>IF(AZ54=4,G54,0)</f>
        <v>0</v>
      </c>
      <c r="BE54" s="232">
        <f>IF(AZ54=5,G54,0)</f>
        <v>0</v>
      </c>
      <c r="CA54" s="259">
        <v>1</v>
      </c>
      <c r="CB54" s="259">
        <v>1</v>
      </c>
    </row>
    <row r="55" spans="1:80" ht="12.75">
      <c r="A55" s="260">
        <v>17</v>
      </c>
      <c r="B55" s="261" t="s">
        <v>729</v>
      </c>
      <c r="C55" s="262" t="s">
        <v>730</v>
      </c>
      <c r="D55" s="263" t="s">
        <v>357</v>
      </c>
      <c r="E55" s="264">
        <v>0.0054</v>
      </c>
      <c r="F55" s="264">
        <v>0</v>
      </c>
      <c r="G55" s="265">
        <f>E55*F55</f>
        <v>0</v>
      </c>
      <c r="H55" s="266">
        <v>1.05544000000009</v>
      </c>
      <c r="I55" s="267">
        <f>E55*H55</f>
        <v>0.0056993760000004865</v>
      </c>
      <c r="J55" s="266">
        <v>0</v>
      </c>
      <c r="K55" s="267">
        <f>E55*J55</f>
        <v>0</v>
      </c>
      <c r="O55" s="259">
        <v>2</v>
      </c>
      <c r="AA55" s="232">
        <v>1</v>
      </c>
      <c r="AB55" s="232">
        <v>1</v>
      </c>
      <c r="AC55" s="232">
        <v>1</v>
      </c>
      <c r="AZ55" s="232">
        <v>1</v>
      </c>
      <c r="BA55" s="232">
        <f>IF(AZ55=1,G55,0)</f>
        <v>0</v>
      </c>
      <c r="BB55" s="232">
        <f>IF(AZ55=2,G55,0)</f>
        <v>0</v>
      </c>
      <c r="BC55" s="232">
        <f>IF(AZ55=3,G55,0)</f>
        <v>0</v>
      </c>
      <c r="BD55" s="232">
        <f>IF(AZ55=4,G55,0)</f>
        <v>0</v>
      </c>
      <c r="BE55" s="232">
        <f>IF(AZ55=5,G55,0)</f>
        <v>0</v>
      </c>
      <c r="CA55" s="259">
        <v>1</v>
      </c>
      <c r="CB55" s="259">
        <v>1</v>
      </c>
    </row>
    <row r="56" spans="1:15" ht="22.5">
      <c r="A56" s="268"/>
      <c r="B56" s="271"/>
      <c r="C56" s="325" t="s">
        <v>731</v>
      </c>
      <c r="D56" s="326"/>
      <c r="E56" s="272">
        <v>0.0054</v>
      </c>
      <c r="F56" s="273"/>
      <c r="G56" s="274"/>
      <c r="H56" s="275"/>
      <c r="I56" s="269"/>
      <c r="J56" s="276"/>
      <c r="K56" s="269"/>
      <c r="M56" s="270" t="s">
        <v>731</v>
      </c>
      <c r="O56" s="259"/>
    </row>
    <row r="57" spans="1:80" ht="12.75">
      <c r="A57" s="260">
        <v>18</v>
      </c>
      <c r="B57" s="261" t="s">
        <v>732</v>
      </c>
      <c r="C57" s="262" t="s">
        <v>733</v>
      </c>
      <c r="D57" s="263" t="s">
        <v>303</v>
      </c>
      <c r="E57" s="264">
        <v>1.36</v>
      </c>
      <c r="F57" s="264">
        <v>0</v>
      </c>
      <c r="G57" s="265">
        <f>E57*F57</f>
        <v>0</v>
      </c>
      <c r="H57" s="266">
        <v>2.52511</v>
      </c>
      <c r="I57" s="267">
        <f>E57*H57</f>
        <v>3.4341496000000005</v>
      </c>
      <c r="J57" s="266">
        <v>0</v>
      </c>
      <c r="K57" s="267">
        <f>E57*J57</f>
        <v>0</v>
      </c>
      <c r="O57" s="259">
        <v>2</v>
      </c>
      <c r="AA57" s="232">
        <v>1</v>
      </c>
      <c r="AB57" s="232">
        <v>1</v>
      </c>
      <c r="AC57" s="232">
        <v>1</v>
      </c>
      <c r="AZ57" s="232">
        <v>1</v>
      </c>
      <c r="BA57" s="232">
        <f>IF(AZ57=1,G57,0)</f>
        <v>0</v>
      </c>
      <c r="BB57" s="232">
        <f>IF(AZ57=2,G57,0)</f>
        <v>0</v>
      </c>
      <c r="BC57" s="232">
        <f>IF(AZ57=3,G57,0)</f>
        <v>0</v>
      </c>
      <c r="BD57" s="232">
        <f>IF(AZ57=4,G57,0)</f>
        <v>0</v>
      </c>
      <c r="BE57" s="232">
        <f>IF(AZ57=5,G57,0)</f>
        <v>0</v>
      </c>
      <c r="CA57" s="259">
        <v>1</v>
      </c>
      <c r="CB57" s="259">
        <v>1</v>
      </c>
    </row>
    <row r="58" spans="1:15" ht="12.75">
      <c r="A58" s="268"/>
      <c r="B58" s="271"/>
      <c r="C58" s="325" t="s">
        <v>734</v>
      </c>
      <c r="D58" s="326"/>
      <c r="E58" s="272">
        <v>1.36</v>
      </c>
      <c r="F58" s="273"/>
      <c r="G58" s="274"/>
      <c r="H58" s="275"/>
      <c r="I58" s="269"/>
      <c r="J58" s="276"/>
      <c r="K58" s="269"/>
      <c r="M58" s="270" t="s">
        <v>734</v>
      </c>
      <c r="O58" s="259"/>
    </row>
    <row r="59" spans="1:80" ht="12.75">
      <c r="A59" s="260">
        <v>19</v>
      </c>
      <c r="B59" s="261" t="s">
        <v>735</v>
      </c>
      <c r="C59" s="262" t="s">
        <v>736</v>
      </c>
      <c r="D59" s="263" t="s">
        <v>178</v>
      </c>
      <c r="E59" s="264">
        <v>26.56</v>
      </c>
      <c r="F59" s="264">
        <v>0</v>
      </c>
      <c r="G59" s="265">
        <f>E59*F59</f>
        <v>0</v>
      </c>
      <c r="H59" s="266">
        <v>0.0599300000000085</v>
      </c>
      <c r="I59" s="267">
        <f>E59*H59</f>
        <v>1.5917408000002256</v>
      </c>
      <c r="J59" s="266">
        <v>0</v>
      </c>
      <c r="K59" s="267">
        <f>E59*J59</f>
        <v>0</v>
      </c>
      <c r="O59" s="259">
        <v>2</v>
      </c>
      <c r="AA59" s="232">
        <v>1</v>
      </c>
      <c r="AB59" s="232">
        <v>1</v>
      </c>
      <c r="AC59" s="232">
        <v>1</v>
      </c>
      <c r="AZ59" s="232">
        <v>1</v>
      </c>
      <c r="BA59" s="232">
        <f>IF(AZ59=1,G59,0)</f>
        <v>0</v>
      </c>
      <c r="BB59" s="232">
        <f>IF(AZ59=2,G59,0)</f>
        <v>0</v>
      </c>
      <c r="BC59" s="232">
        <f>IF(AZ59=3,G59,0)</f>
        <v>0</v>
      </c>
      <c r="BD59" s="232">
        <f>IF(AZ59=4,G59,0)</f>
        <v>0</v>
      </c>
      <c r="BE59" s="232">
        <f>IF(AZ59=5,G59,0)</f>
        <v>0</v>
      </c>
      <c r="CA59" s="259">
        <v>1</v>
      </c>
      <c r="CB59" s="259">
        <v>1</v>
      </c>
    </row>
    <row r="60" spans="1:15" ht="12.75">
      <c r="A60" s="268"/>
      <c r="B60" s="271"/>
      <c r="C60" s="325" t="s">
        <v>737</v>
      </c>
      <c r="D60" s="326"/>
      <c r="E60" s="272">
        <v>26.56</v>
      </c>
      <c r="F60" s="273"/>
      <c r="G60" s="274"/>
      <c r="H60" s="275"/>
      <c r="I60" s="269"/>
      <c r="J60" s="276"/>
      <c r="K60" s="269"/>
      <c r="M60" s="270" t="s">
        <v>737</v>
      </c>
      <c r="O60" s="259"/>
    </row>
    <row r="61" spans="1:80" ht="12.75">
      <c r="A61" s="260">
        <v>20</v>
      </c>
      <c r="B61" s="261" t="s">
        <v>738</v>
      </c>
      <c r="C61" s="262" t="s">
        <v>739</v>
      </c>
      <c r="D61" s="263" t="s">
        <v>178</v>
      </c>
      <c r="E61" s="264">
        <v>26.56</v>
      </c>
      <c r="F61" s="264">
        <v>0</v>
      </c>
      <c r="G61" s="265">
        <f>E61*F61</f>
        <v>0</v>
      </c>
      <c r="H61" s="266">
        <v>0</v>
      </c>
      <c r="I61" s="267">
        <f>E61*H61</f>
        <v>0</v>
      </c>
      <c r="J61" s="266">
        <v>0</v>
      </c>
      <c r="K61" s="267">
        <f>E61*J61</f>
        <v>0</v>
      </c>
      <c r="O61" s="259">
        <v>2</v>
      </c>
      <c r="AA61" s="232">
        <v>1</v>
      </c>
      <c r="AB61" s="232">
        <v>1</v>
      </c>
      <c r="AC61" s="232">
        <v>1</v>
      </c>
      <c r="AZ61" s="232">
        <v>1</v>
      </c>
      <c r="BA61" s="232">
        <f>IF(AZ61=1,G61,0)</f>
        <v>0</v>
      </c>
      <c r="BB61" s="232">
        <f>IF(AZ61=2,G61,0)</f>
        <v>0</v>
      </c>
      <c r="BC61" s="232">
        <f>IF(AZ61=3,G61,0)</f>
        <v>0</v>
      </c>
      <c r="BD61" s="232">
        <f>IF(AZ61=4,G61,0)</f>
        <v>0</v>
      </c>
      <c r="BE61" s="232">
        <f>IF(AZ61=5,G61,0)</f>
        <v>0</v>
      </c>
      <c r="CA61" s="259">
        <v>1</v>
      </c>
      <c r="CB61" s="259">
        <v>1</v>
      </c>
    </row>
    <row r="62" spans="1:80" ht="12.75">
      <c r="A62" s="260">
        <v>21</v>
      </c>
      <c r="B62" s="261" t="s">
        <v>740</v>
      </c>
      <c r="C62" s="262" t="s">
        <v>741</v>
      </c>
      <c r="D62" s="263" t="s">
        <v>357</v>
      </c>
      <c r="E62" s="264">
        <v>0.1344</v>
      </c>
      <c r="F62" s="264">
        <v>0</v>
      </c>
      <c r="G62" s="265">
        <f>E62*F62</f>
        <v>0</v>
      </c>
      <c r="H62" s="266">
        <v>1.01664999999957</v>
      </c>
      <c r="I62" s="267">
        <f>E62*H62</f>
        <v>0.13663775999994218</v>
      </c>
      <c r="J62" s="266">
        <v>0</v>
      </c>
      <c r="K62" s="267">
        <f>E62*J62</f>
        <v>0</v>
      </c>
      <c r="O62" s="259">
        <v>2</v>
      </c>
      <c r="AA62" s="232">
        <v>1</v>
      </c>
      <c r="AB62" s="232">
        <v>1</v>
      </c>
      <c r="AC62" s="232">
        <v>1</v>
      </c>
      <c r="AZ62" s="232">
        <v>1</v>
      </c>
      <c r="BA62" s="232">
        <f>IF(AZ62=1,G62,0)</f>
        <v>0</v>
      </c>
      <c r="BB62" s="232">
        <f>IF(AZ62=2,G62,0)</f>
        <v>0</v>
      </c>
      <c r="BC62" s="232">
        <f>IF(AZ62=3,G62,0)</f>
        <v>0</v>
      </c>
      <c r="BD62" s="232">
        <f>IF(AZ62=4,G62,0)</f>
        <v>0</v>
      </c>
      <c r="BE62" s="232">
        <f>IF(AZ62=5,G62,0)</f>
        <v>0</v>
      </c>
      <c r="CA62" s="259">
        <v>1</v>
      </c>
      <c r="CB62" s="259">
        <v>1</v>
      </c>
    </row>
    <row r="63" spans="1:15" ht="12.75">
      <c r="A63" s="268"/>
      <c r="B63" s="271"/>
      <c r="C63" s="325" t="s">
        <v>742</v>
      </c>
      <c r="D63" s="326"/>
      <c r="E63" s="272">
        <v>0.1344</v>
      </c>
      <c r="F63" s="273"/>
      <c r="G63" s="274"/>
      <c r="H63" s="275"/>
      <c r="I63" s="269"/>
      <c r="J63" s="276"/>
      <c r="K63" s="269"/>
      <c r="M63" s="270" t="s">
        <v>742</v>
      </c>
      <c r="O63" s="259"/>
    </row>
    <row r="64" spans="1:57" ht="12.75">
      <c r="A64" s="277"/>
      <c r="B64" s="278" t="s">
        <v>101</v>
      </c>
      <c r="C64" s="279" t="s">
        <v>715</v>
      </c>
      <c r="D64" s="280"/>
      <c r="E64" s="281"/>
      <c r="F64" s="282"/>
      <c r="G64" s="283">
        <f>SUM(G46:G63)</f>
        <v>0</v>
      </c>
      <c r="H64" s="284"/>
      <c r="I64" s="285">
        <f>SUM(I46:I63)</f>
        <v>5.597548336000138</v>
      </c>
      <c r="J64" s="284"/>
      <c r="K64" s="285">
        <f>SUM(K46:K63)</f>
        <v>0</v>
      </c>
      <c r="O64" s="259">
        <v>4</v>
      </c>
      <c r="BA64" s="286">
        <f>SUM(BA46:BA63)</f>
        <v>0</v>
      </c>
      <c r="BB64" s="286">
        <f>SUM(BB46:BB63)</f>
        <v>0</v>
      </c>
      <c r="BC64" s="286">
        <f>SUM(BC46:BC63)</f>
        <v>0</v>
      </c>
      <c r="BD64" s="286">
        <f>SUM(BD46:BD63)</f>
        <v>0</v>
      </c>
      <c r="BE64" s="286">
        <f>SUM(BE46:BE63)</f>
        <v>0</v>
      </c>
    </row>
    <row r="65" spans="1:15" ht="12.75">
      <c r="A65" s="249" t="s">
        <v>97</v>
      </c>
      <c r="B65" s="250" t="s">
        <v>154</v>
      </c>
      <c r="C65" s="251" t="s">
        <v>155</v>
      </c>
      <c r="D65" s="252"/>
      <c r="E65" s="253"/>
      <c r="F65" s="253"/>
      <c r="G65" s="254"/>
      <c r="H65" s="255"/>
      <c r="I65" s="256"/>
      <c r="J65" s="257"/>
      <c r="K65" s="258"/>
      <c r="O65" s="259">
        <v>1</v>
      </c>
    </row>
    <row r="66" spans="1:80" ht="12.75">
      <c r="A66" s="260">
        <v>22</v>
      </c>
      <c r="B66" s="261" t="s">
        <v>157</v>
      </c>
      <c r="C66" s="262" t="s">
        <v>158</v>
      </c>
      <c r="D66" s="263" t="s">
        <v>152</v>
      </c>
      <c r="E66" s="264">
        <v>2531.0428</v>
      </c>
      <c r="F66" s="264">
        <v>0</v>
      </c>
      <c r="G66" s="265">
        <f>E66*F66</f>
        <v>0</v>
      </c>
      <c r="H66" s="266">
        <v>3.99999999999845E-05</v>
      </c>
      <c r="I66" s="267">
        <f>E66*H66</f>
        <v>0.10124171199996078</v>
      </c>
      <c r="J66" s="266">
        <v>0</v>
      </c>
      <c r="K66" s="267">
        <f>E66*J66</f>
        <v>0</v>
      </c>
      <c r="O66" s="259">
        <v>2</v>
      </c>
      <c r="AA66" s="232">
        <v>1</v>
      </c>
      <c r="AB66" s="232">
        <v>1</v>
      </c>
      <c r="AC66" s="232">
        <v>1</v>
      </c>
      <c r="AZ66" s="232">
        <v>1</v>
      </c>
      <c r="BA66" s="232">
        <f>IF(AZ66=1,G66,0)</f>
        <v>0</v>
      </c>
      <c r="BB66" s="232">
        <f>IF(AZ66=2,G66,0)</f>
        <v>0</v>
      </c>
      <c r="BC66" s="232">
        <f>IF(AZ66=3,G66,0)</f>
        <v>0</v>
      </c>
      <c r="BD66" s="232">
        <f>IF(AZ66=4,G66,0)</f>
        <v>0</v>
      </c>
      <c r="BE66" s="232">
        <f>IF(AZ66=5,G66,0)</f>
        <v>0</v>
      </c>
      <c r="CA66" s="259">
        <v>1</v>
      </c>
      <c r="CB66" s="259">
        <v>1</v>
      </c>
    </row>
    <row r="67" spans="1:15" ht="12.75">
      <c r="A67" s="268"/>
      <c r="B67" s="271"/>
      <c r="C67" s="325" t="s">
        <v>743</v>
      </c>
      <c r="D67" s="326"/>
      <c r="E67" s="272">
        <v>286.33</v>
      </c>
      <c r="F67" s="273"/>
      <c r="G67" s="274"/>
      <c r="H67" s="275"/>
      <c r="I67" s="269"/>
      <c r="J67" s="276"/>
      <c r="K67" s="269"/>
      <c r="M67" s="270" t="s">
        <v>743</v>
      </c>
      <c r="O67" s="259"/>
    </row>
    <row r="68" spans="1:15" ht="12.75">
      <c r="A68" s="268"/>
      <c r="B68" s="271"/>
      <c r="C68" s="325" t="s">
        <v>744</v>
      </c>
      <c r="D68" s="326"/>
      <c r="E68" s="272">
        <v>69.94</v>
      </c>
      <c r="F68" s="273"/>
      <c r="G68" s="274"/>
      <c r="H68" s="275"/>
      <c r="I68" s="269"/>
      <c r="J68" s="276"/>
      <c r="K68" s="269"/>
      <c r="M68" s="270" t="s">
        <v>744</v>
      </c>
      <c r="O68" s="259"/>
    </row>
    <row r="69" spans="1:15" ht="12.75">
      <c r="A69" s="268"/>
      <c r="B69" s="271"/>
      <c r="C69" s="325" t="s">
        <v>745</v>
      </c>
      <c r="D69" s="326"/>
      <c r="E69" s="272">
        <v>32.9248</v>
      </c>
      <c r="F69" s="273"/>
      <c r="G69" s="274"/>
      <c r="H69" s="275"/>
      <c r="I69" s="269"/>
      <c r="J69" s="276"/>
      <c r="K69" s="269"/>
      <c r="M69" s="270" t="s">
        <v>745</v>
      </c>
      <c r="O69" s="259"/>
    </row>
    <row r="70" spans="1:15" ht="12.75">
      <c r="A70" s="268"/>
      <c r="B70" s="271"/>
      <c r="C70" s="325" t="s">
        <v>746</v>
      </c>
      <c r="D70" s="326"/>
      <c r="E70" s="272">
        <v>131.003</v>
      </c>
      <c r="F70" s="273"/>
      <c r="G70" s="274"/>
      <c r="H70" s="275"/>
      <c r="I70" s="269"/>
      <c r="J70" s="276"/>
      <c r="K70" s="269"/>
      <c r="M70" s="270" t="s">
        <v>746</v>
      </c>
      <c r="O70" s="259"/>
    </row>
    <row r="71" spans="1:15" ht="12.75">
      <c r="A71" s="268"/>
      <c r="B71" s="271"/>
      <c r="C71" s="325" t="s">
        <v>747</v>
      </c>
      <c r="D71" s="326"/>
      <c r="E71" s="272">
        <v>10.845</v>
      </c>
      <c r="F71" s="273"/>
      <c r="G71" s="274"/>
      <c r="H71" s="275"/>
      <c r="I71" s="269"/>
      <c r="J71" s="276"/>
      <c r="K71" s="269"/>
      <c r="M71" s="270" t="s">
        <v>747</v>
      </c>
      <c r="O71" s="259"/>
    </row>
    <row r="72" spans="1:15" ht="12.75">
      <c r="A72" s="268"/>
      <c r="B72" s="271"/>
      <c r="C72" s="325" t="s">
        <v>748</v>
      </c>
      <c r="D72" s="326"/>
      <c r="E72" s="272">
        <v>2000</v>
      </c>
      <c r="F72" s="273"/>
      <c r="G72" s="274"/>
      <c r="H72" s="275"/>
      <c r="I72" s="269"/>
      <c r="J72" s="276"/>
      <c r="K72" s="269"/>
      <c r="M72" s="270" t="s">
        <v>748</v>
      </c>
      <c r="O72" s="259"/>
    </row>
    <row r="73" spans="1:80" ht="22.5">
      <c r="A73" s="260">
        <v>23</v>
      </c>
      <c r="B73" s="261" t="s">
        <v>162</v>
      </c>
      <c r="C73" s="262" t="s">
        <v>163</v>
      </c>
      <c r="D73" s="263" t="s">
        <v>164</v>
      </c>
      <c r="E73" s="264">
        <v>164</v>
      </c>
      <c r="F73" s="264">
        <v>0</v>
      </c>
      <c r="G73" s="265">
        <f>E73*F73</f>
        <v>0</v>
      </c>
      <c r="H73" s="266">
        <v>0.037809999999979</v>
      </c>
      <c r="I73" s="267">
        <f>E73*H73</f>
        <v>6.200839999996556</v>
      </c>
      <c r="J73" s="266">
        <v>0</v>
      </c>
      <c r="K73" s="267">
        <f>E73*J73</f>
        <v>0</v>
      </c>
      <c r="O73" s="259">
        <v>2</v>
      </c>
      <c r="AA73" s="232">
        <v>1</v>
      </c>
      <c r="AB73" s="232">
        <v>1</v>
      </c>
      <c r="AC73" s="232">
        <v>1</v>
      </c>
      <c r="AZ73" s="232">
        <v>1</v>
      </c>
      <c r="BA73" s="232">
        <f>IF(AZ73=1,G73,0)</f>
        <v>0</v>
      </c>
      <c r="BB73" s="232">
        <f>IF(AZ73=2,G73,0)</f>
        <v>0</v>
      </c>
      <c r="BC73" s="232">
        <f>IF(AZ73=3,G73,0)</f>
        <v>0</v>
      </c>
      <c r="BD73" s="232">
        <f>IF(AZ73=4,G73,0)</f>
        <v>0</v>
      </c>
      <c r="BE73" s="232">
        <f>IF(AZ73=5,G73,0)</f>
        <v>0</v>
      </c>
      <c r="CA73" s="259">
        <v>1</v>
      </c>
      <c r="CB73" s="259">
        <v>1</v>
      </c>
    </row>
    <row r="74" spans="1:80" ht="12.75">
      <c r="A74" s="260">
        <v>24</v>
      </c>
      <c r="B74" s="261" t="s">
        <v>165</v>
      </c>
      <c r="C74" s="262" t="s">
        <v>166</v>
      </c>
      <c r="D74" s="263" t="s">
        <v>152</v>
      </c>
      <c r="E74" s="264">
        <v>157.99</v>
      </c>
      <c r="F74" s="264">
        <v>0</v>
      </c>
      <c r="G74" s="265">
        <f>E74*F74</f>
        <v>0</v>
      </c>
      <c r="H74" s="266">
        <v>0.0528400000000033</v>
      </c>
      <c r="I74" s="267">
        <f>E74*H74</f>
        <v>8.348191600000522</v>
      </c>
      <c r="J74" s="266">
        <v>0</v>
      </c>
      <c r="K74" s="267">
        <f>E74*J74</f>
        <v>0</v>
      </c>
      <c r="O74" s="259">
        <v>2</v>
      </c>
      <c r="AA74" s="232">
        <v>1</v>
      </c>
      <c r="AB74" s="232">
        <v>1</v>
      </c>
      <c r="AC74" s="232">
        <v>1</v>
      </c>
      <c r="AZ74" s="232">
        <v>1</v>
      </c>
      <c r="BA74" s="232">
        <f>IF(AZ74=1,G74,0)</f>
        <v>0</v>
      </c>
      <c r="BB74" s="232">
        <f>IF(AZ74=2,G74,0)</f>
        <v>0</v>
      </c>
      <c r="BC74" s="232">
        <f>IF(AZ74=3,G74,0)</f>
        <v>0</v>
      </c>
      <c r="BD74" s="232">
        <f>IF(AZ74=4,G74,0)</f>
        <v>0</v>
      </c>
      <c r="BE74" s="232">
        <f>IF(AZ74=5,G74,0)</f>
        <v>0</v>
      </c>
      <c r="CA74" s="259">
        <v>1</v>
      </c>
      <c r="CB74" s="259">
        <v>1</v>
      </c>
    </row>
    <row r="75" spans="1:15" ht="33.75">
      <c r="A75" s="268"/>
      <c r="B75" s="271"/>
      <c r="C75" s="325" t="s">
        <v>749</v>
      </c>
      <c r="D75" s="326"/>
      <c r="E75" s="272">
        <v>46.7375</v>
      </c>
      <c r="F75" s="273"/>
      <c r="G75" s="274"/>
      <c r="H75" s="275"/>
      <c r="I75" s="269"/>
      <c r="J75" s="276"/>
      <c r="K75" s="269"/>
      <c r="M75" s="270" t="s">
        <v>749</v>
      </c>
      <c r="O75" s="259"/>
    </row>
    <row r="76" spans="1:15" ht="12.75">
      <c r="A76" s="268"/>
      <c r="B76" s="271"/>
      <c r="C76" s="325" t="s">
        <v>750</v>
      </c>
      <c r="D76" s="326"/>
      <c r="E76" s="272">
        <v>36.35</v>
      </c>
      <c r="F76" s="273"/>
      <c r="G76" s="274"/>
      <c r="H76" s="275"/>
      <c r="I76" s="269"/>
      <c r="J76" s="276"/>
      <c r="K76" s="269"/>
      <c r="M76" s="270" t="s">
        <v>750</v>
      </c>
      <c r="O76" s="259"/>
    </row>
    <row r="77" spans="1:15" ht="22.5">
      <c r="A77" s="268"/>
      <c r="B77" s="271"/>
      <c r="C77" s="325" t="s">
        <v>751</v>
      </c>
      <c r="D77" s="326"/>
      <c r="E77" s="272">
        <v>34.065</v>
      </c>
      <c r="F77" s="273"/>
      <c r="G77" s="274"/>
      <c r="H77" s="275"/>
      <c r="I77" s="269"/>
      <c r="J77" s="276"/>
      <c r="K77" s="269"/>
      <c r="M77" s="270" t="s">
        <v>751</v>
      </c>
      <c r="O77" s="259"/>
    </row>
    <row r="78" spans="1:15" ht="12.75">
      <c r="A78" s="268"/>
      <c r="B78" s="271"/>
      <c r="C78" s="325" t="s">
        <v>752</v>
      </c>
      <c r="D78" s="326"/>
      <c r="E78" s="272">
        <v>22.475</v>
      </c>
      <c r="F78" s="273"/>
      <c r="G78" s="274"/>
      <c r="H78" s="275"/>
      <c r="I78" s="269"/>
      <c r="J78" s="276"/>
      <c r="K78" s="269"/>
      <c r="M78" s="270" t="s">
        <v>752</v>
      </c>
      <c r="O78" s="259"/>
    </row>
    <row r="79" spans="1:15" ht="12.75">
      <c r="A79" s="268"/>
      <c r="B79" s="271"/>
      <c r="C79" s="325" t="s">
        <v>753</v>
      </c>
      <c r="D79" s="326"/>
      <c r="E79" s="272">
        <v>11.1875</v>
      </c>
      <c r="F79" s="273"/>
      <c r="G79" s="274"/>
      <c r="H79" s="275"/>
      <c r="I79" s="269"/>
      <c r="J79" s="276"/>
      <c r="K79" s="269"/>
      <c r="M79" s="270" t="s">
        <v>753</v>
      </c>
      <c r="O79" s="259"/>
    </row>
    <row r="80" spans="1:15" ht="12.75">
      <c r="A80" s="268"/>
      <c r="B80" s="271"/>
      <c r="C80" s="325" t="s">
        <v>754</v>
      </c>
      <c r="D80" s="326"/>
      <c r="E80" s="272">
        <v>7.175</v>
      </c>
      <c r="F80" s="273"/>
      <c r="G80" s="274"/>
      <c r="H80" s="275"/>
      <c r="I80" s="269"/>
      <c r="J80" s="276"/>
      <c r="K80" s="269"/>
      <c r="M80" s="270" t="s">
        <v>754</v>
      </c>
      <c r="O80" s="259"/>
    </row>
    <row r="81" spans="1:80" ht="22.5">
      <c r="A81" s="260">
        <v>25</v>
      </c>
      <c r="B81" s="261" t="s">
        <v>169</v>
      </c>
      <c r="C81" s="262" t="s">
        <v>170</v>
      </c>
      <c r="D81" s="263" t="s">
        <v>152</v>
      </c>
      <c r="E81" s="264">
        <v>189.376</v>
      </c>
      <c r="F81" s="264">
        <v>0</v>
      </c>
      <c r="G81" s="265">
        <f>E81*F81</f>
        <v>0</v>
      </c>
      <c r="H81" s="266">
        <v>0.033709999999985</v>
      </c>
      <c r="I81" s="267">
        <f>E81*H81</f>
        <v>6.38386495999716</v>
      </c>
      <c r="J81" s="266">
        <v>0</v>
      </c>
      <c r="K81" s="267">
        <f>E81*J81</f>
        <v>0</v>
      </c>
      <c r="O81" s="259">
        <v>2</v>
      </c>
      <c r="AA81" s="232">
        <v>1</v>
      </c>
      <c r="AB81" s="232">
        <v>1</v>
      </c>
      <c r="AC81" s="232">
        <v>1</v>
      </c>
      <c r="AZ81" s="232">
        <v>1</v>
      </c>
      <c r="BA81" s="232">
        <f>IF(AZ81=1,G81,0)</f>
        <v>0</v>
      </c>
      <c r="BB81" s="232">
        <f>IF(AZ81=2,G81,0)</f>
        <v>0</v>
      </c>
      <c r="BC81" s="232">
        <f>IF(AZ81=3,G81,0)</f>
        <v>0</v>
      </c>
      <c r="BD81" s="232">
        <f>IF(AZ81=4,G81,0)</f>
        <v>0</v>
      </c>
      <c r="BE81" s="232">
        <f>IF(AZ81=5,G81,0)</f>
        <v>0</v>
      </c>
      <c r="CA81" s="259">
        <v>1</v>
      </c>
      <c r="CB81" s="259">
        <v>1</v>
      </c>
    </row>
    <row r="82" spans="1:15" ht="33.75">
      <c r="A82" s="268"/>
      <c r="B82" s="271"/>
      <c r="C82" s="325" t="s">
        <v>755</v>
      </c>
      <c r="D82" s="326"/>
      <c r="E82" s="272">
        <v>183.136</v>
      </c>
      <c r="F82" s="273"/>
      <c r="G82" s="274"/>
      <c r="H82" s="275"/>
      <c r="I82" s="269"/>
      <c r="J82" s="276"/>
      <c r="K82" s="269"/>
      <c r="M82" s="270" t="s">
        <v>755</v>
      </c>
      <c r="O82" s="259"/>
    </row>
    <row r="83" spans="1:15" ht="12.75">
      <c r="A83" s="268"/>
      <c r="B83" s="271"/>
      <c r="C83" s="325" t="s">
        <v>756</v>
      </c>
      <c r="D83" s="326"/>
      <c r="E83" s="272">
        <v>6.24</v>
      </c>
      <c r="F83" s="273"/>
      <c r="G83" s="274"/>
      <c r="H83" s="275"/>
      <c r="I83" s="269"/>
      <c r="J83" s="276"/>
      <c r="K83" s="269"/>
      <c r="M83" s="270" t="s">
        <v>756</v>
      </c>
      <c r="O83" s="259"/>
    </row>
    <row r="84" spans="1:80" ht="22.5">
      <c r="A84" s="260">
        <v>26</v>
      </c>
      <c r="B84" s="261" t="s">
        <v>172</v>
      </c>
      <c r="C84" s="262" t="s">
        <v>757</v>
      </c>
      <c r="D84" s="263" t="s">
        <v>152</v>
      </c>
      <c r="E84" s="264">
        <v>251.24</v>
      </c>
      <c r="F84" s="264">
        <v>0</v>
      </c>
      <c r="G84" s="265">
        <f>E84*F84</f>
        <v>0</v>
      </c>
      <c r="H84" s="266">
        <v>0.00491</v>
      </c>
      <c r="I84" s="267">
        <f>E84*H84</f>
        <v>1.2335884000000001</v>
      </c>
      <c r="J84" s="266">
        <v>0</v>
      </c>
      <c r="K84" s="267">
        <f>E84*J84</f>
        <v>0</v>
      </c>
      <c r="O84" s="259">
        <v>2</v>
      </c>
      <c r="AA84" s="232">
        <v>1</v>
      </c>
      <c r="AB84" s="232">
        <v>1</v>
      </c>
      <c r="AC84" s="232">
        <v>1</v>
      </c>
      <c r="AZ84" s="232">
        <v>1</v>
      </c>
      <c r="BA84" s="232">
        <f>IF(AZ84=1,G84,0)</f>
        <v>0</v>
      </c>
      <c r="BB84" s="232">
        <f>IF(AZ84=2,G84,0)</f>
        <v>0</v>
      </c>
      <c r="BC84" s="232">
        <f>IF(AZ84=3,G84,0)</f>
        <v>0</v>
      </c>
      <c r="BD84" s="232">
        <f>IF(AZ84=4,G84,0)</f>
        <v>0</v>
      </c>
      <c r="BE84" s="232">
        <f>IF(AZ84=5,G84,0)</f>
        <v>0</v>
      </c>
      <c r="CA84" s="259">
        <v>1</v>
      </c>
      <c r="CB84" s="259">
        <v>1</v>
      </c>
    </row>
    <row r="85" spans="1:15" ht="33.75">
      <c r="A85" s="268"/>
      <c r="B85" s="271"/>
      <c r="C85" s="325" t="s">
        <v>755</v>
      </c>
      <c r="D85" s="326"/>
      <c r="E85" s="272">
        <v>183.136</v>
      </c>
      <c r="F85" s="273"/>
      <c r="G85" s="274"/>
      <c r="H85" s="275"/>
      <c r="I85" s="269"/>
      <c r="J85" s="276"/>
      <c r="K85" s="269"/>
      <c r="M85" s="270" t="s">
        <v>755</v>
      </c>
      <c r="O85" s="259"/>
    </row>
    <row r="86" spans="1:15" ht="12.75">
      <c r="A86" s="268"/>
      <c r="B86" s="271"/>
      <c r="C86" s="325" t="s">
        <v>756</v>
      </c>
      <c r="D86" s="326"/>
      <c r="E86" s="272">
        <v>6.24</v>
      </c>
      <c r="F86" s="273"/>
      <c r="G86" s="274"/>
      <c r="H86" s="275"/>
      <c r="I86" s="269"/>
      <c r="J86" s="276"/>
      <c r="K86" s="269"/>
      <c r="M86" s="270" t="s">
        <v>756</v>
      </c>
      <c r="O86" s="259"/>
    </row>
    <row r="87" spans="1:15" ht="33.75">
      <c r="A87" s="268"/>
      <c r="B87" s="271"/>
      <c r="C87" s="325" t="s">
        <v>758</v>
      </c>
      <c r="D87" s="326"/>
      <c r="E87" s="272">
        <v>59.4</v>
      </c>
      <c r="F87" s="273"/>
      <c r="G87" s="274"/>
      <c r="H87" s="275"/>
      <c r="I87" s="269"/>
      <c r="J87" s="276"/>
      <c r="K87" s="269"/>
      <c r="M87" s="270" t="s">
        <v>758</v>
      </c>
      <c r="O87" s="259"/>
    </row>
    <row r="88" spans="1:15" ht="12.75">
      <c r="A88" s="268"/>
      <c r="B88" s="271"/>
      <c r="C88" s="325" t="s">
        <v>759</v>
      </c>
      <c r="D88" s="326"/>
      <c r="E88" s="272">
        <v>2.464</v>
      </c>
      <c r="F88" s="273"/>
      <c r="G88" s="274"/>
      <c r="H88" s="275"/>
      <c r="I88" s="269"/>
      <c r="J88" s="276"/>
      <c r="K88" s="269"/>
      <c r="M88" s="270" t="s">
        <v>759</v>
      </c>
      <c r="O88" s="259"/>
    </row>
    <row r="89" spans="1:80" ht="12.75">
      <c r="A89" s="260">
        <v>27</v>
      </c>
      <c r="B89" s="261" t="s">
        <v>176</v>
      </c>
      <c r="C89" s="262" t="s">
        <v>177</v>
      </c>
      <c r="D89" s="263" t="s">
        <v>178</v>
      </c>
      <c r="E89" s="264">
        <v>627.46</v>
      </c>
      <c r="F89" s="264">
        <v>0</v>
      </c>
      <c r="G89" s="265">
        <f>E89*F89</f>
        <v>0</v>
      </c>
      <c r="H89" s="266">
        <v>0.000459999999999905</v>
      </c>
      <c r="I89" s="267">
        <f>E89*H89</f>
        <v>0.2886315999999404</v>
      </c>
      <c r="J89" s="266">
        <v>0</v>
      </c>
      <c r="K89" s="267">
        <f>E89*J89</f>
        <v>0</v>
      </c>
      <c r="O89" s="259">
        <v>2</v>
      </c>
      <c r="AA89" s="232">
        <v>1</v>
      </c>
      <c r="AB89" s="232">
        <v>1</v>
      </c>
      <c r="AC89" s="232">
        <v>1</v>
      </c>
      <c r="AZ89" s="232">
        <v>1</v>
      </c>
      <c r="BA89" s="232">
        <f>IF(AZ89=1,G89,0)</f>
        <v>0</v>
      </c>
      <c r="BB89" s="232">
        <f>IF(AZ89=2,G89,0)</f>
        <v>0</v>
      </c>
      <c r="BC89" s="232">
        <f>IF(AZ89=3,G89,0)</f>
        <v>0</v>
      </c>
      <c r="BD89" s="232">
        <f>IF(AZ89=4,G89,0)</f>
        <v>0</v>
      </c>
      <c r="BE89" s="232">
        <f>IF(AZ89=5,G89,0)</f>
        <v>0</v>
      </c>
      <c r="CA89" s="259">
        <v>1</v>
      </c>
      <c r="CB89" s="259">
        <v>1</v>
      </c>
    </row>
    <row r="90" spans="1:15" ht="33.75">
      <c r="A90" s="268"/>
      <c r="B90" s="271"/>
      <c r="C90" s="325" t="s">
        <v>760</v>
      </c>
      <c r="D90" s="326"/>
      <c r="E90" s="272">
        <v>210.45</v>
      </c>
      <c r="F90" s="273"/>
      <c r="G90" s="274"/>
      <c r="H90" s="275"/>
      <c r="I90" s="269"/>
      <c r="J90" s="276"/>
      <c r="K90" s="269"/>
      <c r="M90" s="270" t="s">
        <v>760</v>
      </c>
      <c r="O90" s="259"/>
    </row>
    <row r="91" spans="1:15" ht="22.5">
      <c r="A91" s="268"/>
      <c r="B91" s="271"/>
      <c r="C91" s="325" t="s">
        <v>761</v>
      </c>
      <c r="D91" s="326"/>
      <c r="E91" s="272">
        <v>245.2</v>
      </c>
      <c r="F91" s="273"/>
      <c r="G91" s="274"/>
      <c r="H91" s="275"/>
      <c r="I91" s="269"/>
      <c r="J91" s="276"/>
      <c r="K91" s="269"/>
      <c r="M91" s="270" t="s">
        <v>761</v>
      </c>
      <c r="O91" s="259"/>
    </row>
    <row r="92" spans="1:15" ht="12.75">
      <c r="A92" s="268"/>
      <c r="B92" s="271"/>
      <c r="C92" s="325" t="s">
        <v>762</v>
      </c>
      <c r="D92" s="326"/>
      <c r="E92" s="272">
        <v>94.76</v>
      </c>
      <c r="F92" s="273"/>
      <c r="G92" s="274"/>
      <c r="H92" s="275"/>
      <c r="I92" s="269"/>
      <c r="J92" s="276"/>
      <c r="K92" s="269"/>
      <c r="M92" s="270" t="s">
        <v>762</v>
      </c>
      <c r="O92" s="259"/>
    </row>
    <row r="93" spans="1:15" ht="22.5">
      <c r="A93" s="268"/>
      <c r="B93" s="271"/>
      <c r="C93" s="325" t="s">
        <v>763</v>
      </c>
      <c r="D93" s="326"/>
      <c r="E93" s="272">
        <v>52.85</v>
      </c>
      <c r="F93" s="273"/>
      <c r="G93" s="274"/>
      <c r="H93" s="275"/>
      <c r="I93" s="269"/>
      <c r="J93" s="276"/>
      <c r="K93" s="269"/>
      <c r="M93" s="270" t="s">
        <v>763</v>
      </c>
      <c r="O93" s="259"/>
    </row>
    <row r="94" spans="1:15" ht="12.75">
      <c r="A94" s="268"/>
      <c r="B94" s="271"/>
      <c r="C94" s="325" t="s">
        <v>764</v>
      </c>
      <c r="D94" s="326"/>
      <c r="E94" s="272">
        <v>24.2</v>
      </c>
      <c r="F94" s="273"/>
      <c r="G94" s="274"/>
      <c r="H94" s="275"/>
      <c r="I94" s="269"/>
      <c r="J94" s="276"/>
      <c r="K94" s="269"/>
      <c r="M94" s="270" t="s">
        <v>764</v>
      </c>
      <c r="O94" s="259"/>
    </row>
    <row r="95" spans="1:57" ht="12.75">
      <c r="A95" s="277"/>
      <c r="B95" s="278" t="s">
        <v>101</v>
      </c>
      <c r="C95" s="279" t="s">
        <v>156</v>
      </c>
      <c r="D95" s="280"/>
      <c r="E95" s="281"/>
      <c r="F95" s="282"/>
      <c r="G95" s="283">
        <f>SUM(G65:G94)</f>
        <v>0</v>
      </c>
      <c r="H95" s="284"/>
      <c r="I95" s="285">
        <f>SUM(I65:I94)</f>
        <v>22.556358271994142</v>
      </c>
      <c r="J95" s="284"/>
      <c r="K95" s="285">
        <f>SUM(K65:K94)</f>
        <v>0</v>
      </c>
      <c r="O95" s="259">
        <v>4</v>
      </c>
      <c r="BA95" s="286">
        <f>SUM(BA65:BA94)</f>
        <v>0</v>
      </c>
      <c r="BB95" s="286">
        <f>SUM(BB65:BB94)</f>
        <v>0</v>
      </c>
      <c r="BC95" s="286">
        <f>SUM(BC65:BC94)</f>
        <v>0</v>
      </c>
      <c r="BD95" s="286">
        <f>SUM(BD65:BD94)</f>
        <v>0</v>
      </c>
      <c r="BE95" s="286">
        <f>SUM(BE65:BE94)</f>
        <v>0</v>
      </c>
    </row>
    <row r="96" spans="1:15" ht="12.75">
      <c r="A96" s="249" t="s">
        <v>97</v>
      </c>
      <c r="B96" s="250" t="s">
        <v>180</v>
      </c>
      <c r="C96" s="251" t="s">
        <v>181</v>
      </c>
      <c r="D96" s="252"/>
      <c r="E96" s="253"/>
      <c r="F96" s="253"/>
      <c r="G96" s="254"/>
      <c r="H96" s="255"/>
      <c r="I96" s="256"/>
      <c r="J96" s="257"/>
      <c r="K96" s="258"/>
      <c r="O96" s="259">
        <v>1</v>
      </c>
    </row>
    <row r="97" spans="1:80" ht="12.75">
      <c r="A97" s="260">
        <v>28</v>
      </c>
      <c r="B97" s="261" t="s">
        <v>765</v>
      </c>
      <c r="C97" s="332" t="s">
        <v>766</v>
      </c>
      <c r="D97" s="263" t="s">
        <v>152</v>
      </c>
      <c r="E97" s="264">
        <v>42.4825</v>
      </c>
      <c r="F97" s="264">
        <v>0</v>
      </c>
      <c r="G97" s="265">
        <f>E97*F97</f>
        <v>0</v>
      </c>
      <c r="H97" s="266">
        <v>0.00318</v>
      </c>
      <c r="I97" s="267">
        <f>E97*H97</f>
        <v>0.13509435</v>
      </c>
      <c r="J97" s="266">
        <v>0</v>
      </c>
      <c r="K97" s="267">
        <f>E97*J97</f>
        <v>0</v>
      </c>
      <c r="O97" s="259">
        <v>2</v>
      </c>
      <c r="AA97" s="232">
        <v>1</v>
      </c>
      <c r="AB97" s="232">
        <v>1</v>
      </c>
      <c r="AC97" s="232">
        <v>1</v>
      </c>
      <c r="AZ97" s="232">
        <v>1</v>
      </c>
      <c r="BA97" s="232">
        <f>IF(AZ97=1,G97,0)</f>
        <v>0</v>
      </c>
      <c r="BB97" s="232">
        <f>IF(AZ97=2,G97,0)</f>
        <v>0</v>
      </c>
      <c r="BC97" s="232">
        <f>IF(AZ97=3,G97,0)</f>
        <v>0</v>
      </c>
      <c r="BD97" s="232">
        <f>IF(AZ97=4,G97,0)</f>
        <v>0</v>
      </c>
      <c r="BE97" s="232">
        <f>IF(AZ97=5,G97,0)</f>
        <v>0</v>
      </c>
      <c r="CA97" s="259">
        <v>1</v>
      </c>
      <c r="CB97" s="259">
        <v>1</v>
      </c>
    </row>
    <row r="98" spans="1:15" ht="33.75">
      <c r="A98" s="268"/>
      <c r="B98" s="271"/>
      <c r="C98" s="325" t="s">
        <v>767</v>
      </c>
      <c r="D98" s="326"/>
      <c r="E98" s="272">
        <v>42.4825</v>
      </c>
      <c r="F98" s="273"/>
      <c r="G98" s="274"/>
      <c r="H98" s="275"/>
      <c r="I98" s="269"/>
      <c r="J98" s="276"/>
      <c r="K98" s="269"/>
      <c r="M98" s="270" t="s">
        <v>767</v>
      </c>
      <c r="O98" s="259"/>
    </row>
    <row r="99" spans="1:80" ht="22.5">
      <c r="A99" s="260">
        <v>29</v>
      </c>
      <c r="B99" s="261" t="s">
        <v>183</v>
      </c>
      <c r="C99" s="332" t="s">
        <v>768</v>
      </c>
      <c r="D99" s="263" t="s">
        <v>152</v>
      </c>
      <c r="E99" s="264">
        <v>48.296</v>
      </c>
      <c r="F99" s="264">
        <v>0</v>
      </c>
      <c r="G99" s="265">
        <f>E99*F99</f>
        <v>0</v>
      </c>
      <c r="H99" s="266">
        <v>0.00189</v>
      </c>
      <c r="I99" s="267">
        <f>E99*H99</f>
        <v>0.09127944</v>
      </c>
      <c r="J99" s="266">
        <v>0</v>
      </c>
      <c r="K99" s="267">
        <f>E99*J99</f>
        <v>0</v>
      </c>
      <c r="O99" s="259">
        <v>2</v>
      </c>
      <c r="AA99" s="232">
        <v>1</v>
      </c>
      <c r="AB99" s="232">
        <v>1</v>
      </c>
      <c r="AC99" s="232">
        <v>1</v>
      </c>
      <c r="AZ99" s="232">
        <v>1</v>
      </c>
      <c r="BA99" s="232">
        <f>IF(AZ99=1,G99,0)</f>
        <v>0</v>
      </c>
      <c r="BB99" s="232">
        <f>IF(AZ99=2,G99,0)</f>
        <v>0</v>
      </c>
      <c r="BC99" s="232">
        <f>IF(AZ99=3,G99,0)</f>
        <v>0</v>
      </c>
      <c r="BD99" s="232">
        <f>IF(AZ99=4,G99,0)</f>
        <v>0</v>
      </c>
      <c r="BE99" s="232">
        <f>IF(AZ99=5,G99,0)</f>
        <v>0</v>
      </c>
      <c r="CA99" s="259">
        <v>1</v>
      </c>
      <c r="CB99" s="259">
        <v>1</v>
      </c>
    </row>
    <row r="100" spans="1:15" ht="12.75">
      <c r="A100" s="268"/>
      <c r="B100" s="271"/>
      <c r="C100" s="325" t="s">
        <v>185</v>
      </c>
      <c r="D100" s="326"/>
      <c r="E100" s="272">
        <v>48.296</v>
      </c>
      <c r="F100" s="273"/>
      <c r="G100" s="274"/>
      <c r="H100" s="275"/>
      <c r="I100" s="269"/>
      <c r="J100" s="276"/>
      <c r="K100" s="269"/>
      <c r="M100" s="270" t="s">
        <v>185</v>
      </c>
      <c r="O100" s="259"/>
    </row>
    <row r="101" spans="1:80" ht="12.75">
      <c r="A101" s="260">
        <v>30</v>
      </c>
      <c r="B101" s="261" t="s">
        <v>186</v>
      </c>
      <c r="C101" s="262" t="s">
        <v>187</v>
      </c>
      <c r="D101" s="263" t="s">
        <v>100</v>
      </c>
      <c r="E101" s="264">
        <v>5</v>
      </c>
      <c r="F101" s="264">
        <v>0</v>
      </c>
      <c r="G101" s="265">
        <f>E101*F101</f>
        <v>0</v>
      </c>
      <c r="H101" s="266">
        <v>0</v>
      </c>
      <c r="I101" s="267">
        <f>E101*H101</f>
        <v>0</v>
      </c>
      <c r="J101" s="266">
        <v>0</v>
      </c>
      <c r="K101" s="267">
        <f>E101*J101</f>
        <v>0</v>
      </c>
      <c r="O101" s="259">
        <v>2</v>
      </c>
      <c r="AA101" s="232">
        <v>1</v>
      </c>
      <c r="AB101" s="232">
        <v>1</v>
      </c>
      <c r="AC101" s="232">
        <v>1</v>
      </c>
      <c r="AZ101" s="232">
        <v>1</v>
      </c>
      <c r="BA101" s="232">
        <f>IF(AZ101=1,G101,0)</f>
        <v>0</v>
      </c>
      <c r="BB101" s="232">
        <f>IF(AZ101=2,G101,0)</f>
        <v>0</v>
      </c>
      <c r="BC101" s="232">
        <f>IF(AZ101=3,G101,0)</f>
        <v>0</v>
      </c>
      <c r="BD101" s="232">
        <f>IF(AZ101=4,G101,0)</f>
        <v>0</v>
      </c>
      <c r="BE101" s="232">
        <f>IF(AZ101=5,G101,0)</f>
        <v>0</v>
      </c>
      <c r="CA101" s="259">
        <v>1</v>
      </c>
      <c r="CB101" s="259">
        <v>1</v>
      </c>
    </row>
    <row r="102" spans="1:15" ht="12.75">
      <c r="A102" s="268"/>
      <c r="B102" s="271"/>
      <c r="C102" s="325" t="s">
        <v>188</v>
      </c>
      <c r="D102" s="326"/>
      <c r="E102" s="272">
        <v>0</v>
      </c>
      <c r="F102" s="273"/>
      <c r="G102" s="274"/>
      <c r="H102" s="275"/>
      <c r="I102" s="269"/>
      <c r="J102" s="276"/>
      <c r="K102" s="269"/>
      <c r="M102" s="270" t="s">
        <v>188</v>
      </c>
      <c r="O102" s="259"/>
    </row>
    <row r="103" spans="1:15" ht="12.75">
      <c r="A103" s="268"/>
      <c r="B103" s="271"/>
      <c r="C103" s="325" t="s">
        <v>189</v>
      </c>
      <c r="D103" s="326"/>
      <c r="E103" s="272">
        <v>0</v>
      </c>
      <c r="F103" s="273"/>
      <c r="G103" s="274"/>
      <c r="H103" s="275"/>
      <c r="I103" s="269"/>
      <c r="J103" s="276"/>
      <c r="K103" s="269"/>
      <c r="M103" s="270" t="s">
        <v>189</v>
      </c>
      <c r="O103" s="259"/>
    </row>
    <row r="104" spans="1:15" ht="12.75">
      <c r="A104" s="268"/>
      <c r="B104" s="271"/>
      <c r="C104" s="325" t="s">
        <v>190</v>
      </c>
      <c r="D104" s="326"/>
      <c r="E104" s="272">
        <v>0</v>
      </c>
      <c r="F104" s="273"/>
      <c r="G104" s="274"/>
      <c r="H104" s="275"/>
      <c r="I104" s="269"/>
      <c r="J104" s="276"/>
      <c r="K104" s="269"/>
      <c r="M104" s="270" t="s">
        <v>190</v>
      </c>
      <c r="O104" s="259"/>
    </row>
    <row r="105" spans="1:15" ht="12.75">
      <c r="A105" s="268"/>
      <c r="B105" s="271"/>
      <c r="C105" s="325" t="s">
        <v>191</v>
      </c>
      <c r="D105" s="326"/>
      <c r="E105" s="272">
        <v>5</v>
      </c>
      <c r="F105" s="273"/>
      <c r="G105" s="274"/>
      <c r="H105" s="275"/>
      <c r="I105" s="269"/>
      <c r="J105" s="276"/>
      <c r="K105" s="269"/>
      <c r="M105" s="270" t="s">
        <v>191</v>
      </c>
      <c r="O105" s="259"/>
    </row>
    <row r="106" spans="1:80" ht="12.75">
      <c r="A106" s="260">
        <v>31</v>
      </c>
      <c r="B106" s="261" t="s">
        <v>192</v>
      </c>
      <c r="C106" s="262" t="s">
        <v>193</v>
      </c>
      <c r="D106" s="263" t="s">
        <v>152</v>
      </c>
      <c r="E106" s="264">
        <v>396.9178</v>
      </c>
      <c r="F106" s="264">
        <v>0</v>
      </c>
      <c r="G106" s="265">
        <f>E106*F106</f>
        <v>0</v>
      </c>
      <c r="H106" s="266">
        <v>4E-05</v>
      </c>
      <c r="I106" s="267">
        <f>E106*H106</f>
        <v>0.015876712</v>
      </c>
      <c r="J106" s="266">
        <v>0</v>
      </c>
      <c r="K106" s="267">
        <f>E106*J106</f>
        <v>0</v>
      </c>
      <c r="O106" s="259">
        <v>2</v>
      </c>
      <c r="AA106" s="232">
        <v>1</v>
      </c>
      <c r="AB106" s="232">
        <v>1</v>
      </c>
      <c r="AC106" s="232">
        <v>1</v>
      </c>
      <c r="AZ106" s="232">
        <v>1</v>
      </c>
      <c r="BA106" s="232">
        <f>IF(AZ106=1,G106,0)</f>
        <v>0</v>
      </c>
      <c r="BB106" s="232">
        <f>IF(AZ106=2,G106,0)</f>
        <v>0</v>
      </c>
      <c r="BC106" s="232">
        <f>IF(AZ106=3,G106,0)</f>
        <v>0</v>
      </c>
      <c r="BD106" s="232">
        <f>IF(AZ106=4,G106,0)</f>
        <v>0</v>
      </c>
      <c r="BE106" s="232">
        <f>IF(AZ106=5,G106,0)</f>
        <v>0</v>
      </c>
      <c r="CA106" s="259">
        <v>1</v>
      </c>
      <c r="CB106" s="259">
        <v>1</v>
      </c>
    </row>
    <row r="107" spans="1:15" ht="12.75">
      <c r="A107" s="268"/>
      <c r="B107" s="271"/>
      <c r="C107" s="325" t="s">
        <v>769</v>
      </c>
      <c r="D107" s="326"/>
      <c r="E107" s="272">
        <v>151.13</v>
      </c>
      <c r="F107" s="273"/>
      <c r="G107" s="274"/>
      <c r="H107" s="275"/>
      <c r="I107" s="269"/>
      <c r="J107" s="276"/>
      <c r="K107" s="269"/>
      <c r="M107" s="270" t="s">
        <v>769</v>
      </c>
      <c r="O107" s="259"/>
    </row>
    <row r="108" spans="1:15" ht="12.75">
      <c r="A108" s="268"/>
      <c r="B108" s="271"/>
      <c r="C108" s="325" t="s">
        <v>770</v>
      </c>
      <c r="D108" s="326"/>
      <c r="E108" s="272">
        <v>61.05</v>
      </c>
      <c r="F108" s="273"/>
      <c r="G108" s="274"/>
      <c r="H108" s="275"/>
      <c r="I108" s="269"/>
      <c r="J108" s="276"/>
      <c r="K108" s="269"/>
      <c r="M108" s="270" t="s">
        <v>770</v>
      </c>
      <c r="O108" s="259"/>
    </row>
    <row r="109" spans="1:15" ht="12.75">
      <c r="A109" s="268"/>
      <c r="B109" s="271"/>
      <c r="C109" s="325" t="s">
        <v>745</v>
      </c>
      <c r="D109" s="326"/>
      <c r="E109" s="272">
        <v>32.9248</v>
      </c>
      <c r="F109" s="273"/>
      <c r="G109" s="274"/>
      <c r="H109" s="275"/>
      <c r="I109" s="269"/>
      <c r="J109" s="276"/>
      <c r="K109" s="269"/>
      <c r="M109" s="270" t="s">
        <v>745</v>
      </c>
      <c r="O109" s="259"/>
    </row>
    <row r="110" spans="1:15" ht="12.75">
      <c r="A110" s="268"/>
      <c r="B110" s="271"/>
      <c r="C110" s="325" t="s">
        <v>771</v>
      </c>
      <c r="D110" s="326"/>
      <c r="E110" s="272">
        <v>143.353</v>
      </c>
      <c r="F110" s="273"/>
      <c r="G110" s="274"/>
      <c r="H110" s="275"/>
      <c r="I110" s="269"/>
      <c r="J110" s="276"/>
      <c r="K110" s="269"/>
      <c r="M110" s="270" t="s">
        <v>771</v>
      </c>
      <c r="O110" s="259"/>
    </row>
    <row r="111" spans="1:15" ht="12.75">
      <c r="A111" s="268"/>
      <c r="B111" s="271"/>
      <c r="C111" s="325" t="s">
        <v>772</v>
      </c>
      <c r="D111" s="326"/>
      <c r="E111" s="272">
        <v>8.46</v>
      </c>
      <c r="F111" s="273"/>
      <c r="G111" s="274"/>
      <c r="H111" s="275"/>
      <c r="I111" s="269"/>
      <c r="J111" s="276"/>
      <c r="K111" s="269"/>
      <c r="M111" s="270" t="s">
        <v>772</v>
      </c>
      <c r="O111" s="259"/>
    </row>
    <row r="112" spans="1:80" ht="22.5">
      <c r="A112" s="260">
        <v>32</v>
      </c>
      <c r="B112" s="261" t="s">
        <v>773</v>
      </c>
      <c r="C112" s="262" t="s">
        <v>774</v>
      </c>
      <c r="D112" s="263" t="s">
        <v>152</v>
      </c>
      <c r="E112" s="264">
        <v>109.8905</v>
      </c>
      <c r="F112" s="264">
        <v>0</v>
      </c>
      <c r="G112" s="265">
        <f>E112*F112</f>
        <v>0</v>
      </c>
      <c r="H112" s="266">
        <v>0.00491</v>
      </c>
      <c r="I112" s="267">
        <f>E112*H112</f>
        <v>0.539562355</v>
      </c>
      <c r="J112" s="266">
        <v>0</v>
      </c>
      <c r="K112" s="267">
        <f>E112*J112</f>
        <v>0</v>
      </c>
      <c r="O112" s="259">
        <v>2</v>
      </c>
      <c r="AA112" s="232">
        <v>1</v>
      </c>
      <c r="AB112" s="232">
        <v>1</v>
      </c>
      <c r="AC112" s="232">
        <v>1</v>
      </c>
      <c r="AZ112" s="232">
        <v>1</v>
      </c>
      <c r="BA112" s="232">
        <f>IF(AZ112=1,G112,0)</f>
        <v>0</v>
      </c>
      <c r="BB112" s="232">
        <f>IF(AZ112=2,G112,0)</f>
        <v>0</v>
      </c>
      <c r="BC112" s="232">
        <f>IF(AZ112=3,G112,0)</f>
        <v>0</v>
      </c>
      <c r="BD112" s="232">
        <f>IF(AZ112=4,G112,0)</f>
        <v>0</v>
      </c>
      <c r="BE112" s="232">
        <f>IF(AZ112=5,G112,0)</f>
        <v>0</v>
      </c>
      <c r="CA112" s="259">
        <v>1</v>
      </c>
      <c r="CB112" s="259">
        <v>1</v>
      </c>
    </row>
    <row r="113" spans="1:15" ht="12.75">
      <c r="A113" s="268"/>
      <c r="B113" s="271"/>
      <c r="C113" s="325" t="s">
        <v>775</v>
      </c>
      <c r="D113" s="326"/>
      <c r="E113" s="272">
        <v>42.4825</v>
      </c>
      <c r="F113" s="273"/>
      <c r="G113" s="274"/>
      <c r="H113" s="275"/>
      <c r="I113" s="269"/>
      <c r="J113" s="276"/>
      <c r="K113" s="269"/>
      <c r="M113" s="270" t="s">
        <v>775</v>
      </c>
      <c r="O113" s="259"/>
    </row>
    <row r="114" spans="1:15" ht="33.75">
      <c r="A114" s="268"/>
      <c r="B114" s="271"/>
      <c r="C114" s="325" t="s">
        <v>776</v>
      </c>
      <c r="D114" s="326"/>
      <c r="E114" s="272">
        <v>60.048</v>
      </c>
      <c r="F114" s="273"/>
      <c r="G114" s="274"/>
      <c r="H114" s="275"/>
      <c r="I114" s="269"/>
      <c r="J114" s="276"/>
      <c r="K114" s="269"/>
      <c r="M114" s="270" t="s">
        <v>776</v>
      </c>
      <c r="O114" s="259"/>
    </row>
    <row r="115" spans="1:15" ht="12.75">
      <c r="A115" s="268"/>
      <c r="B115" s="271"/>
      <c r="C115" s="325" t="s">
        <v>777</v>
      </c>
      <c r="D115" s="326"/>
      <c r="E115" s="272">
        <v>7.36</v>
      </c>
      <c r="F115" s="273"/>
      <c r="G115" s="274"/>
      <c r="H115" s="275"/>
      <c r="I115" s="269"/>
      <c r="J115" s="276"/>
      <c r="K115" s="269"/>
      <c r="M115" s="270" t="s">
        <v>777</v>
      </c>
      <c r="O115" s="259"/>
    </row>
    <row r="116" spans="1:80" ht="22.5">
      <c r="A116" s="260">
        <v>33</v>
      </c>
      <c r="B116" s="261" t="s">
        <v>778</v>
      </c>
      <c r="C116" s="332" t="s">
        <v>779</v>
      </c>
      <c r="D116" s="263" t="s">
        <v>152</v>
      </c>
      <c r="E116" s="264">
        <v>1289.5</v>
      </c>
      <c r="F116" s="264">
        <v>0</v>
      </c>
      <c r="G116" s="265">
        <f>E116*F116</f>
        <v>0</v>
      </c>
      <c r="H116" s="266">
        <v>0.03533</v>
      </c>
      <c r="I116" s="267">
        <f>E116*H116</f>
        <v>45.558035000000004</v>
      </c>
      <c r="J116" s="266">
        <v>0</v>
      </c>
      <c r="K116" s="267">
        <f>E116*J116</f>
        <v>0</v>
      </c>
      <c r="O116" s="259">
        <v>2</v>
      </c>
      <c r="AA116" s="232">
        <v>1</v>
      </c>
      <c r="AB116" s="232">
        <v>1</v>
      </c>
      <c r="AC116" s="232">
        <v>1</v>
      </c>
      <c r="AZ116" s="232">
        <v>1</v>
      </c>
      <c r="BA116" s="232">
        <f>IF(AZ116=1,G116,0)</f>
        <v>0</v>
      </c>
      <c r="BB116" s="232">
        <f>IF(AZ116=2,G116,0)</f>
        <v>0</v>
      </c>
      <c r="BC116" s="232">
        <f>IF(AZ116=3,G116,0)</f>
        <v>0</v>
      </c>
      <c r="BD116" s="232">
        <f>IF(AZ116=4,G116,0)</f>
        <v>0</v>
      </c>
      <c r="BE116" s="232">
        <f>IF(AZ116=5,G116,0)</f>
        <v>0</v>
      </c>
      <c r="CA116" s="259">
        <v>1</v>
      </c>
      <c r="CB116" s="259">
        <v>1</v>
      </c>
    </row>
    <row r="117" spans="1:15" ht="12.75">
      <c r="A117" s="268"/>
      <c r="B117" s="271"/>
      <c r="C117" s="325" t="s">
        <v>780</v>
      </c>
      <c r="D117" s="326"/>
      <c r="E117" s="272">
        <v>144.54</v>
      </c>
      <c r="F117" s="273"/>
      <c r="G117" s="274"/>
      <c r="H117" s="275"/>
      <c r="I117" s="269"/>
      <c r="J117" s="276"/>
      <c r="K117" s="269"/>
      <c r="M117" s="270" t="s">
        <v>780</v>
      </c>
      <c r="O117" s="259"/>
    </row>
    <row r="118" spans="1:15" ht="12.75">
      <c r="A118" s="268"/>
      <c r="B118" s="271"/>
      <c r="C118" s="325" t="s">
        <v>781</v>
      </c>
      <c r="D118" s="326"/>
      <c r="E118" s="272">
        <v>178.3</v>
      </c>
      <c r="F118" s="273"/>
      <c r="G118" s="274"/>
      <c r="H118" s="275"/>
      <c r="I118" s="269"/>
      <c r="J118" s="276"/>
      <c r="K118" s="269"/>
      <c r="M118" s="270" t="s">
        <v>781</v>
      </c>
      <c r="O118" s="259"/>
    </row>
    <row r="119" spans="1:15" ht="12.75">
      <c r="A119" s="268"/>
      <c r="B119" s="271"/>
      <c r="C119" s="325" t="s">
        <v>782</v>
      </c>
      <c r="D119" s="326"/>
      <c r="E119" s="272">
        <v>87.7</v>
      </c>
      <c r="F119" s="273"/>
      <c r="G119" s="274"/>
      <c r="H119" s="275"/>
      <c r="I119" s="269"/>
      <c r="J119" s="276"/>
      <c r="K119" s="269"/>
      <c r="M119" s="270" t="s">
        <v>782</v>
      </c>
      <c r="O119" s="259"/>
    </row>
    <row r="120" spans="1:15" ht="12.75">
      <c r="A120" s="268"/>
      <c r="B120" s="271"/>
      <c r="C120" s="325" t="s">
        <v>783</v>
      </c>
      <c r="D120" s="326"/>
      <c r="E120" s="272">
        <v>413.62</v>
      </c>
      <c r="F120" s="273"/>
      <c r="G120" s="274"/>
      <c r="H120" s="275"/>
      <c r="I120" s="269"/>
      <c r="J120" s="276"/>
      <c r="K120" s="269"/>
      <c r="M120" s="270" t="s">
        <v>783</v>
      </c>
      <c r="O120" s="259"/>
    </row>
    <row r="121" spans="1:15" ht="12.75">
      <c r="A121" s="268"/>
      <c r="B121" s="271"/>
      <c r="C121" s="325" t="s">
        <v>784</v>
      </c>
      <c r="D121" s="326"/>
      <c r="E121" s="272">
        <v>147.97</v>
      </c>
      <c r="F121" s="273"/>
      <c r="G121" s="274"/>
      <c r="H121" s="275"/>
      <c r="I121" s="269"/>
      <c r="J121" s="276"/>
      <c r="K121" s="269"/>
      <c r="M121" s="270" t="s">
        <v>784</v>
      </c>
      <c r="O121" s="259"/>
    </row>
    <row r="122" spans="1:15" ht="12.75">
      <c r="A122" s="268"/>
      <c r="B122" s="271"/>
      <c r="C122" s="325" t="s">
        <v>785</v>
      </c>
      <c r="D122" s="326"/>
      <c r="E122" s="272">
        <v>26.21</v>
      </c>
      <c r="F122" s="273"/>
      <c r="G122" s="274"/>
      <c r="H122" s="275"/>
      <c r="I122" s="269"/>
      <c r="J122" s="276"/>
      <c r="K122" s="269"/>
      <c r="M122" s="270" t="s">
        <v>785</v>
      </c>
      <c r="O122" s="259"/>
    </row>
    <row r="123" spans="1:15" ht="12.75">
      <c r="A123" s="268"/>
      <c r="B123" s="271"/>
      <c r="C123" s="325" t="s">
        <v>786</v>
      </c>
      <c r="D123" s="326"/>
      <c r="E123" s="272">
        <v>122.25</v>
      </c>
      <c r="F123" s="273"/>
      <c r="G123" s="274"/>
      <c r="H123" s="275"/>
      <c r="I123" s="269"/>
      <c r="J123" s="276"/>
      <c r="K123" s="269"/>
      <c r="M123" s="270" t="s">
        <v>786</v>
      </c>
      <c r="O123" s="259"/>
    </row>
    <row r="124" spans="1:15" ht="12.75">
      <c r="A124" s="268"/>
      <c r="B124" s="271"/>
      <c r="C124" s="325" t="s">
        <v>787</v>
      </c>
      <c r="D124" s="326"/>
      <c r="E124" s="272">
        <v>168.91</v>
      </c>
      <c r="F124" s="273"/>
      <c r="G124" s="274"/>
      <c r="H124" s="275"/>
      <c r="I124" s="269"/>
      <c r="J124" s="276"/>
      <c r="K124" s="269"/>
      <c r="M124" s="270" t="s">
        <v>787</v>
      </c>
      <c r="O124" s="259"/>
    </row>
    <row r="125" spans="1:80" ht="22.5">
      <c r="A125" s="260">
        <v>34</v>
      </c>
      <c r="B125" s="261" t="s">
        <v>788</v>
      </c>
      <c r="C125" s="332" t="s">
        <v>789</v>
      </c>
      <c r="D125" s="263" t="s">
        <v>152</v>
      </c>
      <c r="E125" s="264">
        <v>67.724</v>
      </c>
      <c r="F125" s="264">
        <v>0</v>
      </c>
      <c r="G125" s="265">
        <f>E125*F125</f>
        <v>0</v>
      </c>
      <c r="H125" s="266">
        <v>0.01994</v>
      </c>
      <c r="I125" s="267">
        <f>E125*H125</f>
        <v>1.35041656</v>
      </c>
      <c r="J125" s="266">
        <v>0</v>
      </c>
      <c r="K125" s="267">
        <f>E125*J125</f>
        <v>0</v>
      </c>
      <c r="O125" s="259">
        <v>2</v>
      </c>
      <c r="AA125" s="232">
        <v>1</v>
      </c>
      <c r="AB125" s="232">
        <v>1</v>
      </c>
      <c r="AC125" s="232">
        <v>1</v>
      </c>
      <c r="AZ125" s="232">
        <v>1</v>
      </c>
      <c r="BA125" s="232">
        <f>IF(AZ125=1,G125,0)</f>
        <v>0</v>
      </c>
      <c r="BB125" s="232">
        <f>IF(AZ125=2,G125,0)</f>
        <v>0</v>
      </c>
      <c r="BC125" s="232">
        <f>IF(AZ125=3,G125,0)</f>
        <v>0</v>
      </c>
      <c r="BD125" s="232">
        <f>IF(AZ125=4,G125,0)</f>
        <v>0</v>
      </c>
      <c r="BE125" s="232">
        <f>IF(AZ125=5,G125,0)</f>
        <v>0</v>
      </c>
      <c r="CA125" s="259">
        <v>1</v>
      </c>
      <c r="CB125" s="259">
        <v>1</v>
      </c>
    </row>
    <row r="126" spans="1:15" ht="33.75">
      <c r="A126" s="268"/>
      <c r="B126" s="271"/>
      <c r="C126" s="325" t="s">
        <v>790</v>
      </c>
      <c r="D126" s="326"/>
      <c r="E126" s="272">
        <v>18.695</v>
      </c>
      <c r="F126" s="273"/>
      <c r="G126" s="274"/>
      <c r="H126" s="275"/>
      <c r="I126" s="269"/>
      <c r="J126" s="276"/>
      <c r="K126" s="269"/>
      <c r="M126" s="270" t="s">
        <v>790</v>
      </c>
      <c r="O126" s="259"/>
    </row>
    <row r="127" spans="1:15" ht="12.75">
      <c r="A127" s="268"/>
      <c r="B127" s="271"/>
      <c r="C127" s="325" t="s">
        <v>791</v>
      </c>
      <c r="D127" s="326"/>
      <c r="E127" s="272">
        <v>12.08</v>
      </c>
      <c r="F127" s="273"/>
      <c r="G127" s="274"/>
      <c r="H127" s="275"/>
      <c r="I127" s="269"/>
      <c r="J127" s="276"/>
      <c r="K127" s="269"/>
      <c r="M127" s="270" t="s">
        <v>791</v>
      </c>
      <c r="O127" s="259"/>
    </row>
    <row r="128" spans="1:15" ht="12.75">
      <c r="A128" s="268"/>
      <c r="B128" s="271"/>
      <c r="C128" s="325" t="s">
        <v>792</v>
      </c>
      <c r="D128" s="326"/>
      <c r="E128" s="272">
        <v>2.676</v>
      </c>
      <c r="F128" s="273"/>
      <c r="G128" s="274"/>
      <c r="H128" s="275"/>
      <c r="I128" s="269"/>
      <c r="J128" s="276"/>
      <c r="K128" s="269"/>
      <c r="M128" s="270" t="s">
        <v>792</v>
      </c>
      <c r="O128" s="259"/>
    </row>
    <row r="129" spans="1:15" ht="12.75">
      <c r="A129" s="268"/>
      <c r="B129" s="271"/>
      <c r="C129" s="325" t="s">
        <v>793</v>
      </c>
      <c r="D129" s="326"/>
      <c r="E129" s="272">
        <v>1.89</v>
      </c>
      <c r="F129" s="273"/>
      <c r="G129" s="274"/>
      <c r="H129" s="275"/>
      <c r="I129" s="269"/>
      <c r="J129" s="276"/>
      <c r="K129" s="269"/>
      <c r="M129" s="270" t="s">
        <v>793</v>
      </c>
      <c r="O129" s="259"/>
    </row>
    <row r="130" spans="1:15" ht="22.5">
      <c r="A130" s="268"/>
      <c r="B130" s="271"/>
      <c r="C130" s="325" t="s">
        <v>794</v>
      </c>
      <c r="D130" s="326"/>
      <c r="E130" s="272">
        <v>7.333</v>
      </c>
      <c r="F130" s="273"/>
      <c r="G130" s="274"/>
      <c r="H130" s="275"/>
      <c r="I130" s="269"/>
      <c r="J130" s="276"/>
      <c r="K130" s="269"/>
      <c r="M130" s="270" t="s">
        <v>794</v>
      </c>
      <c r="O130" s="259"/>
    </row>
    <row r="131" spans="1:15" ht="12.75">
      <c r="A131" s="268"/>
      <c r="B131" s="271"/>
      <c r="C131" s="325" t="s">
        <v>795</v>
      </c>
      <c r="D131" s="326"/>
      <c r="E131" s="272">
        <v>4.835</v>
      </c>
      <c r="F131" s="273"/>
      <c r="G131" s="274"/>
      <c r="H131" s="275"/>
      <c r="I131" s="269"/>
      <c r="J131" s="276"/>
      <c r="K131" s="269"/>
      <c r="M131" s="270" t="s">
        <v>795</v>
      </c>
      <c r="O131" s="259"/>
    </row>
    <row r="132" spans="1:15" ht="12.75">
      <c r="A132" s="268"/>
      <c r="B132" s="271"/>
      <c r="C132" s="325" t="s">
        <v>796</v>
      </c>
      <c r="D132" s="326"/>
      <c r="E132" s="272">
        <v>20.215</v>
      </c>
      <c r="F132" s="273"/>
      <c r="G132" s="274"/>
      <c r="H132" s="275"/>
      <c r="I132" s="269"/>
      <c r="J132" s="276"/>
      <c r="K132" s="269"/>
      <c r="M132" s="270" t="s">
        <v>796</v>
      </c>
      <c r="O132" s="259"/>
    </row>
    <row r="133" spans="1:80" ht="12.75">
      <c r="A133" s="260">
        <v>35</v>
      </c>
      <c r="B133" s="261" t="s">
        <v>201</v>
      </c>
      <c r="C133" s="262" t="s">
        <v>797</v>
      </c>
      <c r="D133" s="263" t="s">
        <v>178</v>
      </c>
      <c r="E133" s="264">
        <v>56.97</v>
      </c>
      <c r="F133" s="264">
        <v>0</v>
      </c>
      <c r="G133" s="265">
        <f>E133*F133</f>
        <v>0</v>
      </c>
      <c r="H133" s="266">
        <v>0.00046</v>
      </c>
      <c r="I133" s="267">
        <f>E133*H133</f>
        <v>0.0262062</v>
      </c>
      <c r="J133" s="266">
        <v>0</v>
      </c>
      <c r="K133" s="267">
        <f>E133*J133</f>
        <v>0</v>
      </c>
      <c r="O133" s="259">
        <v>2</v>
      </c>
      <c r="AA133" s="232">
        <v>1</v>
      </c>
      <c r="AB133" s="232">
        <v>1</v>
      </c>
      <c r="AC133" s="232">
        <v>1</v>
      </c>
      <c r="AZ133" s="232">
        <v>1</v>
      </c>
      <c r="BA133" s="232">
        <f>IF(AZ133=1,G133,0)</f>
        <v>0</v>
      </c>
      <c r="BB133" s="232">
        <f>IF(AZ133=2,G133,0)</f>
        <v>0</v>
      </c>
      <c r="BC133" s="232">
        <f>IF(AZ133=3,G133,0)</f>
        <v>0</v>
      </c>
      <c r="BD133" s="232">
        <f>IF(AZ133=4,G133,0)</f>
        <v>0</v>
      </c>
      <c r="BE133" s="232">
        <f>IF(AZ133=5,G133,0)</f>
        <v>0</v>
      </c>
      <c r="CA133" s="259">
        <v>1</v>
      </c>
      <c r="CB133" s="259">
        <v>1</v>
      </c>
    </row>
    <row r="134" spans="1:15" ht="12.75">
      <c r="A134" s="268"/>
      <c r="B134" s="271"/>
      <c r="C134" s="325" t="s">
        <v>798</v>
      </c>
      <c r="D134" s="326"/>
      <c r="E134" s="272">
        <v>6.8</v>
      </c>
      <c r="F134" s="273"/>
      <c r="G134" s="274"/>
      <c r="H134" s="275"/>
      <c r="I134" s="269"/>
      <c r="J134" s="276"/>
      <c r="K134" s="269"/>
      <c r="M134" s="270" t="s">
        <v>798</v>
      </c>
      <c r="O134" s="259"/>
    </row>
    <row r="135" spans="1:15" ht="12.75">
      <c r="A135" s="268"/>
      <c r="B135" s="271"/>
      <c r="C135" s="325" t="s">
        <v>799</v>
      </c>
      <c r="D135" s="326"/>
      <c r="E135" s="272">
        <v>8.67</v>
      </c>
      <c r="F135" s="273"/>
      <c r="G135" s="274"/>
      <c r="H135" s="275"/>
      <c r="I135" s="269"/>
      <c r="J135" s="276"/>
      <c r="K135" s="269"/>
      <c r="M135" s="270" t="s">
        <v>799</v>
      </c>
      <c r="O135" s="259"/>
    </row>
    <row r="136" spans="1:15" ht="12.75">
      <c r="A136" s="268"/>
      <c r="B136" s="271"/>
      <c r="C136" s="325" t="s">
        <v>800</v>
      </c>
      <c r="D136" s="326"/>
      <c r="E136" s="272">
        <v>2.71</v>
      </c>
      <c r="F136" s="273"/>
      <c r="G136" s="274"/>
      <c r="H136" s="275"/>
      <c r="I136" s="269"/>
      <c r="J136" s="276"/>
      <c r="K136" s="269"/>
      <c r="M136" s="270" t="s">
        <v>800</v>
      </c>
      <c r="O136" s="259"/>
    </row>
    <row r="137" spans="1:15" ht="12.75">
      <c r="A137" s="268"/>
      <c r="B137" s="271"/>
      <c r="C137" s="325" t="s">
        <v>801</v>
      </c>
      <c r="D137" s="326"/>
      <c r="E137" s="272">
        <v>38.79</v>
      </c>
      <c r="F137" s="273"/>
      <c r="G137" s="274"/>
      <c r="H137" s="275"/>
      <c r="I137" s="269"/>
      <c r="J137" s="276"/>
      <c r="K137" s="269"/>
      <c r="M137" s="270" t="s">
        <v>801</v>
      </c>
      <c r="O137" s="259"/>
    </row>
    <row r="138" spans="1:80" ht="12.75">
      <c r="A138" s="260">
        <v>36</v>
      </c>
      <c r="B138" s="261" t="s">
        <v>204</v>
      </c>
      <c r="C138" s="332" t="s">
        <v>802</v>
      </c>
      <c r="D138" s="263" t="s">
        <v>152</v>
      </c>
      <c r="E138" s="264">
        <v>87.13</v>
      </c>
      <c r="F138" s="264">
        <v>0</v>
      </c>
      <c r="G138" s="265">
        <f>E138*F138</f>
        <v>0</v>
      </c>
      <c r="H138" s="266">
        <v>0.0095</v>
      </c>
      <c r="I138" s="267">
        <f>E138*H138</f>
        <v>0.8277349999999999</v>
      </c>
      <c r="J138" s="266">
        <v>0</v>
      </c>
      <c r="K138" s="267">
        <f>E138*J138</f>
        <v>0</v>
      </c>
      <c r="O138" s="259">
        <v>2</v>
      </c>
      <c r="AA138" s="232">
        <v>1</v>
      </c>
      <c r="AB138" s="232">
        <v>1</v>
      </c>
      <c r="AC138" s="232">
        <v>1</v>
      </c>
      <c r="AZ138" s="232">
        <v>1</v>
      </c>
      <c r="BA138" s="232">
        <f>IF(AZ138=1,G138,0)</f>
        <v>0</v>
      </c>
      <c r="BB138" s="232">
        <f>IF(AZ138=2,G138,0)</f>
        <v>0</v>
      </c>
      <c r="BC138" s="232">
        <f>IF(AZ138=3,G138,0)</f>
        <v>0</v>
      </c>
      <c r="BD138" s="232">
        <f>IF(AZ138=4,G138,0)</f>
        <v>0</v>
      </c>
      <c r="BE138" s="232">
        <f>IF(AZ138=5,G138,0)</f>
        <v>0</v>
      </c>
      <c r="CA138" s="259">
        <v>1</v>
      </c>
      <c r="CB138" s="259">
        <v>1</v>
      </c>
    </row>
    <row r="139" spans="1:15" ht="12.75">
      <c r="A139" s="268"/>
      <c r="B139" s="271"/>
      <c r="C139" s="325" t="s">
        <v>803</v>
      </c>
      <c r="D139" s="326"/>
      <c r="E139" s="272">
        <v>12.76</v>
      </c>
      <c r="F139" s="273"/>
      <c r="G139" s="274"/>
      <c r="H139" s="275"/>
      <c r="I139" s="269"/>
      <c r="J139" s="276"/>
      <c r="K139" s="269"/>
      <c r="M139" s="270" t="s">
        <v>803</v>
      </c>
      <c r="O139" s="259"/>
    </row>
    <row r="140" spans="1:15" ht="12.75">
      <c r="A140" s="268"/>
      <c r="B140" s="271"/>
      <c r="C140" s="325" t="s">
        <v>804</v>
      </c>
      <c r="D140" s="326"/>
      <c r="E140" s="272">
        <v>9.55</v>
      </c>
      <c r="F140" s="273"/>
      <c r="G140" s="274"/>
      <c r="H140" s="275"/>
      <c r="I140" s="269"/>
      <c r="J140" s="276"/>
      <c r="K140" s="269"/>
      <c r="M140" s="270" t="s">
        <v>804</v>
      </c>
      <c r="O140" s="259"/>
    </row>
    <row r="141" spans="1:15" ht="12.75">
      <c r="A141" s="268"/>
      <c r="B141" s="271"/>
      <c r="C141" s="325" t="s">
        <v>805</v>
      </c>
      <c r="D141" s="326"/>
      <c r="E141" s="272">
        <v>7.21</v>
      </c>
      <c r="F141" s="273"/>
      <c r="G141" s="274"/>
      <c r="H141" s="275"/>
      <c r="I141" s="269"/>
      <c r="J141" s="276"/>
      <c r="K141" s="269"/>
      <c r="M141" s="270" t="s">
        <v>805</v>
      </c>
      <c r="O141" s="259"/>
    </row>
    <row r="142" spans="1:15" ht="12.75">
      <c r="A142" s="268"/>
      <c r="B142" s="271"/>
      <c r="C142" s="325" t="s">
        <v>806</v>
      </c>
      <c r="D142" s="326"/>
      <c r="E142" s="272">
        <v>18.19</v>
      </c>
      <c r="F142" s="273"/>
      <c r="G142" s="274"/>
      <c r="H142" s="275"/>
      <c r="I142" s="269"/>
      <c r="J142" s="276"/>
      <c r="K142" s="269"/>
      <c r="M142" s="270" t="s">
        <v>806</v>
      </c>
      <c r="O142" s="259"/>
    </row>
    <row r="143" spans="1:15" ht="12.75">
      <c r="A143" s="268"/>
      <c r="B143" s="271"/>
      <c r="C143" s="325" t="s">
        <v>807</v>
      </c>
      <c r="D143" s="326"/>
      <c r="E143" s="272">
        <v>8.82</v>
      </c>
      <c r="F143" s="273"/>
      <c r="G143" s="274"/>
      <c r="H143" s="275"/>
      <c r="I143" s="269"/>
      <c r="J143" s="276"/>
      <c r="K143" s="269"/>
      <c r="M143" s="270" t="s">
        <v>807</v>
      </c>
      <c r="O143" s="259"/>
    </row>
    <row r="144" spans="1:15" ht="12.75">
      <c r="A144" s="268"/>
      <c r="B144" s="271"/>
      <c r="C144" s="325" t="s">
        <v>808</v>
      </c>
      <c r="D144" s="326"/>
      <c r="E144" s="272">
        <v>17.35</v>
      </c>
      <c r="F144" s="273"/>
      <c r="G144" s="274"/>
      <c r="H144" s="275"/>
      <c r="I144" s="269"/>
      <c r="J144" s="276"/>
      <c r="K144" s="269"/>
      <c r="M144" s="270" t="s">
        <v>808</v>
      </c>
      <c r="O144" s="259"/>
    </row>
    <row r="145" spans="1:15" ht="12.75">
      <c r="A145" s="268"/>
      <c r="B145" s="271"/>
      <c r="C145" s="325" t="s">
        <v>809</v>
      </c>
      <c r="D145" s="326"/>
      <c r="E145" s="272">
        <v>1.22</v>
      </c>
      <c r="F145" s="273"/>
      <c r="G145" s="274"/>
      <c r="H145" s="275"/>
      <c r="I145" s="269"/>
      <c r="J145" s="276"/>
      <c r="K145" s="269"/>
      <c r="M145" s="270" t="s">
        <v>809</v>
      </c>
      <c r="O145" s="259"/>
    </row>
    <row r="146" spans="1:15" ht="12.75">
      <c r="A146" s="268"/>
      <c r="B146" s="271"/>
      <c r="C146" s="325" t="s">
        <v>810</v>
      </c>
      <c r="D146" s="326"/>
      <c r="E146" s="272">
        <v>5.67</v>
      </c>
      <c r="F146" s="273"/>
      <c r="G146" s="274"/>
      <c r="H146" s="275"/>
      <c r="I146" s="269"/>
      <c r="J146" s="276"/>
      <c r="K146" s="269"/>
      <c r="M146" s="270" t="s">
        <v>810</v>
      </c>
      <c r="O146" s="259"/>
    </row>
    <row r="147" spans="1:15" ht="12.75">
      <c r="A147" s="268"/>
      <c r="B147" s="271"/>
      <c r="C147" s="325" t="s">
        <v>811</v>
      </c>
      <c r="D147" s="326"/>
      <c r="E147" s="272">
        <v>6.36</v>
      </c>
      <c r="F147" s="273"/>
      <c r="G147" s="274"/>
      <c r="H147" s="275"/>
      <c r="I147" s="269"/>
      <c r="J147" s="276"/>
      <c r="K147" s="269"/>
      <c r="M147" s="270" t="s">
        <v>811</v>
      </c>
      <c r="O147" s="259"/>
    </row>
    <row r="148" spans="1:80" ht="12.75">
      <c r="A148" s="260">
        <v>37</v>
      </c>
      <c r="B148" s="261" t="s">
        <v>210</v>
      </c>
      <c r="C148" s="262" t="s">
        <v>211</v>
      </c>
      <c r="D148" s="263" t="s">
        <v>178</v>
      </c>
      <c r="E148" s="264">
        <v>240.75</v>
      </c>
      <c r="F148" s="264">
        <v>0</v>
      </c>
      <c r="G148" s="265">
        <f>E148*F148</f>
        <v>0</v>
      </c>
      <c r="H148" s="266">
        <v>3E-05</v>
      </c>
      <c r="I148" s="267">
        <f>E148*H148</f>
        <v>0.0072225</v>
      </c>
      <c r="J148" s="266">
        <v>0</v>
      </c>
      <c r="K148" s="267">
        <f>E148*J148</f>
        <v>0</v>
      </c>
      <c r="O148" s="259">
        <v>2</v>
      </c>
      <c r="AA148" s="232">
        <v>1</v>
      </c>
      <c r="AB148" s="232">
        <v>1</v>
      </c>
      <c r="AC148" s="232">
        <v>1</v>
      </c>
      <c r="AZ148" s="232">
        <v>1</v>
      </c>
      <c r="BA148" s="232">
        <f>IF(AZ148=1,G148,0)</f>
        <v>0</v>
      </c>
      <c r="BB148" s="232">
        <f>IF(AZ148=2,G148,0)</f>
        <v>0</v>
      </c>
      <c r="BC148" s="232">
        <f>IF(AZ148=3,G148,0)</f>
        <v>0</v>
      </c>
      <c r="BD148" s="232">
        <f>IF(AZ148=4,G148,0)</f>
        <v>0</v>
      </c>
      <c r="BE148" s="232">
        <f>IF(AZ148=5,G148,0)</f>
        <v>0</v>
      </c>
      <c r="CA148" s="259">
        <v>1</v>
      </c>
      <c r="CB148" s="259">
        <v>1</v>
      </c>
    </row>
    <row r="149" spans="1:15" ht="12.75">
      <c r="A149" s="268"/>
      <c r="B149" s="271"/>
      <c r="C149" s="325" t="s">
        <v>812</v>
      </c>
      <c r="D149" s="326"/>
      <c r="E149" s="272">
        <v>35.95</v>
      </c>
      <c r="F149" s="273"/>
      <c r="G149" s="274"/>
      <c r="H149" s="275"/>
      <c r="I149" s="269"/>
      <c r="J149" s="276"/>
      <c r="K149" s="269"/>
      <c r="M149" s="270" t="s">
        <v>812</v>
      </c>
      <c r="O149" s="259"/>
    </row>
    <row r="150" spans="1:15" ht="33.75">
      <c r="A150" s="268"/>
      <c r="B150" s="271"/>
      <c r="C150" s="325" t="s">
        <v>813</v>
      </c>
      <c r="D150" s="326"/>
      <c r="E150" s="272">
        <v>204.8</v>
      </c>
      <c r="F150" s="273"/>
      <c r="G150" s="274"/>
      <c r="H150" s="275"/>
      <c r="I150" s="269"/>
      <c r="J150" s="276"/>
      <c r="K150" s="269"/>
      <c r="M150" s="270" t="s">
        <v>813</v>
      </c>
      <c r="O150" s="259"/>
    </row>
    <row r="151" spans="1:80" ht="12.75">
      <c r="A151" s="260">
        <v>38</v>
      </c>
      <c r="B151" s="261" t="s">
        <v>213</v>
      </c>
      <c r="C151" s="262" t="s">
        <v>214</v>
      </c>
      <c r="D151" s="263" t="s">
        <v>178</v>
      </c>
      <c r="E151" s="264">
        <v>1300.47</v>
      </c>
      <c r="F151" s="264">
        <v>0</v>
      </c>
      <c r="G151" s="265">
        <f>E151*F151</f>
        <v>0</v>
      </c>
      <c r="H151" s="266">
        <v>0.0003</v>
      </c>
      <c r="I151" s="267">
        <f>E151*H151</f>
        <v>0.39014099999999996</v>
      </c>
      <c r="J151" s="266">
        <v>0</v>
      </c>
      <c r="K151" s="267">
        <f>E151*J151</f>
        <v>0</v>
      </c>
      <c r="O151" s="259">
        <v>2</v>
      </c>
      <c r="AA151" s="232">
        <v>1</v>
      </c>
      <c r="AB151" s="232">
        <v>1</v>
      </c>
      <c r="AC151" s="232">
        <v>1</v>
      </c>
      <c r="AZ151" s="232">
        <v>1</v>
      </c>
      <c r="BA151" s="232">
        <f>IF(AZ151=1,G151,0)</f>
        <v>0</v>
      </c>
      <c r="BB151" s="232">
        <f>IF(AZ151=2,G151,0)</f>
        <v>0</v>
      </c>
      <c r="BC151" s="232">
        <f>IF(AZ151=3,G151,0)</f>
        <v>0</v>
      </c>
      <c r="BD151" s="232">
        <f>IF(AZ151=4,G151,0)</f>
        <v>0</v>
      </c>
      <c r="BE151" s="232">
        <f>IF(AZ151=5,G151,0)</f>
        <v>0</v>
      </c>
      <c r="CA151" s="259">
        <v>1</v>
      </c>
      <c r="CB151" s="259">
        <v>1</v>
      </c>
    </row>
    <row r="152" spans="1:15" ht="33.75">
      <c r="A152" s="268"/>
      <c r="B152" s="271"/>
      <c r="C152" s="325" t="s">
        <v>814</v>
      </c>
      <c r="D152" s="326"/>
      <c r="E152" s="272">
        <v>210.45</v>
      </c>
      <c r="F152" s="273"/>
      <c r="G152" s="274"/>
      <c r="H152" s="275"/>
      <c r="I152" s="269"/>
      <c r="J152" s="276"/>
      <c r="K152" s="269"/>
      <c r="M152" s="270" t="s">
        <v>814</v>
      </c>
      <c r="O152" s="259"/>
    </row>
    <row r="153" spans="1:15" ht="22.5">
      <c r="A153" s="268"/>
      <c r="B153" s="271"/>
      <c r="C153" s="325" t="s">
        <v>815</v>
      </c>
      <c r="D153" s="326"/>
      <c r="E153" s="272">
        <v>220.95</v>
      </c>
      <c r="F153" s="273"/>
      <c r="G153" s="274"/>
      <c r="H153" s="275"/>
      <c r="I153" s="269"/>
      <c r="J153" s="276"/>
      <c r="K153" s="269"/>
      <c r="M153" s="270" t="s">
        <v>815</v>
      </c>
      <c r="O153" s="259"/>
    </row>
    <row r="154" spans="1:15" ht="22.5">
      <c r="A154" s="268"/>
      <c r="B154" s="271"/>
      <c r="C154" s="325" t="s">
        <v>816</v>
      </c>
      <c r="D154" s="326"/>
      <c r="E154" s="272">
        <v>125.16</v>
      </c>
      <c r="F154" s="273"/>
      <c r="G154" s="274"/>
      <c r="H154" s="275"/>
      <c r="I154" s="269"/>
      <c r="J154" s="276"/>
      <c r="K154" s="269"/>
      <c r="M154" s="270" t="s">
        <v>816</v>
      </c>
      <c r="O154" s="259"/>
    </row>
    <row r="155" spans="1:15" ht="22.5">
      <c r="A155" s="268"/>
      <c r="B155" s="271"/>
      <c r="C155" s="325" t="s">
        <v>763</v>
      </c>
      <c r="D155" s="326"/>
      <c r="E155" s="272">
        <v>52.85</v>
      </c>
      <c r="F155" s="273"/>
      <c r="G155" s="274"/>
      <c r="H155" s="275"/>
      <c r="I155" s="269"/>
      <c r="J155" s="276"/>
      <c r="K155" s="269"/>
      <c r="M155" s="270" t="s">
        <v>763</v>
      </c>
      <c r="O155" s="259"/>
    </row>
    <row r="156" spans="1:15" ht="12.75">
      <c r="A156" s="268"/>
      <c r="B156" s="271"/>
      <c r="C156" s="325" t="s">
        <v>817</v>
      </c>
      <c r="D156" s="326"/>
      <c r="E156" s="272">
        <v>28.7</v>
      </c>
      <c r="F156" s="273"/>
      <c r="G156" s="274"/>
      <c r="H156" s="275"/>
      <c r="I156" s="269"/>
      <c r="J156" s="276"/>
      <c r="K156" s="269"/>
      <c r="M156" s="270" t="s">
        <v>817</v>
      </c>
      <c r="O156" s="259"/>
    </row>
    <row r="157" spans="1:15" ht="33.75">
      <c r="A157" s="268"/>
      <c r="B157" s="271"/>
      <c r="C157" s="325" t="s">
        <v>818</v>
      </c>
      <c r="D157" s="326"/>
      <c r="E157" s="272">
        <v>210.45</v>
      </c>
      <c r="F157" s="273"/>
      <c r="G157" s="274"/>
      <c r="H157" s="275"/>
      <c r="I157" s="269"/>
      <c r="J157" s="276"/>
      <c r="K157" s="269"/>
      <c r="M157" s="270" t="s">
        <v>818</v>
      </c>
      <c r="O157" s="259"/>
    </row>
    <row r="158" spans="1:15" ht="22.5">
      <c r="A158" s="268"/>
      <c r="B158" s="271"/>
      <c r="C158" s="325" t="s">
        <v>761</v>
      </c>
      <c r="D158" s="326"/>
      <c r="E158" s="272">
        <v>245.2</v>
      </c>
      <c r="F158" s="273"/>
      <c r="G158" s="274"/>
      <c r="H158" s="275"/>
      <c r="I158" s="269"/>
      <c r="J158" s="276"/>
      <c r="K158" s="269"/>
      <c r="M158" s="270" t="s">
        <v>761</v>
      </c>
      <c r="O158" s="259"/>
    </row>
    <row r="159" spans="1:15" ht="22.5">
      <c r="A159" s="268"/>
      <c r="B159" s="271"/>
      <c r="C159" s="325" t="s">
        <v>816</v>
      </c>
      <c r="D159" s="326"/>
      <c r="E159" s="272">
        <v>125.16</v>
      </c>
      <c r="F159" s="273"/>
      <c r="G159" s="274"/>
      <c r="H159" s="275"/>
      <c r="I159" s="269"/>
      <c r="J159" s="276"/>
      <c r="K159" s="269"/>
      <c r="M159" s="270" t="s">
        <v>816</v>
      </c>
      <c r="O159" s="259"/>
    </row>
    <row r="160" spans="1:15" ht="22.5">
      <c r="A160" s="268"/>
      <c r="B160" s="271"/>
      <c r="C160" s="325" t="s">
        <v>763</v>
      </c>
      <c r="D160" s="326"/>
      <c r="E160" s="272">
        <v>52.85</v>
      </c>
      <c r="F160" s="273"/>
      <c r="G160" s="274"/>
      <c r="H160" s="275"/>
      <c r="I160" s="269"/>
      <c r="J160" s="276"/>
      <c r="K160" s="269"/>
      <c r="M160" s="270" t="s">
        <v>763</v>
      </c>
      <c r="O160" s="259"/>
    </row>
    <row r="161" spans="1:15" ht="12.75">
      <c r="A161" s="268"/>
      <c r="B161" s="271"/>
      <c r="C161" s="325" t="s">
        <v>817</v>
      </c>
      <c r="D161" s="326"/>
      <c r="E161" s="272">
        <v>28.7</v>
      </c>
      <c r="F161" s="273"/>
      <c r="G161" s="274"/>
      <c r="H161" s="275"/>
      <c r="I161" s="269"/>
      <c r="J161" s="276"/>
      <c r="K161" s="269"/>
      <c r="M161" s="270" t="s">
        <v>817</v>
      </c>
      <c r="O161" s="259"/>
    </row>
    <row r="162" spans="1:80" ht="12.75">
      <c r="A162" s="260">
        <v>39</v>
      </c>
      <c r="B162" s="261" t="s">
        <v>819</v>
      </c>
      <c r="C162" s="262" t="s">
        <v>820</v>
      </c>
      <c r="D162" s="263" t="s">
        <v>152</v>
      </c>
      <c r="E162" s="264">
        <v>66.36</v>
      </c>
      <c r="F162" s="264">
        <v>0</v>
      </c>
      <c r="G162" s="265">
        <f>E162*F162</f>
        <v>0</v>
      </c>
      <c r="H162" s="266">
        <v>0.0525799999999776</v>
      </c>
      <c r="I162" s="267">
        <f>E162*H162</f>
        <v>3.4892087999985137</v>
      </c>
      <c r="J162" s="266">
        <v>0</v>
      </c>
      <c r="K162" s="267">
        <f>E162*J162</f>
        <v>0</v>
      </c>
      <c r="O162" s="259">
        <v>2</v>
      </c>
      <c r="AA162" s="232">
        <v>1</v>
      </c>
      <c r="AB162" s="232">
        <v>1</v>
      </c>
      <c r="AC162" s="232">
        <v>1</v>
      </c>
      <c r="AZ162" s="232">
        <v>1</v>
      </c>
      <c r="BA162" s="232">
        <f>IF(AZ162=1,G162,0)</f>
        <v>0</v>
      </c>
      <c r="BB162" s="232">
        <f>IF(AZ162=2,G162,0)</f>
        <v>0</v>
      </c>
      <c r="BC162" s="232">
        <f>IF(AZ162=3,G162,0)</f>
        <v>0</v>
      </c>
      <c r="BD162" s="232">
        <f>IF(AZ162=4,G162,0)</f>
        <v>0</v>
      </c>
      <c r="BE162" s="232">
        <f>IF(AZ162=5,G162,0)</f>
        <v>0</v>
      </c>
      <c r="CA162" s="259">
        <v>1</v>
      </c>
      <c r="CB162" s="259">
        <v>1</v>
      </c>
    </row>
    <row r="163" spans="1:15" ht="12.75">
      <c r="A163" s="268"/>
      <c r="B163" s="271"/>
      <c r="C163" s="325" t="s">
        <v>821</v>
      </c>
      <c r="D163" s="326"/>
      <c r="E163" s="272">
        <v>66.36</v>
      </c>
      <c r="F163" s="273"/>
      <c r="G163" s="274"/>
      <c r="H163" s="275"/>
      <c r="I163" s="269"/>
      <c r="J163" s="276"/>
      <c r="K163" s="269"/>
      <c r="M163" s="270" t="s">
        <v>821</v>
      </c>
      <c r="O163" s="259"/>
    </row>
    <row r="164" spans="1:80" ht="12.75">
      <c r="A164" s="260">
        <v>40</v>
      </c>
      <c r="B164" s="261" t="s">
        <v>220</v>
      </c>
      <c r="C164" s="262" t="s">
        <v>221</v>
      </c>
      <c r="D164" s="263" t="s">
        <v>152</v>
      </c>
      <c r="E164" s="264">
        <v>57.2355</v>
      </c>
      <c r="F164" s="264">
        <v>0</v>
      </c>
      <c r="G164" s="265">
        <f>E164*F164</f>
        <v>0</v>
      </c>
      <c r="H164" s="266">
        <v>0.0200100000000134</v>
      </c>
      <c r="I164" s="267">
        <f>E164*H164</f>
        <v>1.145282355000767</v>
      </c>
      <c r="J164" s="266">
        <v>0</v>
      </c>
      <c r="K164" s="267">
        <f>E164*J164</f>
        <v>0</v>
      </c>
      <c r="O164" s="259">
        <v>2</v>
      </c>
      <c r="AA164" s="232">
        <v>1</v>
      </c>
      <c r="AB164" s="232">
        <v>1</v>
      </c>
      <c r="AC164" s="232">
        <v>1</v>
      </c>
      <c r="AZ164" s="232">
        <v>1</v>
      </c>
      <c r="BA164" s="232">
        <f>IF(AZ164=1,G164,0)</f>
        <v>0</v>
      </c>
      <c r="BB164" s="232">
        <f>IF(AZ164=2,G164,0)</f>
        <v>0</v>
      </c>
      <c r="BC164" s="232">
        <f>IF(AZ164=3,G164,0)</f>
        <v>0</v>
      </c>
      <c r="BD164" s="232">
        <f>IF(AZ164=4,G164,0)</f>
        <v>0</v>
      </c>
      <c r="BE164" s="232">
        <f>IF(AZ164=5,G164,0)</f>
        <v>0</v>
      </c>
      <c r="CA164" s="259">
        <v>1</v>
      </c>
      <c r="CB164" s="259">
        <v>1</v>
      </c>
    </row>
    <row r="165" spans="1:15" ht="12.75">
      <c r="A165" s="268"/>
      <c r="B165" s="271"/>
      <c r="C165" s="325" t="s">
        <v>822</v>
      </c>
      <c r="D165" s="326"/>
      <c r="E165" s="272">
        <v>57.2355</v>
      </c>
      <c r="F165" s="273"/>
      <c r="G165" s="274"/>
      <c r="H165" s="275"/>
      <c r="I165" s="269"/>
      <c r="J165" s="276"/>
      <c r="K165" s="269"/>
      <c r="M165" s="270" t="s">
        <v>822</v>
      </c>
      <c r="O165" s="259"/>
    </row>
    <row r="166" spans="1:80" ht="12.75">
      <c r="A166" s="260">
        <v>41</v>
      </c>
      <c r="B166" s="261" t="s">
        <v>823</v>
      </c>
      <c r="C166" s="262" t="s">
        <v>824</v>
      </c>
      <c r="D166" s="263" t="s">
        <v>152</v>
      </c>
      <c r="E166" s="264">
        <v>1518.2652</v>
      </c>
      <c r="F166" s="264">
        <v>0</v>
      </c>
      <c r="G166" s="265">
        <f>E166*F166</f>
        <v>0</v>
      </c>
      <c r="H166" s="266">
        <v>0.0662</v>
      </c>
      <c r="I166" s="267">
        <f>E166*H166</f>
        <v>100.50915624</v>
      </c>
      <c r="J166" s="266">
        <v>0</v>
      </c>
      <c r="K166" s="267">
        <f>E166*J166</f>
        <v>0</v>
      </c>
      <c r="O166" s="259">
        <v>2</v>
      </c>
      <c r="AA166" s="232">
        <v>1</v>
      </c>
      <c r="AB166" s="232">
        <v>1</v>
      </c>
      <c r="AC166" s="232">
        <v>1</v>
      </c>
      <c r="AZ166" s="232">
        <v>1</v>
      </c>
      <c r="BA166" s="232">
        <f>IF(AZ166=1,G166,0)</f>
        <v>0</v>
      </c>
      <c r="BB166" s="232">
        <f>IF(AZ166=2,G166,0)</f>
        <v>0</v>
      </c>
      <c r="BC166" s="232">
        <f>IF(AZ166=3,G166,0)</f>
        <v>0</v>
      </c>
      <c r="BD166" s="232">
        <f>IF(AZ166=4,G166,0)</f>
        <v>0</v>
      </c>
      <c r="BE166" s="232">
        <f>IF(AZ166=5,G166,0)</f>
        <v>0</v>
      </c>
      <c r="CA166" s="259">
        <v>1</v>
      </c>
      <c r="CB166" s="259">
        <v>1</v>
      </c>
    </row>
    <row r="167" spans="1:15" ht="12.75">
      <c r="A167" s="268"/>
      <c r="B167" s="271"/>
      <c r="C167" s="325" t="s">
        <v>825</v>
      </c>
      <c r="D167" s="326"/>
      <c r="E167" s="272">
        <v>1518.2652</v>
      </c>
      <c r="F167" s="273"/>
      <c r="G167" s="274"/>
      <c r="H167" s="275"/>
      <c r="I167" s="269"/>
      <c r="J167" s="276"/>
      <c r="K167" s="269"/>
      <c r="M167" s="270" t="s">
        <v>825</v>
      </c>
      <c r="O167" s="259"/>
    </row>
    <row r="168" spans="1:80" ht="22.5">
      <c r="A168" s="260">
        <v>42</v>
      </c>
      <c r="B168" s="261" t="s">
        <v>225</v>
      </c>
      <c r="C168" s="262" t="s">
        <v>226</v>
      </c>
      <c r="D168" s="263" t="s">
        <v>152</v>
      </c>
      <c r="E168" s="264">
        <v>2152.1142</v>
      </c>
      <c r="F168" s="264">
        <v>0</v>
      </c>
      <c r="G168" s="265">
        <f>E168*F168</f>
        <v>0</v>
      </c>
      <c r="H168" s="266">
        <v>0.00042</v>
      </c>
      <c r="I168" s="267">
        <f>E168*H168</f>
        <v>0.903887964</v>
      </c>
      <c r="J168" s="266">
        <v>0</v>
      </c>
      <c r="K168" s="267">
        <f>E168*J168</f>
        <v>0</v>
      </c>
      <c r="O168" s="259">
        <v>2</v>
      </c>
      <c r="AA168" s="232">
        <v>1</v>
      </c>
      <c r="AB168" s="232">
        <v>1</v>
      </c>
      <c r="AC168" s="232">
        <v>1</v>
      </c>
      <c r="AZ168" s="232">
        <v>1</v>
      </c>
      <c r="BA168" s="232">
        <f>IF(AZ168=1,G168,0)</f>
        <v>0</v>
      </c>
      <c r="BB168" s="232">
        <f>IF(AZ168=2,G168,0)</f>
        <v>0</v>
      </c>
      <c r="BC168" s="232">
        <f>IF(AZ168=3,G168,0)</f>
        <v>0</v>
      </c>
      <c r="BD168" s="232">
        <f>IF(AZ168=4,G168,0)</f>
        <v>0</v>
      </c>
      <c r="BE168" s="232">
        <f>IF(AZ168=5,G168,0)</f>
        <v>0</v>
      </c>
      <c r="CA168" s="259">
        <v>1</v>
      </c>
      <c r="CB168" s="259">
        <v>1</v>
      </c>
    </row>
    <row r="169" spans="1:15" ht="33.75">
      <c r="A169" s="268"/>
      <c r="B169" s="271"/>
      <c r="C169" s="325" t="s">
        <v>826</v>
      </c>
      <c r="D169" s="326"/>
      <c r="E169" s="272">
        <v>2152.1142</v>
      </c>
      <c r="F169" s="273"/>
      <c r="G169" s="274"/>
      <c r="H169" s="275"/>
      <c r="I169" s="269"/>
      <c r="J169" s="276"/>
      <c r="K169" s="269"/>
      <c r="M169" s="270" t="s">
        <v>826</v>
      </c>
      <c r="O169" s="259"/>
    </row>
    <row r="170" spans="1:15" ht="12.75">
      <c r="A170" s="268"/>
      <c r="B170" s="271"/>
      <c r="C170" s="325" t="s">
        <v>827</v>
      </c>
      <c r="D170" s="326"/>
      <c r="E170" s="272">
        <v>0</v>
      </c>
      <c r="F170" s="273"/>
      <c r="G170" s="274"/>
      <c r="H170" s="275"/>
      <c r="I170" s="269"/>
      <c r="J170" s="276"/>
      <c r="K170" s="269"/>
      <c r="M170" s="270" t="s">
        <v>827</v>
      </c>
      <c r="O170" s="259"/>
    </row>
    <row r="171" spans="1:80" ht="12.75">
      <c r="A171" s="260">
        <v>43</v>
      </c>
      <c r="B171" s="261" t="s">
        <v>828</v>
      </c>
      <c r="C171" s="262" t="s">
        <v>232</v>
      </c>
      <c r="D171" s="263" t="s">
        <v>152</v>
      </c>
      <c r="E171" s="264">
        <v>1361.1282</v>
      </c>
      <c r="F171" s="264">
        <v>0</v>
      </c>
      <c r="G171" s="265">
        <f>E171*F171</f>
        <v>0</v>
      </c>
      <c r="H171" s="266">
        <v>0.0001</v>
      </c>
      <c r="I171" s="267">
        <f>E171*H171</f>
        <v>0.13611282000000002</v>
      </c>
      <c r="J171" s="266">
        <v>0</v>
      </c>
      <c r="K171" s="267">
        <f>E171*J171</f>
        <v>0</v>
      </c>
      <c r="O171" s="259">
        <v>2</v>
      </c>
      <c r="AA171" s="232">
        <v>1</v>
      </c>
      <c r="AB171" s="232">
        <v>1</v>
      </c>
      <c r="AC171" s="232">
        <v>1</v>
      </c>
      <c r="AZ171" s="232">
        <v>1</v>
      </c>
      <c r="BA171" s="232">
        <f>IF(AZ171=1,G171,0)</f>
        <v>0</v>
      </c>
      <c r="BB171" s="232">
        <f>IF(AZ171=2,G171,0)</f>
        <v>0</v>
      </c>
      <c r="BC171" s="232">
        <f>IF(AZ171=3,G171,0)</f>
        <v>0</v>
      </c>
      <c r="BD171" s="232">
        <f>IF(AZ171=4,G171,0)</f>
        <v>0</v>
      </c>
      <c r="BE171" s="232">
        <f>IF(AZ171=5,G171,0)</f>
        <v>0</v>
      </c>
      <c r="CA171" s="259">
        <v>1</v>
      </c>
      <c r="CB171" s="259">
        <v>1</v>
      </c>
    </row>
    <row r="172" spans="1:15" ht="12.75">
      <c r="A172" s="268"/>
      <c r="B172" s="271"/>
      <c r="C172" s="325" t="s">
        <v>829</v>
      </c>
      <c r="D172" s="326"/>
      <c r="E172" s="272">
        <v>1361.1282</v>
      </c>
      <c r="F172" s="273"/>
      <c r="G172" s="274"/>
      <c r="H172" s="275"/>
      <c r="I172" s="269"/>
      <c r="J172" s="276"/>
      <c r="K172" s="269"/>
      <c r="M172" s="270" t="s">
        <v>829</v>
      </c>
      <c r="O172" s="259"/>
    </row>
    <row r="173" spans="1:57" ht="12.75">
      <c r="A173" s="277"/>
      <c r="B173" s="278" t="s">
        <v>101</v>
      </c>
      <c r="C173" s="279" t="s">
        <v>182</v>
      </c>
      <c r="D173" s="280"/>
      <c r="E173" s="281"/>
      <c r="F173" s="282"/>
      <c r="G173" s="283">
        <f>SUM(G96:G172)</f>
        <v>0</v>
      </c>
      <c r="H173" s="284"/>
      <c r="I173" s="285">
        <f>SUM(I96:I172)</f>
        <v>155.12521729599928</v>
      </c>
      <c r="J173" s="284"/>
      <c r="K173" s="285">
        <f>SUM(K96:K172)</f>
        <v>0</v>
      </c>
      <c r="O173" s="259">
        <v>4</v>
      </c>
      <c r="BA173" s="286">
        <f>SUM(BA96:BA172)</f>
        <v>0</v>
      </c>
      <c r="BB173" s="286">
        <f>SUM(BB96:BB172)</f>
        <v>0</v>
      </c>
      <c r="BC173" s="286">
        <f>SUM(BC96:BC172)</f>
        <v>0</v>
      </c>
      <c r="BD173" s="286">
        <f>SUM(BD96:BD172)</f>
        <v>0</v>
      </c>
      <c r="BE173" s="286">
        <f>SUM(BE96:BE172)</f>
        <v>0</v>
      </c>
    </row>
    <row r="174" spans="1:15" ht="12.75">
      <c r="A174" s="249" t="s">
        <v>97</v>
      </c>
      <c r="B174" s="250" t="s">
        <v>234</v>
      </c>
      <c r="C174" s="251" t="s">
        <v>235</v>
      </c>
      <c r="D174" s="252"/>
      <c r="E174" s="253"/>
      <c r="F174" s="253"/>
      <c r="G174" s="254"/>
      <c r="H174" s="255"/>
      <c r="I174" s="256"/>
      <c r="J174" s="257"/>
      <c r="K174" s="258"/>
      <c r="O174" s="259">
        <v>1</v>
      </c>
    </row>
    <row r="175" spans="1:80" ht="12.75">
      <c r="A175" s="260">
        <v>44</v>
      </c>
      <c r="B175" s="261" t="s">
        <v>830</v>
      </c>
      <c r="C175" s="262" t="s">
        <v>831</v>
      </c>
      <c r="D175" s="263" t="s">
        <v>152</v>
      </c>
      <c r="E175" s="264">
        <v>36.19</v>
      </c>
      <c r="F175" s="264">
        <v>0</v>
      </c>
      <c r="G175" s="265">
        <f>E175*F175</f>
        <v>0</v>
      </c>
      <c r="H175" s="266">
        <v>0</v>
      </c>
      <c r="I175" s="267">
        <f>E175*H175</f>
        <v>0</v>
      </c>
      <c r="J175" s="266">
        <v>-0.005</v>
      </c>
      <c r="K175" s="267">
        <f>E175*J175</f>
        <v>-0.18095</v>
      </c>
      <c r="O175" s="259">
        <v>2</v>
      </c>
      <c r="AA175" s="232">
        <v>1</v>
      </c>
      <c r="AB175" s="232">
        <v>1</v>
      </c>
      <c r="AC175" s="232">
        <v>1</v>
      </c>
      <c r="AZ175" s="232">
        <v>1</v>
      </c>
      <c r="BA175" s="232">
        <f>IF(AZ175=1,G175,0)</f>
        <v>0</v>
      </c>
      <c r="BB175" s="232">
        <f>IF(AZ175=2,G175,0)</f>
        <v>0</v>
      </c>
      <c r="BC175" s="232">
        <f>IF(AZ175=3,G175,0)</f>
        <v>0</v>
      </c>
      <c r="BD175" s="232">
        <f>IF(AZ175=4,G175,0)</f>
        <v>0</v>
      </c>
      <c r="BE175" s="232">
        <f>IF(AZ175=5,G175,0)</f>
        <v>0</v>
      </c>
      <c r="CA175" s="259">
        <v>1</v>
      </c>
      <c r="CB175" s="259">
        <v>1</v>
      </c>
    </row>
    <row r="176" spans="1:15" ht="12.75">
      <c r="A176" s="268"/>
      <c r="B176" s="271"/>
      <c r="C176" s="325" t="s">
        <v>832</v>
      </c>
      <c r="D176" s="326"/>
      <c r="E176" s="272">
        <v>0</v>
      </c>
      <c r="F176" s="273"/>
      <c r="G176" s="274"/>
      <c r="H176" s="275"/>
      <c r="I176" s="269"/>
      <c r="J176" s="276"/>
      <c r="K176" s="269"/>
      <c r="M176" s="270" t="s">
        <v>832</v>
      </c>
      <c r="O176" s="259"/>
    </row>
    <row r="177" spans="1:15" ht="12.75">
      <c r="A177" s="268"/>
      <c r="B177" s="271"/>
      <c r="C177" s="325" t="s">
        <v>833</v>
      </c>
      <c r="D177" s="326"/>
      <c r="E177" s="272">
        <v>0</v>
      </c>
      <c r="F177" s="273"/>
      <c r="G177" s="274"/>
      <c r="H177" s="275"/>
      <c r="I177" s="269"/>
      <c r="J177" s="276"/>
      <c r="K177" s="269"/>
      <c r="M177" s="270" t="s">
        <v>833</v>
      </c>
      <c r="O177" s="259"/>
    </row>
    <row r="178" spans="1:15" ht="12.75">
      <c r="A178" s="268"/>
      <c r="B178" s="271"/>
      <c r="C178" s="325" t="s">
        <v>834</v>
      </c>
      <c r="D178" s="326"/>
      <c r="E178" s="272">
        <v>0</v>
      </c>
      <c r="F178" s="273"/>
      <c r="G178" s="274"/>
      <c r="H178" s="275"/>
      <c r="I178" s="269"/>
      <c r="J178" s="276"/>
      <c r="K178" s="269"/>
      <c r="M178" s="270" t="s">
        <v>834</v>
      </c>
      <c r="O178" s="259"/>
    </row>
    <row r="179" spans="1:15" ht="12.75">
      <c r="A179" s="268"/>
      <c r="B179" s="271"/>
      <c r="C179" s="325" t="s">
        <v>835</v>
      </c>
      <c r="D179" s="326"/>
      <c r="E179" s="272">
        <v>0</v>
      </c>
      <c r="F179" s="273"/>
      <c r="G179" s="274"/>
      <c r="H179" s="275"/>
      <c r="I179" s="269"/>
      <c r="J179" s="276"/>
      <c r="K179" s="269"/>
      <c r="M179" s="270" t="s">
        <v>835</v>
      </c>
      <c r="O179" s="259"/>
    </row>
    <row r="180" spans="1:15" ht="12.75">
      <c r="A180" s="268"/>
      <c r="B180" s="271"/>
      <c r="C180" s="325" t="s">
        <v>836</v>
      </c>
      <c r="D180" s="326"/>
      <c r="E180" s="272">
        <v>0</v>
      </c>
      <c r="F180" s="273"/>
      <c r="G180" s="274"/>
      <c r="H180" s="275"/>
      <c r="I180" s="269"/>
      <c r="J180" s="276"/>
      <c r="K180" s="269"/>
      <c r="M180" s="270" t="s">
        <v>836</v>
      </c>
      <c r="O180" s="259"/>
    </row>
    <row r="181" spans="1:15" ht="12.75">
      <c r="A181" s="268"/>
      <c r="B181" s="271"/>
      <c r="C181" s="325" t="s">
        <v>837</v>
      </c>
      <c r="D181" s="326"/>
      <c r="E181" s="272">
        <v>0</v>
      </c>
      <c r="F181" s="273"/>
      <c r="G181" s="274"/>
      <c r="H181" s="275"/>
      <c r="I181" s="269"/>
      <c r="J181" s="276"/>
      <c r="K181" s="269"/>
      <c r="M181" s="270" t="s">
        <v>837</v>
      </c>
      <c r="O181" s="259"/>
    </row>
    <row r="182" spans="1:15" ht="12.75">
      <c r="A182" s="268"/>
      <c r="B182" s="271"/>
      <c r="C182" s="325" t="s">
        <v>838</v>
      </c>
      <c r="D182" s="326"/>
      <c r="E182" s="272">
        <v>36.19</v>
      </c>
      <c r="F182" s="273"/>
      <c r="G182" s="274"/>
      <c r="H182" s="275"/>
      <c r="I182" s="269"/>
      <c r="J182" s="276"/>
      <c r="K182" s="269"/>
      <c r="M182" s="270" t="s">
        <v>838</v>
      </c>
      <c r="O182" s="259"/>
    </row>
    <row r="183" spans="1:80" ht="12.75">
      <c r="A183" s="260">
        <v>45</v>
      </c>
      <c r="B183" s="261" t="s">
        <v>237</v>
      </c>
      <c r="C183" s="262" t="s">
        <v>238</v>
      </c>
      <c r="D183" s="263" t="s">
        <v>152</v>
      </c>
      <c r="E183" s="264">
        <v>30.9855</v>
      </c>
      <c r="F183" s="264">
        <v>0</v>
      </c>
      <c r="G183" s="265">
        <f>E183*F183</f>
        <v>0</v>
      </c>
      <c r="H183" s="266">
        <v>0.04984</v>
      </c>
      <c r="I183" s="267">
        <f>E183*H183</f>
        <v>1.54431732</v>
      </c>
      <c r="J183" s="266">
        <v>0</v>
      </c>
      <c r="K183" s="267">
        <f>E183*J183</f>
        <v>0</v>
      </c>
      <c r="O183" s="259">
        <v>2</v>
      </c>
      <c r="AA183" s="232">
        <v>1</v>
      </c>
      <c r="AB183" s="232">
        <v>1</v>
      </c>
      <c r="AC183" s="232">
        <v>1</v>
      </c>
      <c r="AZ183" s="232">
        <v>1</v>
      </c>
      <c r="BA183" s="232">
        <f>IF(AZ183=1,G183,0)</f>
        <v>0</v>
      </c>
      <c r="BB183" s="232">
        <f>IF(AZ183=2,G183,0)</f>
        <v>0</v>
      </c>
      <c r="BC183" s="232">
        <f>IF(AZ183=3,G183,0)</f>
        <v>0</v>
      </c>
      <c r="BD183" s="232">
        <f>IF(AZ183=4,G183,0)</f>
        <v>0</v>
      </c>
      <c r="BE183" s="232">
        <f>IF(AZ183=5,G183,0)</f>
        <v>0</v>
      </c>
      <c r="CA183" s="259">
        <v>1</v>
      </c>
      <c r="CB183" s="259">
        <v>1</v>
      </c>
    </row>
    <row r="184" spans="1:15" ht="22.5">
      <c r="A184" s="268"/>
      <c r="B184" s="271"/>
      <c r="C184" s="325" t="s">
        <v>839</v>
      </c>
      <c r="D184" s="326"/>
      <c r="E184" s="272">
        <v>27.426</v>
      </c>
      <c r="F184" s="273"/>
      <c r="G184" s="274"/>
      <c r="H184" s="275"/>
      <c r="I184" s="269"/>
      <c r="J184" s="276"/>
      <c r="K184" s="269"/>
      <c r="M184" s="270" t="s">
        <v>839</v>
      </c>
      <c r="O184" s="259"/>
    </row>
    <row r="185" spans="1:15" ht="12.75">
      <c r="A185" s="268"/>
      <c r="B185" s="271"/>
      <c r="C185" s="325" t="s">
        <v>840</v>
      </c>
      <c r="D185" s="326"/>
      <c r="E185" s="272">
        <v>3.5595</v>
      </c>
      <c r="F185" s="273"/>
      <c r="G185" s="274"/>
      <c r="H185" s="275"/>
      <c r="I185" s="269"/>
      <c r="J185" s="276"/>
      <c r="K185" s="269"/>
      <c r="M185" s="270" t="s">
        <v>840</v>
      </c>
      <c r="O185" s="259"/>
    </row>
    <row r="186" spans="1:80" ht="12.75">
      <c r="A186" s="260">
        <v>46</v>
      </c>
      <c r="B186" s="261" t="s">
        <v>841</v>
      </c>
      <c r="C186" s="262" t="s">
        <v>842</v>
      </c>
      <c r="D186" s="263" t="s">
        <v>152</v>
      </c>
      <c r="E186" s="264">
        <v>36.19</v>
      </c>
      <c r="F186" s="264">
        <v>0</v>
      </c>
      <c r="G186" s="265">
        <f>E186*F186</f>
        <v>0</v>
      </c>
      <c r="H186" s="266">
        <v>0.051210000000026</v>
      </c>
      <c r="I186" s="267">
        <f>E186*H186</f>
        <v>1.8532899000009408</v>
      </c>
      <c r="J186" s="266">
        <v>0</v>
      </c>
      <c r="K186" s="267">
        <f>E186*J186</f>
        <v>0</v>
      </c>
      <c r="O186" s="259">
        <v>2</v>
      </c>
      <c r="AA186" s="232">
        <v>1</v>
      </c>
      <c r="AB186" s="232">
        <v>1</v>
      </c>
      <c r="AC186" s="232">
        <v>1</v>
      </c>
      <c r="AZ186" s="232">
        <v>1</v>
      </c>
      <c r="BA186" s="232">
        <f>IF(AZ186=1,G186,0)</f>
        <v>0</v>
      </c>
      <c r="BB186" s="232">
        <f>IF(AZ186=2,G186,0)</f>
        <v>0</v>
      </c>
      <c r="BC186" s="232">
        <f>IF(AZ186=3,G186,0)</f>
        <v>0</v>
      </c>
      <c r="BD186" s="232">
        <f>IF(AZ186=4,G186,0)</f>
        <v>0</v>
      </c>
      <c r="BE186" s="232">
        <f>IF(AZ186=5,G186,0)</f>
        <v>0</v>
      </c>
      <c r="CA186" s="259">
        <v>1</v>
      </c>
      <c r="CB186" s="259">
        <v>1</v>
      </c>
    </row>
    <row r="187" spans="1:15" ht="12.75">
      <c r="A187" s="268"/>
      <c r="B187" s="271"/>
      <c r="C187" s="325" t="s">
        <v>843</v>
      </c>
      <c r="D187" s="326"/>
      <c r="E187" s="272">
        <v>36.19</v>
      </c>
      <c r="F187" s="273"/>
      <c r="G187" s="274"/>
      <c r="H187" s="275"/>
      <c r="I187" s="269"/>
      <c r="J187" s="276"/>
      <c r="K187" s="269"/>
      <c r="M187" s="270" t="s">
        <v>843</v>
      </c>
      <c r="O187" s="259"/>
    </row>
    <row r="188" spans="1:80" ht="12.75">
      <c r="A188" s="260">
        <v>47</v>
      </c>
      <c r="B188" s="261" t="s">
        <v>844</v>
      </c>
      <c r="C188" s="262" t="s">
        <v>845</v>
      </c>
      <c r="D188" s="263" t="s">
        <v>152</v>
      </c>
      <c r="E188" s="264">
        <v>36.19</v>
      </c>
      <c r="F188" s="264">
        <v>0</v>
      </c>
      <c r="G188" s="265">
        <f>E188*F188</f>
        <v>0</v>
      </c>
      <c r="H188" s="266">
        <v>0.000410000000000021</v>
      </c>
      <c r="I188" s="267">
        <f>E188*H188</f>
        <v>0.01483790000000076</v>
      </c>
      <c r="J188" s="266">
        <v>0</v>
      </c>
      <c r="K188" s="267">
        <f>E188*J188</f>
        <v>0</v>
      </c>
      <c r="O188" s="259">
        <v>2</v>
      </c>
      <c r="AA188" s="232">
        <v>1</v>
      </c>
      <c r="AB188" s="232">
        <v>1</v>
      </c>
      <c r="AC188" s="232">
        <v>1</v>
      </c>
      <c r="AZ188" s="232">
        <v>1</v>
      </c>
      <c r="BA188" s="232">
        <f>IF(AZ188=1,G188,0)</f>
        <v>0</v>
      </c>
      <c r="BB188" s="232">
        <f>IF(AZ188=2,G188,0)</f>
        <v>0</v>
      </c>
      <c r="BC188" s="232">
        <f>IF(AZ188=3,G188,0)</f>
        <v>0</v>
      </c>
      <c r="BD188" s="232">
        <f>IF(AZ188=4,G188,0)</f>
        <v>0</v>
      </c>
      <c r="BE188" s="232">
        <f>IF(AZ188=5,G188,0)</f>
        <v>0</v>
      </c>
      <c r="CA188" s="259">
        <v>1</v>
      </c>
      <c r="CB188" s="259">
        <v>1</v>
      </c>
    </row>
    <row r="189" spans="1:57" ht="12.75">
      <c r="A189" s="277"/>
      <c r="B189" s="278" t="s">
        <v>101</v>
      </c>
      <c r="C189" s="279" t="s">
        <v>236</v>
      </c>
      <c r="D189" s="280"/>
      <c r="E189" s="281"/>
      <c r="F189" s="282"/>
      <c r="G189" s="283">
        <f>SUM(G174:G188)</f>
        <v>0</v>
      </c>
      <c r="H189" s="284"/>
      <c r="I189" s="285">
        <f>SUM(I174:I188)</f>
        <v>3.4124451200009416</v>
      </c>
      <c r="J189" s="284"/>
      <c r="K189" s="285">
        <f>SUM(K174:K188)</f>
        <v>-0.18095</v>
      </c>
      <c r="O189" s="259">
        <v>4</v>
      </c>
      <c r="BA189" s="286">
        <f>SUM(BA174:BA188)</f>
        <v>0</v>
      </c>
      <c r="BB189" s="286">
        <f>SUM(BB174:BB188)</f>
        <v>0</v>
      </c>
      <c r="BC189" s="286">
        <f>SUM(BC174:BC188)</f>
        <v>0</v>
      </c>
      <c r="BD189" s="286">
        <f>SUM(BD174:BD188)</f>
        <v>0</v>
      </c>
      <c r="BE189" s="286">
        <f>SUM(BE174:BE188)</f>
        <v>0</v>
      </c>
    </row>
    <row r="190" spans="1:15" ht="12.75">
      <c r="A190" s="249" t="s">
        <v>97</v>
      </c>
      <c r="B190" s="250" t="s">
        <v>249</v>
      </c>
      <c r="C190" s="251" t="s">
        <v>250</v>
      </c>
      <c r="D190" s="252"/>
      <c r="E190" s="253"/>
      <c r="F190" s="253"/>
      <c r="G190" s="254"/>
      <c r="H190" s="255"/>
      <c r="I190" s="256"/>
      <c r="J190" s="257"/>
      <c r="K190" s="258"/>
      <c r="O190" s="259">
        <v>1</v>
      </c>
    </row>
    <row r="191" spans="1:80" ht="12.75">
      <c r="A191" s="260">
        <v>48</v>
      </c>
      <c r="B191" s="261" t="s">
        <v>846</v>
      </c>
      <c r="C191" s="262" t="s">
        <v>847</v>
      </c>
      <c r="D191" s="263" t="s">
        <v>178</v>
      </c>
      <c r="E191" s="264">
        <v>143.72</v>
      </c>
      <c r="F191" s="264">
        <v>0</v>
      </c>
      <c r="G191" s="265">
        <f>E191*F191</f>
        <v>0</v>
      </c>
      <c r="H191" s="266">
        <v>0.00665</v>
      </c>
      <c r="I191" s="267">
        <f>E191*H191</f>
        <v>0.955738</v>
      </c>
      <c r="J191" s="266">
        <v>0</v>
      </c>
      <c r="K191" s="267">
        <f>E191*J191</f>
        <v>0</v>
      </c>
      <c r="O191" s="259">
        <v>2</v>
      </c>
      <c r="AA191" s="232">
        <v>1</v>
      </c>
      <c r="AB191" s="232">
        <v>1</v>
      </c>
      <c r="AC191" s="232">
        <v>1</v>
      </c>
      <c r="AZ191" s="232">
        <v>1</v>
      </c>
      <c r="BA191" s="232">
        <f>IF(AZ191=1,G191,0)</f>
        <v>0</v>
      </c>
      <c r="BB191" s="232">
        <f>IF(AZ191=2,G191,0)</f>
        <v>0</v>
      </c>
      <c r="BC191" s="232">
        <f>IF(AZ191=3,G191,0)</f>
        <v>0</v>
      </c>
      <c r="BD191" s="232">
        <f>IF(AZ191=4,G191,0)</f>
        <v>0</v>
      </c>
      <c r="BE191" s="232">
        <f>IF(AZ191=5,G191,0)</f>
        <v>0</v>
      </c>
      <c r="CA191" s="259">
        <v>1</v>
      </c>
      <c r="CB191" s="259">
        <v>1</v>
      </c>
    </row>
    <row r="192" spans="1:15" ht="12.75">
      <c r="A192" s="268"/>
      <c r="B192" s="271"/>
      <c r="C192" s="325" t="s">
        <v>254</v>
      </c>
      <c r="D192" s="326"/>
      <c r="E192" s="272">
        <v>0</v>
      </c>
      <c r="F192" s="273"/>
      <c r="G192" s="274"/>
      <c r="H192" s="275"/>
      <c r="I192" s="269"/>
      <c r="J192" s="276"/>
      <c r="K192" s="269"/>
      <c r="M192" s="270" t="s">
        <v>254</v>
      </c>
      <c r="O192" s="259"/>
    </row>
    <row r="193" spans="1:15" ht="12.75">
      <c r="A193" s="268"/>
      <c r="B193" s="271"/>
      <c r="C193" s="325" t="s">
        <v>255</v>
      </c>
      <c r="D193" s="326"/>
      <c r="E193" s="272">
        <v>0</v>
      </c>
      <c r="F193" s="273"/>
      <c r="G193" s="274"/>
      <c r="H193" s="275"/>
      <c r="I193" s="269"/>
      <c r="J193" s="276"/>
      <c r="K193" s="269"/>
      <c r="M193" s="270" t="s">
        <v>255</v>
      </c>
      <c r="O193" s="259"/>
    </row>
    <row r="194" spans="1:15" ht="12.75">
      <c r="A194" s="268"/>
      <c r="B194" s="271"/>
      <c r="C194" s="325" t="s">
        <v>256</v>
      </c>
      <c r="D194" s="326"/>
      <c r="E194" s="272">
        <v>0</v>
      </c>
      <c r="F194" s="273"/>
      <c r="G194" s="274"/>
      <c r="H194" s="275"/>
      <c r="I194" s="269"/>
      <c r="J194" s="276"/>
      <c r="K194" s="269"/>
      <c r="M194" s="270" t="s">
        <v>256</v>
      </c>
      <c r="O194" s="259"/>
    </row>
    <row r="195" spans="1:15" ht="12.75">
      <c r="A195" s="268"/>
      <c r="B195" s="271"/>
      <c r="C195" s="325" t="s">
        <v>257</v>
      </c>
      <c r="D195" s="326"/>
      <c r="E195" s="272">
        <v>0</v>
      </c>
      <c r="F195" s="273"/>
      <c r="G195" s="274"/>
      <c r="H195" s="275"/>
      <c r="I195" s="269"/>
      <c r="J195" s="276"/>
      <c r="K195" s="269"/>
      <c r="M195" s="270" t="s">
        <v>257</v>
      </c>
      <c r="O195" s="259"/>
    </row>
    <row r="196" spans="1:15" ht="12.75">
      <c r="A196" s="268"/>
      <c r="B196" s="271"/>
      <c r="C196" s="325" t="s">
        <v>258</v>
      </c>
      <c r="D196" s="326"/>
      <c r="E196" s="272">
        <v>0</v>
      </c>
      <c r="F196" s="273"/>
      <c r="G196" s="274"/>
      <c r="H196" s="275"/>
      <c r="I196" s="269"/>
      <c r="J196" s="276"/>
      <c r="K196" s="269"/>
      <c r="M196" s="270" t="s">
        <v>258</v>
      </c>
      <c r="O196" s="259"/>
    </row>
    <row r="197" spans="1:15" ht="12.75">
      <c r="A197" s="268"/>
      <c r="B197" s="271"/>
      <c r="C197" s="325" t="s">
        <v>848</v>
      </c>
      <c r="D197" s="326"/>
      <c r="E197" s="272">
        <v>132.22</v>
      </c>
      <c r="F197" s="273"/>
      <c r="G197" s="274"/>
      <c r="H197" s="275"/>
      <c r="I197" s="269"/>
      <c r="J197" s="276"/>
      <c r="K197" s="269"/>
      <c r="M197" s="270" t="s">
        <v>848</v>
      </c>
      <c r="O197" s="259"/>
    </row>
    <row r="198" spans="1:15" ht="12.75">
      <c r="A198" s="268"/>
      <c r="B198" s="271"/>
      <c r="C198" s="325" t="s">
        <v>849</v>
      </c>
      <c r="D198" s="326"/>
      <c r="E198" s="272">
        <v>11.5</v>
      </c>
      <c r="F198" s="273"/>
      <c r="G198" s="274"/>
      <c r="H198" s="275"/>
      <c r="I198" s="269"/>
      <c r="J198" s="276"/>
      <c r="K198" s="269"/>
      <c r="M198" s="270" t="s">
        <v>849</v>
      </c>
      <c r="O198" s="259"/>
    </row>
    <row r="199" spans="1:57" ht="12.75">
      <c r="A199" s="277"/>
      <c r="B199" s="278" t="s">
        <v>101</v>
      </c>
      <c r="C199" s="279" t="s">
        <v>251</v>
      </c>
      <c r="D199" s="280"/>
      <c r="E199" s="281"/>
      <c r="F199" s="282"/>
      <c r="G199" s="283">
        <f>SUM(G190:G198)</f>
        <v>0</v>
      </c>
      <c r="H199" s="284"/>
      <c r="I199" s="285">
        <f>SUM(I190:I198)</f>
        <v>0.955738</v>
      </c>
      <c r="J199" s="284"/>
      <c r="K199" s="285">
        <f>SUM(K190:K198)</f>
        <v>0</v>
      </c>
      <c r="O199" s="259">
        <v>4</v>
      </c>
      <c r="BA199" s="286">
        <f>SUM(BA190:BA198)</f>
        <v>0</v>
      </c>
      <c r="BB199" s="286">
        <f>SUM(BB190:BB198)</f>
        <v>0</v>
      </c>
      <c r="BC199" s="286">
        <f>SUM(BC190:BC198)</f>
        <v>0</v>
      </c>
      <c r="BD199" s="286">
        <f>SUM(BD190:BD198)</f>
        <v>0</v>
      </c>
      <c r="BE199" s="286">
        <f>SUM(BE190:BE198)</f>
        <v>0</v>
      </c>
    </row>
    <row r="200" spans="1:15" ht="12.75">
      <c r="A200" s="249" t="s">
        <v>97</v>
      </c>
      <c r="B200" s="250" t="s">
        <v>260</v>
      </c>
      <c r="C200" s="251" t="s">
        <v>261</v>
      </c>
      <c r="D200" s="252"/>
      <c r="E200" s="253"/>
      <c r="F200" s="253"/>
      <c r="G200" s="254"/>
      <c r="H200" s="255"/>
      <c r="I200" s="256"/>
      <c r="J200" s="257"/>
      <c r="K200" s="258"/>
      <c r="O200" s="259">
        <v>1</v>
      </c>
    </row>
    <row r="201" spans="1:80" ht="22.5">
      <c r="A201" s="260">
        <v>49</v>
      </c>
      <c r="B201" s="261" t="s">
        <v>850</v>
      </c>
      <c r="C201" s="262" t="s">
        <v>851</v>
      </c>
      <c r="D201" s="263" t="s">
        <v>100</v>
      </c>
      <c r="E201" s="264">
        <v>1</v>
      </c>
      <c r="F201" s="264">
        <v>0</v>
      </c>
      <c r="G201" s="265">
        <f>E201*F201</f>
        <v>0</v>
      </c>
      <c r="H201" s="266">
        <v>0</v>
      </c>
      <c r="I201" s="267">
        <f>E201*H201</f>
        <v>0</v>
      </c>
      <c r="J201" s="266">
        <v>0</v>
      </c>
      <c r="K201" s="267">
        <f>E201*J201</f>
        <v>0</v>
      </c>
      <c r="O201" s="259">
        <v>2</v>
      </c>
      <c r="AA201" s="232">
        <v>1</v>
      </c>
      <c r="AB201" s="232">
        <v>1</v>
      </c>
      <c r="AC201" s="232">
        <v>1</v>
      </c>
      <c r="AZ201" s="232">
        <v>1</v>
      </c>
      <c r="BA201" s="232">
        <f>IF(AZ201=1,G201,0)</f>
        <v>0</v>
      </c>
      <c r="BB201" s="232">
        <f>IF(AZ201=2,G201,0)</f>
        <v>0</v>
      </c>
      <c r="BC201" s="232">
        <f>IF(AZ201=3,G201,0)</f>
        <v>0</v>
      </c>
      <c r="BD201" s="232">
        <f>IF(AZ201=4,G201,0)</f>
        <v>0</v>
      </c>
      <c r="BE201" s="232">
        <f>IF(AZ201=5,G201,0)</f>
        <v>0</v>
      </c>
      <c r="CA201" s="259">
        <v>1</v>
      </c>
      <c r="CB201" s="259">
        <v>1</v>
      </c>
    </row>
    <row r="202" spans="1:15" ht="12.75">
      <c r="A202" s="268"/>
      <c r="B202" s="271"/>
      <c r="C202" s="325" t="s">
        <v>852</v>
      </c>
      <c r="D202" s="326"/>
      <c r="E202" s="272">
        <v>0</v>
      </c>
      <c r="F202" s="273"/>
      <c r="G202" s="274"/>
      <c r="H202" s="275"/>
      <c r="I202" s="269"/>
      <c r="J202" s="276"/>
      <c r="K202" s="269"/>
      <c r="M202" s="270" t="s">
        <v>852</v>
      </c>
      <c r="O202" s="259"/>
    </row>
    <row r="203" spans="1:15" ht="12.75">
      <c r="A203" s="268"/>
      <c r="B203" s="271"/>
      <c r="C203" s="325" t="s">
        <v>853</v>
      </c>
      <c r="D203" s="326"/>
      <c r="E203" s="272">
        <v>0</v>
      </c>
      <c r="F203" s="273"/>
      <c r="G203" s="274"/>
      <c r="H203" s="275"/>
      <c r="I203" s="269"/>
      <c r="J203" s="276"/>
      <c r="K203" s="269"/>
      <c r="M203" s="270" t="s">
        <v>853</v>
      </c>
      <c r="O203" s="259"/>
    </row>
    <row r="204" spans="1:15" ht="12.75">
      <c r="A204" s="268"/>
      <c r="B204" s="271"/>
      <c r="C204" s="325" t="s">
        <v>854</v>
      </c>
      <c r="D204" s="326"/>
      <c r="E204" s="272">
        <v>0</v>
      </c>
      <c r="F204" s="273"/>
      <c r="G204" s="274"/>
      <c r="H204" s="275"/>
      <c r="I204" s="269"/>
      <c r="J204" s="276"/>
      <c r="K204" s="269"/>
      <c r="M204" s="270" t="s">
        <v>854</v>
      </c>
      <c r="O204" s="259"/>
    </row>
    <row r="205" spans="1:15" ht="12.75">
      <c r="A205" s="268"/>
      <c r="B205" s="271"/>
      <c r="C205" s="325" t="s">
        <v>855</v>
      </c>
      <c r="D205" s="326"/>
      <c r="E205" s="272">
        <v>0</v>
      </c>
      <c r="F205" s="273"/>
      <c r="G205" s="274"/>
      <c r="H205" s="275"/>
      <c r="I205" s="269"/>
      <c r="J205" s="276"/>
      <c r="K205" s="269"/>
      <c r="M205" s="270" t="s">
        <v>855</v>
      </c>
      <c r="O205" s="259"/>
    </row>
    <row r="206" spans="1:15" ht="12.75">
      <c r="A206" s="268"/>
      <c r="B206" s="271"/>
      <c r="C206" s="325" t="s">
        <v>856</v>
      </c>
      <c r="D206" s="326"/>
      <c r="E206" s="272">
        <v>0</v>
      </c>
      <c r="F206" s="273"/>
      <c r="G206" s="274"/>
      <c r="H206" s="275"/>
      <c r="I206" s="269"/>
      <c r="J206" s="276"/>
      <c r="K206" s="269"/>
      <c r="M206" s="270" t="s">
        <v>856</v>
      </c>
      <c r="O206" s="259"/>
    </row>
    <row r="207" spans="1:15" ht="12.75">
      <c r="A207" s="268"/>
      <c r="B207" s="271"/>
      <c r="C207" s="325" t="s">
        <v>857</v>
      </c>
      <c r="D207" s="326"/>
      <c r="E207" s="272">
        <v>0</v>
      </c>
      <c r="F207" s="273"/>
      <c r="G207" s="274"/>
      <c r="H207" s="275"/>
      <c r="I207" s="269"/>
      <c r="J207" s="276"/>
      <c r="K207" s="269"/>
      <c r="M207" s="270" t="s">
        <v>857</v>
      </c>
      <c r="O207" s="259"/>
    </row>
    <row r="208" spans="1:15" ht="12.75">
      <c r="A208" s="268"/>
      <c r="B208" s="271"/>
      <c r="C208" s="325" t="s">
        <v>858</v>
      </c>
      <c r="D208" s="326"/>
      <c r="E208" s="272">
        <v>1</v>
      </c>
      <c r="F208" s="273"/>
      <c r="G208" s="274"/>
      <c r="H208" s="275"/>
      <c r="I208" s="269"/>
      <c r="J208" s="276"/>
      <c r="K208" s="269"/>
      <c r="M208" s="270" t="s">
        <v>858</v>
      </c>
      <c r="O208" s="259"/>
    </row>
    <row r="209" spans="1:80" ht="12.75">
      <c r="A209" s="260">
        <v>50</v>
      </c>
      <c r="B209" s="261" t="s">
        <v>263</v>
      </c>
      <c r="C209" s="262" t="s">
        <v>264</v>
      </c>
      <c r="D209" s="263" t="s">
        <v>152</v>
      </c>
      <c r="E209" s="264">
        <v>1732.5</v>
      </c>
      <c r="F209" s="264">
        <v>0</v>
      </c>
      <c r="G209" s="265">
        <f>E209*F209</f>
        <v>0</v>
      </c>
      <c r="H209" s="266">
        <v>0.02426</v>
      </c>
      <c r="I209" s="267">
        <f>E209*H209</f>
        <v>42.03045</v>
      </c>
      <c r="J209" s="266">
        <v>0</v>
      </c>
      <c r="K209" s="267">
        <f>E209*J209</f>
        <v>0</v>
      </c>
      <c r="O209" s="259">
        <v>2</v>
      </c>
      <c r="AA209" s="232">
        <v>1</v>
      </c>
      <c r="AB209" s="232">
        <v>1</v>
      </c>
      <c r="AC209" s="232">
        <v>1</v>
      </c>
      <c r="AZ209" s="232">
        <v>1</v>
      </c>
      <c r="BA209" s="232">
        <f>IF(AZ209=1,G209,0)</f>
        <v>0</v>
      </c>
      <c r="BB209" s="232">
        <f>IF(AZ209=2,G209,0)</f>
        <v>0</v>
      </c>
      <c r="BC209" s="232">
        <f>IF(AZ209=3,G209,0)</f>
        <v>0</v>
      </c>
      <c r="BD209" s="232">
        <f>IF(AZ209=4,G209,0)</f>
        <v>0</v>
      </c>
      <c r="BE209" s="232">
        <f>IF(AZ209=5,G209,0)</f>
        <v>0</v>
      </c>
      <c r="CA209" s="259">
        <v>1</v>
      </c>
      <c r="CB209" s="259">
        <v>1</v>
      </c>
    </row>
    <row r="210" spans="1:15" ht="12.75">
      <c r="A210" s="268"/>
      <c r="B210" s="271"/>
      <c r="C210" s="325" t="s">
        <v>859</v>
      </c>
      <c r="D210" s="326"/>
      <c r="E210" s="272">
        <v>221</v>
      </c>
      <c r="F210" s="273"/>
      <c r="G210" s="274"/>
      <c r="H210" s="275"/>
      <c r="I210" s="269"/>
      <c r="J210" s="276"/>
      <c r="K210" s="269"/>
      <c r="M210" s="270" t="s">
        <v>859</v>
      </c>
      <c r="O210" s="259"/>
    </row>
    <row r="211" spans="1:15" ht="12.75">
      <c r="A211" s="268"/>
      <c r="B211" s="271"/>
      <c r="C211" s="325" t="s">
        <v>860</v>
      </c>
      <c r="D211" s="326"/>
      <c r="E211" s="272">
        <v>215</v>
      </c>
      <c r="F211" s="273"/>
      <c r="G211" s="274"/>
      <c r="H211" s="275"/>
      <c r="I211" s="269"/>
      <c r="J211" s="276"/>
      <c r="K211" s="269"/>
      <c r="M211" s="270" t="s">
        <v>860</v>
      </c>
      <c r="O211" s="259"/>
    </row>
    <row r="212" spans="1:15" ht="12.75">
      <c r="A212" s="268"/>
      <c r="B212" s="271"/>
      <c r="C212" s="325" t="s">
        <v>861</v>
      </c>
      <c r="D212" s="326"/>
      <c r="E212" s="272">
        <v>124.5</v>
      </c>
      <c r="F212" s="273"/>
      <c r="G212" s="274"/>
      <c r="H212" s="275"/>
      <c r="I212" s="269"/>
      <c r="J212" s="276"/>
      <c r="K212" s="269"/>
      <c r="M212" s="270" t="s">
        <v>861</v>
      </c>
      <c r="O212" s="259"/>
    </row>
    <row r="213" spans="1:15" ht="12.75">
      <c r="A213" s="268"/>
      <c r="B213" s="271"/>
      <c r="C213" s="325" t="s">
        <v>862</v>
      </c>
      <c r="D213" s="326"/>
      <c r="E213" s="272">
        <v>573</v>
      </c>
      <c r="F213" s="273"/>
      <c r="G213" s="274"/>
      <c r="H213" s="275"/>
      <c r="I213" s="269"/>
      <c r="J213" s="276"/>
      <c r="K213" s="269"/>
      <c r="M213" s="270" t="s">
        <v>862</v>
      </c>
      <c r="O213" s="259"/>
    </row>
    <row r="214" spans="1:15" ht="12.75">
      <c r="A214" s="268"/>
      <c r="B214" s="271"/>
      <c r="C214" s="325" t="s">
        <v>863</v>
      </c>
      <c r="D214" s="326"/>
      <c r="E214" s="272">
        <v>166</v>
      </c>
      <c r="F214" s="273"/>
      <c r="G214" s="274"/>
      <c r="H214" s="275"/>
      <c r="I214" s="269"/>
      <c r="J214" s="276"/>
      <c r="K214" s="269"/>
      <c r="M214" s="270" t="s">
        <v>863</v>
      </c>
      <c r="O214" s="259"/>
    </row>
    <row r="215" spans="1:15" ht="12.75">
      <c r="A215" s="268"/>
      <c r="B215" s="271"/>
      <c r="C215" s="325" t="s">
        <v>864</v>
      </c>
      <c r="D215" s="326"/>
      <c r="E215" s="272">
        <v>37</v>
      </c>
      <c r="F215" s="273"/>
      <c r="G215" s="274"/>
      <c r="H215" s="275"/>
      <c r="I215" s="269"/>
      <c r="J215" s="276"/>
      <c r="K215" s="269"/>
      <c r="M215" s="270" t="s">
        <v>864</v>
      </c>
      <c r="O215" s="259"/>
    </row>
    <row r="216" spans="1:15" ht="12.75">
      <c r="A216" s="268"/>
      <c r="B216" s="271"/>
      <c r="C216" s="325" t="s">
        <v>865</v>
      </c>
      <c r="D216" s="326"/>
      <c r="E216" s="272">
        <v>182</v>
      </c>
      <c r="F216" s="273"/>
      <c r="G216" s="274"/>
      <c r="H216" s="275"/>
      <c r="I216" s="269"/>
      <c r="J216" s="276"/>
      <c r="K216" s="269"/>
      <c r="M216" s="270" t="s">
        <v>865</v>
      </c>
      <c r="O216" s="259"/>
    </row>
    <row r="217" spans="1:15" ht="12.75">
      <c r="A217" s="268"/>
      <c r="B217" s="271"/>
      <c r="C217" s="325" t="s">
        <v>866</v>
      </c>
      <c r="D217" s="326"/>
      <c r="E217" s="272">
        <v>214</v>
      </c>
      <c r="F217" s="273"/>
      <c r="G217" s="274"/>
      <c r="H217" s="275"/>
      <c r="I217" s="269"/>
      <c r="J217" s="276"/>
      <c r="K217" s="269"/>
      <c r="M217" s="270" t="s">
        <v>866</v>
      </c>
      <c r="O217" s="259"/>
    </row>
    <row r="218" spans="1:80" ht="12.75">
      <c r="A218" s="260">
        <v>51</v>
      </c>
      <c r="B218" s="261" t="s">
        <v>867</v>
      </c>
      <c r="C218" s="262" t="s">
        <v>868</v>
      </c>
      <c r="D218" s="263" t="s">
        <v>152</v>
      </c>
      <c r="E218" s="264">
        <v>6930</v>
      </c>
      <c r="F218" s="264">
        <v>0</v>
      </c>
      <c r="G218" s="265">
        <f>E218*F218</f>
        <v>0</v>
      </c>
      <c r="H218" s="266">
        <v>0.00102</v>
      </c>
      <c r="I218" s="267">
        <f>E218*H218</f>
        <v>7.068600000000001</v>
      </c>
      <c r="J218" s="266">
        <v>0</v>
      </c>
      <c r="K218" s="267">
        <f>E218*J218</f>
        <v>0</v>
      </c>
      <c r="O218" s="259">
        <v>2</v>
      </c>
      <c r="AA218" s="232">
        <v>1</v>
      </c>
      <c r="AB218" s="232">
        <v>1</v>
      </c>
      <c r="AC218" s="232">
        <v>1</v>
      </c>
      <c r="AZ218" s="232">
        <v>1</v>
      </c>
      <c r="BA218" s="232">
        <f>IF(AZ218=1,G218,0)</f>
        <v>0</v>
      </c>
      <c r="BB218" s="232">
        <f>IF(AZ218=2,G218,0)</f>
        <v>0</v>
      </c>
      <c r="BC218" s="232">
        <f>IF(AZ218=3,G218,0)</f>
        <v>0</v>
      </c>
      <c r="BD218" s="232">
        <f>IF(AZ218=4,G218,0)</f>
        <v>0</v>
      </c>
      <c r="BE218" s="232">
        <f>IF(AZ218=5,G218,0)</f>
        <v>0</v>
      </c>
      <c r="CA218" s="259">
        <v>1</v>
      </c>
      <c r="CB218" s="259">
        <v>1</v>
      </c>
    </row>
    <row r="219" spans="1:15" ht="12.75">
      <c r="A219" s="268"/>
      <c r="B219" s="271"/>
      <c r="C219" s="325" t="s">
        <v>869</v>
      </c>
      <c r="D219" s="326"/>
      <c r="E219" s="272">
        <v>6930</v>
      </c>
      <c r="F219" s="273"/>
      <c r="G219" s="274"/>
      <c r="H219" s="275"/>
      <c r="I219" s="269"/>
      <c r="J219" s="276"/>
      <c r="K219" s="269"/>
      <c r="M219" s="270" t="s">
        <v>869</v>
      </c>
      <c r="O219" s="259"/>
    </row>
    <row r="220" spans="1:80" ht="12.75">
      <c r="A220" s="260">
        <v>52</v>
      </c>
      <c r="B220" s="261" t="s">
        <v>266</v>
      </c>
      <c r="C220" s="262" t="s">
        <v>267</v>
      </c>
      <c r="D220" s="263" t="s">
        <v>152</v>
      </c>
      <c r="E220" s="264">
        <v>1732.5</v>
      </c>
      <c r="F220" s="264">
        <v>0</v>
      </c>
      <c r="G220" s="265">
        <f>E220*F220</f>
        <v>0</v>
      </c>
      <c r="H220" s="266">
        <v>0</v>
      </c>
      <c r="I220" s="267">
        <f>E220*H220</f>
        <v>0</v>
      </c>
      <c r="J220" s="266">
        <v>0</v>
      </c>
      <c r="K220" s="267">
        <f>E220*J220</f>
        <v>0</v>
      </c>
      <c r="O220" s="259">
        <v>2</v>
      </c>
      <c r="AA220" s="232">
        <v>1</v>
      </c>
      <c r="AB220" s="232">
        <v>1</v>
      </c>
      <c r="AC220" s="232">
        <v>1</v>
      </c>
      <c r="AZ220" s="232">
        <v>1</v>
      </c>
      <c r="BA220" s="232">
        <f>IF(AZ220=1,G220,0)</f>
        <v>0</v>
      </c>
      <c r="BB220" s="232">
        <f>IF(AZ220=2,G220,0)</f>
        <v>0</v>
      </c>
      <c r="BC220" s="232">
        <f>IF(AZ220=3,G220,0)</f>
        <v>0</v>
      </c>
      <c r="BD220" s="232">
        <f>IF(AZ220=4,G220,0)</f>
        <v>0</v>
      </c>
      <c r="BE220" s="232">
        <f>IF(AZ220=5,G220,0)</f>
        <v>0</v>
      </c>
      <c r="CA220" s="259">
        <v>1</v>
      </c>
      <c r="CB220" s="259">
        <v>1</v>
      </c>
    </row>
    <row r="221" spans="1:80" ht="12.75">
      <c r="A221" s="260">
        <v>53</v>
      </c>
      <c r="B221" s="261" t="s">
        <v>272</v>
      </c>
      <c r="C221" s="262" t="s">
        <v>273</v>
      </c>
      <c r="D221" s="263" t="s">
        <v>152</v>
      </c>
      <c r="E221" s="264">
        <v>645.885</v>
      </c>
      <c r="F221" s="264">
        <v>0</v>
      </c>
      <c r="G221" s="265">
        <f>E221*F221</f>
        <v>0</v>
      </c>
      <c r="H221" s="266">
        <v>0.00592000000000326</v>
      </c>
      <c r="I221" s="267">
        <f>E221*H221</f>
        <v>3.8236392000021056</v>
      </c>
      <c r="J221" s="266">
        <v>0</v>
      </c>
      <c r="K221" s="267">
        <f>E221*J221</f>
        <v>0</v>
      </c>
      <c r="O221" s="259">
        <v>2</v>
      </c>
      <c r="AA221" s="232">
        <v>1</v>
      </c>
      <c r="AB221" s="232">
        <v>1</v>
      </c>
      <c r="AC221" s="232">
        <v>1</v>
      </c>
      <c r="AZ221" s="232">
        <v>1</v>
      </c>
      <c r="BA221" s="232">
        <f>IF(AZ221=1,G221,0)</f>
        <v>0</v>
      </c>
      <c r="BB221" s="232">
        <f>IF(AZ221=2,G221,0)</f>
        <v>0</v>
      </c>
      <c r="BC221" s="232">
        <f>IF(AZ221=3,G221,0)</f>
        <v>0</v>
      </c>
      <c r="BD221" s="232">
        <f>IF(AZ221=4,G221,0)</f>
        <v>0</v>
      </c>
      <c r="BE221" s="232">
        <f>IF(AZ221=5,G221,0)</f>
        <v>0</v>
      </c>
      <c r="CA221" s="259">
        <v>1</v>
      </c>
      <c r="CB221" s="259">
        <v>1</v>
      </c>
    </row>
    <row r="222" spans="1:15" ht="12.75">
      <c r="A222" s="268"/>
      <c r="B222" s="271"/>
      <c r="C222" s="325" t="s">
        <v>870</v>
      </c>
      <c r="D222" s="326"/>
      <c r="E222" s="272">
        <v>48.885</v>
      </c>
      <c r="F222" s="273"/>
      <c r="G222" s="274"/>
      <c r="H222" s="275"/>
      <c r="I222" s="269"/>
      <c r="J222" s="276"/>
      <c r="K222" s="269"/>
      <c r="M222" s="270" t="s">
        <v>870</v>
      </c>
      <c r="O222" s="259"/>
    </row>
    <row r="223" spans="1:15" ht="33.75">
      <c r="A223" s="268"/>
      <c r="B223" s="271"/>
      <c r="C223" s="325" t="s">
        <v>871</v>
      </c>
      <c r="D223" s="326"/>
      <c r="E223" s="272">
        <v>519.75</v>
      </c>
      <c r="F223" s="273"/>
      <c r="G223" s="274"/>
      <c r="H223" s="275"/>
      <c r="I223" s="269"/>
      <c r="J223" s="276"/>
      <c r="K223" s="269"/>
      <c r="M223" s="270" t="s">
        <v>871</v>
      </c>
      <c r="O223" s="259"/>
    </row>
    <row r="224" spans="1:15" ht="12.75">
      <c r="A224" s="268"/>
      <c r="B224" s="271"/>
      <c r="C224" s="325" t="s">
        <v>872</v>
      </c>
      <c r="D224" s="326"/>
      <c r="E224" s="272">
        <v>77.25</v>
      </c>
      <c r="F224" s="273"/>
      <c r="G224" s="274"/>
      <c r="H224" s="275"/>
      <c r="I224" s="269"/>
      <c r="J224" s="276"/>
      <c r="K224" s="269"/>
      <c r="M224" s="270" t="s">
        <v>872</v>
      </c>
      <c r="O224" s="259"/>
    </row>
    <row r="225" spans="1:80" ht="12.75">
      <c r="A225" s="260">
        <v>54</v>
      </c>
      <c r="B225" s="261" t="s">
        <v>873</v>
      </c>
      <c r="C225" s="262" t="s">
        <v>874</v>
      </c>
      <c r="D225" s="263" t="s">
        <v>152</v>
      </c>
      <c r="E225" s="264">
        <v>52</v>
      </c>
      <c r="F225" s="264">
        <v>0</v>
      </c>
      <c r="G225" s="265">
        <f>E225*F225</f>
        <v>0</v>
      </c>
      <c r="H225" s="266">
        <v>0.0169099999999958</v>
      </c>
      <c r="I225" s="267">
        <f>E225*H225</f>
        <v>0.8793199999997816</v>
      </c>
      <c r="J225" s="266">
        <v>0</v>
      </c>
      <c r="K225" s="267">
        <f>E225*J225</f>
        <v>0</v>
      </c>
      <c r="O225" s="259">
        <v>2</v>
      </c>
      <c r="AA225" s="232">
        <v>1</v>
      </c>
      <c r="AB225" s="232">
        <v>1</v>
      </c>
      <c r="AC225" s="232">
        <v>1</v>
      </c>
      <c r="AZ225" s="232">
        <v>1</v>
      </c>
      <c r="BA225" s="232">
        <f>IF(AZ225=1,G225,0)</f>
        <v>0</v>
      </c>
      <c r="BB225" s="232">
        <f>IF(AZ225=2,G225,0)</f>
        <v>0</v>
      </c>
      <c r="BC225" s="232">
        <f>IF(AZ225=3,G225,0)</f>
        <v>0</v>
      </c>
      <c r="BD225" s="232">
        <f>IF(AZ225=4,G225,0)</f>
        <v>0</v>
      </c>
      <c r="BE225" s="232">
        <f>IF(AZ225=5,G225,0)</f>
        <v>0</v>
      </c>
      <c r="CA225" s="259">
        <v>1</v>
      </c>
      <c r="CB225" s="259">
        <v>1</v>
      </c>
    </row>
    <row r="226" spans="1:15" ht="12.75">
      <c r="A226" s="268"/>
      <c r="B226" s="271"/>
      <c r="C226" s="325" t="s">
        <v>875</v>
      </c>
      <c r="D226" s="326"/>
      <c r="E226" s="272">
        <v>52</v>
      </c>
      <c r="F226" s="273"/>
      <c r="G226" s="274"/>
      <c r="H226" s="275"/>
      <c r="I226" s="269"/>
      <c r="J226" s="276"/>
      <c r="K226" s="269"/>
      <c r="M226" s="270" t="s">
        <v>875</v>
      </c>
      <c r="O226" s="259"/>
    </row>
    <row r="227" spans="1:80" ht="12.75">
      <c r="A227" s="260">
        <v>55</v>
      </c>
      <c r="B227" s="261" t="s">
        <v>276</v>
      </c>
      <c r="C227" s="262" t="s">
        <v>876</v>
      </c>
      <c r="D227" s="263" t="s">
        <v>152</v>
      </c>
      <c r="E227" s="264">
        <v>2194.5</v>
      </c>
      <c r="F227" s="264">
        <v>0</v>
      </c>
      <c r="G227" s="265">
        <f>E227*F227</f>
        <v>0</v>
      </c>
      <c r="H227" s="266">
        <v>0</v>
      </c>
      <c r="I227" s="267">
        <f>E227*H227</f>
        <v>0</v>
      </c>
      <c r="J227" s="266">
        <v>0</v>
      </c>
      <c r="K227" s="267">
        <f>E227*J227</f>
        <v>0</v>
      </c>
      <c r="O227" s="259">
        <v>2</v>
      </c>
      <c r="AA227" s="232">
        <v>1</v>
      </c>
      <c r="AB227" s="232">
        <v>1</v>
      </c>
      <c r="AC227" s="232">
        <v>1</v>
      </c>
      <c r="AZ227" s="232">
        <v>1</v>
      </c>
      <c r="BA227" s="232">
        <f>IF(AZ227=1,G227,0)</f>
        <v>0</v>
      </c>
      <c r="BB227" s="232">
        <f>IF(AZ227=2,G227,0)</f>
        <v>0</v>
      </c>
      <c r="BC227" s="232">
        <f>IF(AZ227=3,G227,0)</f>
        <v>0</v>
      </c>
      <c r="BD227" s="232">
        <f>IF(AZ227=4,G227,0)</f>
        <v>0</v>
      </c>
      <c r="BE227" s="232">
        <f>IF(AZ227=5,G227,0)</f>
        <v>0</v>
      </c>
      <c r="CA227" s="259">
        <v>1</v>
      </c>
      <c r="CB227" s="259">
        <v>1</v>
      </c>
    </row>
    <row r="228" spans="1:80" ht="12.75">
      <c r="A228" s="260">
        <v>56</v>
      </c>
      <c r="B228" s="261" t="s">
        <v>278</v>
      </c>
      <c r="C228" s="262" t="s">
        <v>279</v>
      </c>
      <c r="D228" s="263" t="s">
        <v>152</v>
      </c>
      <c r="E228" s="264">
        <v>8778</v>
      </c>
      <c r="F228" s="264">
        <v>0</v>
      </c>
      <c r="G228" s="265">
        <f>E228*F228</f>
        <v>0</v>
      </c>
      <c r="H228" s="266">
        <v>0</v>
      </c>
      <c r="I228" s="267">
        <f>E228*H228</f>
        <v>0</v>
      </c>
      <c r="J228" s="266">
        <v>0</v>
      </c>
      <c r="K228" s="267">
        <f>E228*J228</f>
        <v>0</v>
      </c>
      <c r="O228" s="259">
        <v>2</v>
      </c>
      <c r="AA228" s="232">
        <v>1</v>
      </c>
      <c r="AB228" s="232">
        <v>1</v>
      </c>
      <c r="AC228" s="232">
        <v>1</v>
      </c>
      <c r="AZ228" s="232">
        <v>1</v>
      </c>
      <c r="BA228" s="232">
        <f>IF(AZ228=1,G228,0)</f>
        <v>0</v>
      </c>
      <c r="BB228" s="232">
        <f>IF(AZ228=2,G228,0)</f>
        <v>0</v>
      </c>
      <c r="BC228" s="232">
        <f>IF(AZ228=3,G228,0)</f>
        <v>0</v>
      </c>
      <c r="BD228" s="232">
        <f>IF(AZ228=4,G228,0)</f>
        <v>0</v>
      </c>
      <c r="BE228" s="232">
        <f>IF(AZ228=5,G228,0)</f>
        <v>0</v>
      </c>
      <c r="CA228" s="259">
        <v>1</v>
      </c>
      <c r="CB228" s="259">
        <v>1</v>
      </c>
    </row>
    <row r="229" spans="1:15" ht="12.75">
      <c r="A229" s="268"/>
      <c r="B229" s="271"/>
      <c r="C229" s="325" t="s">
        <v>877</v>
      </c>
      <c r="D229" s="326"/>
      <c r="E229" s="272">
        <v>8778</v>
      </c>
      <c r="F229" s="273"/>
      <c r="G229" s="274"/>
      <c r="H229" s="275"/>
      <c r="I229" s="269"/>
      <c r="J229" s="276"/>
      <c r="K229" s="269"/>
      <c r="M229" s="270" t="s">
        <v>877</v>
      </c>
      <c r="O229" s="259"/>
    </row>
    <row r="230" spans="1:80" ht="12.75">
      <c r="A230" s="260">
        <v>57</v>
      </c>
      <c r="B230" s="261" t="s">
        <v>280</v>
      </c>
      <c r="C230" s="262" t="s">
        <v>281</v>
      </c>
      <c r="D230" s="263" t="s">
        <v>152</v>
      </c>
      <c r="E230" s="264">
        <v>2194.5</v>
      </c>
      <c r="F230" s="264">
        <v>0</v>
      </c>
      <c r="G230" s="265">
        <f>E230*F230</f>
        <v>0</v>
      </c>
      <c r="H230" s="266">
        <v>0</v>
      </c>
      <c r="I230" s="267">
        <f>E230*H230</f>
        <v>0</v>
      </c>
      <c r="J230" s="266">
        <v>0</v>
      </c>
      <c r="K230" s="267">
        <f>E230*J230</f>
        <v>0</v>
      </c>
      <c r="O230" s="259">
        <v>2</v>
      </c>
      <c r="AA230" s="232">
        <v>1</v>
      </c>
      <c r="AB230" s="232">
        <v>1</v>
      </c>
      <c r="AC230" s="232">
        <v>1</v>
      </c>
      <c r="AZ230" s="232">
        <v>1</v>
      </c>
      <c r="BA230" s="232">
        <f>IF(AZ230=1,G230,0)</f>
        <v>0</v>
      </c>
      <c r="BB230" s="232">
        <f>IF(AZ230=2,G230,0)</f>
        <v>0</v>
      </c>
      <c r="BC230" s="232">
        <f>IF(AZ230=3,G230,0)</f>
        <v>0</v>
      </c>
      <c r="BD230" s="232">
        <f>IF(AZ230=4,G230,0)</f>
        <v>0</v>
      </c>
      <c r="BE230" s="232">
        <f>IF(AZ230=5,G230,0)</f>
        <v>0</v>
      </c>
      <c r="CA230" s="259">
        <v>1</v>
      </c>
      <c r="CB230" s="259">
        <v>1</v>
      </c>
    </row>
    <row r="231" spans="1:57" ht="12.75">
      <c r="A231" s="277"/>
      <c r="B231" s="278" t="s">
        <v>101</v>
      </c>
      <c r="C231" s="279" t="s">
        <v>262</v>
      </c>
      <c r="D231" s="280"/>
      <c r="E231" s="281"/>
      <c r="F231" s="282"/>
      <c r="G231" s="283">
        <f>SUM(G200:G230)</f>
        <v>0</v>
      </c>
      <c r="H231" s="284"/>
      <c r="I231" s="285">
        <f>SUM(I200:I230)</f>
        <v>53.80200920000189</v>
      </c>
      <c r="J231" s="284"/>
      <c r="K231" s="285">
        <f>SUM(K200:K230)</f>
        <v>0</v>
      </c>
      <c r="O231" s="259">
        <v>4</v>
      </c>
      <c r="BA231" s="286">
        <f>SUM(BA200:BA230)</f>
        <v>0</v>
      </c>
      <c r="BB231" s="286">
        <f>SUM(BB200:BB230)</f>
        <v>0</v>
      </c>
      <c r="BC231" s="286">
        <f>SUM(BC200:BC230)</f>
        <v>0</v>
      </c>
      <c r="BD231" s="286">
        <f>SUM(BD200:BD230)</f>
        <v>0</v>
      </c>
      <c r="BE231" s="286">
        <f>SUM(BE200:BE230)</f>
        <v>0</v>
      </c>
    </row>
    <row r="232" spans="1:15" ht="12.75">
      <c r="A232" s="249" t="s">
        <v>97</v>
      </c>
      <c r="B232" s="250" t="s">
        <v>289</v>
      </c>
      <c r="C232" s="251" t="s">
        <v>290</v>
      </c>
      <c r="D232" s="252"/>
      <c r="E232" s="253"/>
      <c r="F232" s="253"/>
      <c r="G232" s="254"/>
      <c r="H232" s="255"/>
      <c r="I232" s="256"/>
      <c r="J232" s="257"/>
      <c r="K232" s="258"/>
      <c r="O232" s="259">
        <v>1</v>
      </c>
    </row>
    <row r="233" spans="1:80" ht="12.75">
      <c r="A233" s="260">
        <v>58</v>
      </c>
      <c r="B233" s="261" t="s">
        <v>292</v>
      </c>
      <c r="C233" s="262" t="s">
        <v>293</v>
      </c>
      <c r="D233" s="263" t="s">
        <v>152</v>
      </c>
      <c r="E233" s="264">
        <v>405.9428</v>
      </c>
      <c r="F233" s="264">
        <v>0</v>
      </c>
      <c r="G233" s="265">
        <f>E233*F233</f>
        <v>0</v>
      </c>
      <c r="H233" s="266">
        <v>9.99999999999612E-06</v>
      </c>
      <c r="I233" s="267">
        <f>E233*H233</f>
        <v>0.004059427999998424</v>
      </c>
      <c r="J233" s="266">
        <v>0</v>
      </c>
      <c r="K233" s="267">
        <f>E233*J233</f>
        <v>0</v>
      </c>
      <c r="O233" s="259">
        <v>2</v>
      </c>
      <c r="AA233" s="232">
        <v>1</v>
      </c>
      <c r="AB233" s="232">
        <v>1</v>
      </c>
      <c r="AC233" s="232">
        <v>1</v>
      </c>
      <c r="AZ233" s="232">
        <v>1</v>
      </c>
      <c r="BA233" s="232">
        <f>IF(AZ233=1,G233,0)</f>
        <v>0</v>
      </c>
      <c r="BB233" s="232">
        <f>IF(AZ233=2,G233,0)</f>
        <v>0</v>
      </c>
      <c r="BC233" s="232">
        <f>IF(AZ233=3,G233,0)</f>
        <v>0</v>
      </c>
      <c r="BD233" s="232">
        <f>IF(AZ233=4,G233,0)</f>
        <v>0</v>
      </c>
      <c r="BE233" s="232">
        <f>IF(AZ233=5,G233,0)</f>
        <v>0</v>
      </c>
      <c r="CA233" s="259">
        <v>1</v>
      </c>
      <c r="CB233" s="259">
        <v>1</v>
      </c>
    </row>
    <row r="234" spans="1:80" ht="12.75">
      <c r="A234" s="260">
        <v>59</v>
      </c>
      <c r="B234" s="261" t="s">
        <v>294</v>
      </c>
      <c r="C234" s="262" t="s">
        <v>295</v>
      </c>
      <c r="D234" s="263" t="s">
        <v>152</v>
      </c>
      <c r="E234" s="264">
        <v>3100</v>
      </c>
      <c r="F234" s="264">
        <v>0</v>
      </c>
      <c r="G234" s="265">
        <f>E234*F234</f>
        <v>0</v>
      </c>
      <c r="H234" s="266">
        <v>3.99999999999845E-05</v>
      </c>
      <c r="I234" s="267">
        <f>E234*H234</f>
        <v>0.12399999999995195</v>
      </c>
      <c r="J234" s="266">
        <v>0</v>
      </c>
      <c r="K234" s="267">
        <f>E234*J234</f>
        <v>0</v>
      </c>
      <c r="O234" s="259">
        <v>2</v>
      </c>
      <c r="AA234" s="232">
        <v>1</v>
      </c>
      <c r="AB234" s="232">
        <v>1</v>
      </c>
      <c r="AC234" s="232">
        <v>1</v>
      </c>
      <c r="AZ234" s="232">
        <v>1</v>
      </c>
      <c r="BA234" s="232">
        <f>IF(AZ234=1,G234,0)</f>
        <v>0</v>
      </c>
      <c r="BB234" s="232">
        <f>IF(AZ234=2,G234,0)</f>
        <v>0</v>
      </c>
      <c r="BC234" s="232">
        <f>IF(AZ234=3,G234,0)</f>
        <v>0</v>
      </c>
      <c r="BD234" s="232">
        <f>IF(AZ234=4,G234,0)</f>
        <v>0</v>
      </c>
      <c r="BE234" s="232">
        <f>IF(AZ234=5,G234,0)</f>
        <v>0</v>
      </c>
      <c r="CA234" s="259">
        <v>1</v>
      </c>
      <c r="CB234" s="259">
        <v>1</v>
      </c>
    </row>
    <row r="235" spans="1:15" ht="12.75">
      <c r="A235" s="268"/>
      <c r="B235" s="271"/>
      <c r="C235" s="325" t="s">
        <v>878</v>
      </c>
      <c r="D235" s="326"/>
      <c r="E235" s="272">
        <v>2000</v>
      </c>
      <c r="F235" s="273"/>
      <c r="G235" s="274"/>
      <c r="H235" s="275"/>
      <c r="I235" s="269"/>
      <c r="J235" s="276"/>
      <c r="K235" s="269"/>
      <c r="M235" s="270" t="s">
        <v>878</v>
      </c>
      <c r="O235" s="259"/>
    </row>
    <row r="236" spans="1:15" ht="12.75">
      <c r="A236" s="268"/>
      <c r="B236" s="271"/>
      <c r="C236" s="325" t="s">
        <v>879</v>
      </c>
      <c r="D236" s="326"/>
      <c r="E236" s="272">
        <v>850</v>
      </c>
      <c r="F236" s="273"/>
      <c r="G236" s="274"/>
      <c r="H236" s="275"/>
      <c r="I236" s="269"/>
      <c r="J236" s="276"/>
      <c r="K236" s="269"/>
      <c r="M236" s="270" t="s">
        <v>879</v>
      </c>
      <c r="O236" s="259"/>
    </row>
    <row r="237" spans="1:15" ht="12.75">
      <c r="A237" s="268"/>
      <c r="B237" s="271"/>
      <c r="C237" s="325" t="s">
        <v>880</v>
      </c>
      <c r="D237" s="326"/>
      <c r="E237" s="272">
        <v>250</v>
      </c>
      <c r="F237" s="273"/>
      <c r="G237" s="274"/>
      <c r="H237" s="275"/>
      <c r="I237" s="269"/>
      <c r="J237" s="276"/>
      <c r="K237" s="269"/>
      <c r="M237" s="270" t="s">
        <v>880</v>
      </c>
      <c r="O237" s="259"/>
    </row>
    <row r="238" spans="1:80" ht="12.75">
      <c r="A238" s="260">
        <v>60</v>
      </c>
      <c r="B238" s="261" t="s">
        <v>881</v>
      </c>
      <c r="C238" s="262" t="s">
        <v>882</v>
      </c>
      <c r="D238" s="263" t="s">
        <v>152</v>
      </c>
      <c r="E238" s="264">
        <v>9000</v>
      </c>
      <c r="F238" s="264">
        <v>0</v>
      </c>
      <c r="G238" s="265">
        <f>E238*F238</f>
        <v>0</v>
      </c>
      <c r="H238" s="266">
        <v>0</v>
      </c>
      <c r="I238" s="267">
        <f>E238*H238</f>
        <v>0</v>
      </c>
      <c r="J238" s="266">
        <v>0</v>
      </c>
      <c r="K238" s="267">
        <f>E238*J238</f>
        <v>0</v>
      </c>
      <c r="O238" s="259">
        <v>2</v>
      </c>
      <c r="AA238" s="232">
        <v>1</v>
      </c>
      <c r="AB238" s="232">
        <v>1</v>
      </c>
      <c r="AC238" s="232">
        <v>1</v>
      </c>
      <c r="AZ238" s="232">
        <v>1</v>
      </c>
      <c r="BA238" s="232">
        <f>IF(AZ238=1,G238,0)</f>
        <v>0</v>
      </c>
      <c r="BB238" s="232">
        <f>IF(AZ238=2,G238,0)</f>
        <v>0</v>
      </c>
      <c r="BC238" s="232">
        <f>IF(AZ238=3,G238,0)</f>
        <v>0</v>
      </c>
      <c r="BD238" s="232">
        <f>IF(AZ238=4,G238,0)</f>
        <v>0</v>
      </c>
      <c r="BE238" s="232">
        <f>IF(AZ238=5,G238,0)</f>
        <v>0</v>
      </c>
      <c r="CA238" s="259">
        <v>1</v>
      </c>
      <c r="CB238" s="259">
        <v>1</v>
      </c>
    </row>
    <row r="239" spans="1:15" ht="12.75">
      <c r="A239" s="268"/>
      <c r="B239" s="271"/>
      <c r="C239" s="325" t="s">
        <v>883</v>
      </c>
      <c r="D239" s="326"/>
      <c r="E239" s="272">
        <v>9000</v>
      </c>
      <c r="F239" s="273"/>
      <c r="G239" s="274"/>
      <c r="H239" s="275"/>
      <c r="I239" s="269"/>
      <c r="J239" s="276"/>
      <c r="K239" s="269"/>
      <c r="M239" s="270" t="s">
        <v>883</v>
      </c>
      <c r="O239" s="259"/>
    </row>
    <row r="240" spans="1:57" ht="12.75">
      <c r="A240" s="277"/>
      <c r="B240" s="278" t="s">
        <v>101</v>
      </c>
      <c r="C240" s="279" t="s">
        <v>291</v>
      </c>
      <c r="D240" s="280"/>
      <c r="E240" s="281"/>
      <c r="F240" s="282"/>
      <c r="G240" s="283">
        <f>SUM(G232:G239)</f>
        <v>0</v>
      </c>
      <c r="H240" s="284"/>
      <c r="I240" s="285">
        <f>SUM(I232:I239)</f>
        <v>0.12805942799995038</v>
      </c>
      <c r="J240" s="284"/>
      <c r="K240" s="285">
        <f>SUM(K232:K239)</f>
        <v>0</v>
      </c>
      <c r="O240" s="259">
        <v>4</v>
      </c>
      <c r="BA240" s="286">
        <f>SUM(BA232:BA239)</f>
        <v>0</v>
      </c>
      <c r="BB240" s="286">
        <f>SUM(BB232:BB239)</f>
        <v>0</v>
      </c>
      <c r="BC240" s="286">
        <f>SUM(BC232:BC239)</f>
        <v>0</v>
      </c>
      <c r="BD240" s="286">
        <f>SUM(BD232:BD239)</f>
        <v>0</v>
      </c>
      <c r="BE240" s="286">
        <f>SUM(BE232:BE239)</f>
        <v>0</v>
      </c>
    </row>
    <row r="241" spans="1:15" ht="12.75">
      <c r="A241" s="249" t="s">
        <v>97</v>
      </c>
      <c r="B241" s="250" t="s">
        <v>298</v>
      </c>
      <c r="C241" s="251" t="s">
        <v>299</v>
      </c>
      <c r="D241" s="252"/>
      <c r="E241" s="253"/>
      <c r="F241" s="253"/>
      <c r="G241" s="254"/>
      <c r="H241" s="255"/>
      <c r="I241" s="256"/>
      <c r="J241" s="257"/>
      <c r="K241" s="258"/>
      <c r="O241" s="259">
        <v>1</v>
      </c>
    </row>
    <row r="242" spans="1:80" ht="12.75">
      <c r="A242" s="260">
        <v>61</v>
      </c>
      <c r="B242" s="261" t="s">
        <v>884</v>
      </c>
      <c r="C242" s="262" t="s">
        <v>885</v>
      </c>
      <c r="D242" s="263" t="s">
        <v>303</v>
      </c>
      <c r="E242" s="264">
        <v>1.36</v>
      </c>
      <c r="F242" s="264">
        <v>0</v>
      </c>
      <c r="G242" s="265">
        <f>E242*F242</f>
        <v>0</v>
      </c>
      <c r="H242" s="266">
        <v>0.00147</v>
      </c>
      <c r="I242" s="267">
        <f>E242*H242</f>
        <v>0.0019992</v>
      </c>
      <c r="J242" s="266">
        <v>-2.2</v>
      </c>
      <c r="K242" s="267">
        <f>E242*J242</f>
        <v>-2.9920000000000004</v>
      </c>
      <c r="O242" s="259">
        <v>2</v>
      </c>
      <c r="AA242" s="232">
        <v>1</v>
      </c>
      <c r="AB242" s="232">
        <v>1</v>
      </c>
      <c r="AC242" s="232">
        <v>1</v>
      </c>
      <c r="AZ242" s="232">
        <v>1</v>
      </c>
      <c r="BA242" s="232">
        <f>IF(AZ242=1,G242,0)</f>
        <v>0</v>
      </c>
      <c r="BB242" s="232">
        <f>IF(AZ242=2,G242,0)</f>
        <v>0</v>
      </c>
      <c r="BC242" s="232">
        <f>IF(AZ242=3,G242,0)</f>
        <v>0</v>
      </c>
      <c r="BD242" s="232">
        <f>IF(AZ242=4,G242,0)</f>
        <v>0</v>
      </c>
      <c r="BE242" s="232">
        <f>IF(AZ242=5,G242,0)</f>
        <v>0</v>
      </c>
      <c r="CA242" s="259">
        <v>1</v>
      </c>
      <c r="CB242" s="259">
        <v>1</v>
      </c>
    </row>
    <row r="243" spans="1:15" ht="12.75">
      <c r="A243" s="268"/>
      <c r="B243" s="271"/>
      <c r="C243" s="325" t="s">
        <v>734</v>
      </c>
      <c r="D243" s="326"/>
      <c r="E243" s="272">
        <v>1.36</v>
      </c>
      <c r="F243" s="273"/>
      <c r="G243" s="274"/>
      <c r="H243" s="275"/>
      <c r="I243" s="269"/>
      <c r="J243" s="276"/>
      <c r="K243" s="269"/>
      <c r="M243" s="270" t="s">
        <v>734</v>
      </c>
      <c r="O243" s="259"/>
    </row>
    <row r="244" spans="1:80" ht="22.5">
      <c r="A244" s="260">
        <v>62</v>
      </c>
      <c r="B244" s="261" t="s">
        <v>886</v>
      </c>
      <c r="C244" s="262" t="s">
        <v>887</v>
      </c>
      <c r="D244" s="263" t="s">
        <v>115</v>
      </c>
      <c r="E244" s="264">
        <v>1</v>
      </c>
      <c r="F244" s="264">
        <v>0</v>
      </c>
      <c r="G244" s="265">
        <f>E244*F244</f>
        <v>0</v>
      </c>
      <c r="H244" s="266">
        <v>0</v>
      </c>
      <c r="I244" s="267">
        <f>E244*H244</f>
        <v>0</v>
      </c>
      <c r="J244" s="266">
        <v>0</v>
      </c>
      <c r="K244" s="267">
        <f>E244*J244</f>
        <v>0</v>
      </c>
      <c r="O244" s="259">
        <v>2</v>
      </c>
      <c r="AA244" s="232">
        <v>1</v>
      </c>
      <c r="AB244" s="232">
        <v>1</v>
      </c>
      <c r="AC244" s="232">
        <v>1</v>
      </c>
      <c r="AZ244" s="232">
        <v>1</v>
      </c>
      <c r="BA244" s="232">
        <f>IF(AZ244=1,G244,0)</f>
        <v>0</v>
      </c>
      <c r="BB244" s="232">
        <f>IF(AZ244=2,G244,0)</f>
        <v>0</v>
      </c>
      <c r="BC244" s="232">
        <f>IF(AZ244=3,G244,0)</f>
        <v>0</v>
      </c>
      <c r="BD244" s="232">
        <f>IF(AZ244=4,G244,0)</f>
        <v>0</v>
      </c>
      <c r="BE244" s="232">
        <f>IF(AZ244=5,G244,0)</f>
        <v>0</v>
      </c>
      <c r="CA244" s="259">
        <v>1</v>
      </c>
      <c r="CB244" s="259">
        <v>1</v>
      </c>
    </row>
    <row r="245" spans="1:15" ht="12.75">
      <c r="A245" s="268"/>
      <c r="B245" s="271"/>
      <c r="C245" s="325" t="s">
        <v>888</v>
      </c>
      <c r="D245" s="326"/>
      <c r="E245" s="272">
        <v>0</v>
      </c>
      <c r="F245" s="273"/>
      <c r="G245" s="274"/>
      <c r="H245" s="275"/>
      <c r="I245" s="269"/>
      <c r="J245" s="276"/>
      <c r="K245" s="269"/>
      <c r="M245" s="270" t="s">
        <v>888</v>
      </c>
      <c r="O245" s="259"/>
    </row>
    <row r="246" spans="1:15" ht="12.75">
      <c r="A246" s="268"/>
      <c r="B246" s="271"/>
      <c r="C246" s="325" t="s">
        <v>126</v>
      </c>
      <c r="D246" s="326"/>
      <c r="E246" s="272">
        <v>1</v>
      </c>
      <c r="F246" s="273"/>
      <c r="G246" s="274"/>
      <c r="H246" s="275"/>
      <c r="I246" s="269"/>
      <c r="J246" s="276"/>
      <c r="K246" s="269"/>
      <c r="M246" s="270" t="s">
        <v>126</v>
      </c>
      <c r="O246" s="259"/>
    </row>
    <row r="247" spans="1:80" ht="12.75">
      <c r="A247" s="260">
        <v>63</v>
      </c>
      <c r="B247" s="261" t="s">
        <v>889</v>
      </c>
      <c r="C247" s="262" t="s">
        <v>890</v>
      </c>
      <c r="D247" s="263" t="s">
        <v>164</v>
      </c>
      <c r="E247" s="264">
        <v>814</v>
      </c>
      <c r="F247" s="264">
        <v>0</v>
      </c>
      <c r="G247" s="265">
        <f>E247*F247</f>
        <v>0</v>
      </c>
      <c r="H247" s="266">
        <v>0</v>
      </c>
      <c r="I247" s="267">
        <f>E247*H247</f>
        <v>0</v>
      </c>
      <c r="J247" s="266">
        <v>0</v>
      </c>
      <c r="K247" s="267">
        <f>E247*J247</f>
        <v>0</v>
      </c>
      <c r="O247" s="259">
        <v>2</v>
      </c>
      <c r="AA247" s="232">
        <v>1</v>
      </c>
      <c r="AB247" s="232">
        <v>1</v>
      </c>
      <c r="AC247" s="232">
        <v>1</v>
      </c>
      <c r="AZ247" s="232">
        <v>1</v>
      </c>
      <c r="BA247" s="232">
        <f>IF(AZ247=1,G247,0)</f>
        <v>0</v>
      </c>
      <c r="BB247" s="232">
        <f>IF(AZ247=2,G247,0)</f>
        <v>0</v>
      </c>
      <c r="BC247" s="232">
        <f>IF(AZ247=3,G247,0)</f>
        <v>0</v>
      </c>
      <c r="BD247" s="232">
        <f>IF(AZ247=4,G247,0)</f>
        <v>0</v>
      </c>
      <c r="BE247" s="232">
        <f>IF(AZ247=5,G247,0)</f>
        <v>0</v>
      </c>
      <c r="CA247" s="259">
        <v>1</v>
      </c>
      <c r="CB247" s="259">
        <v>1</v>
      </c>
    </row>
    <row r="248" spans="1:15" ht="12.75">
      <c r="A248" s="268"/>
      <c r="B248" s="271"/>
      <c r="C248" s="325" t="s">
        <v>891</v>
      </c>
      <c r="D248" s="326"/>
      <c r="E248" s="272">
        <v>162</v>
      </c>
      <c r="F248" s="273"/>
      <c r="G248" s="274"/>
      <c r="H248" s="275"/>
      <c r="I248" s="269"/>
      <c r="J248" s="276"/>
      <c r="K248" s="269"/>
      <c r="M248" s="270" t="s">
        <v>891</v>
      </c>
      <c r="O248" s="259"/>
    </row>
    <row r="249" spans="1:15" ht="12.75">
      <c r="A249" s="268"/>
      <c r="B249" s="271"/>
      <c r="C249" s="325" t="s">
        <v>892</v>
      </c>
      <c r="D249" s="326"/>
      <c r="E249" s="272">
        <v>68</v>
      </c>
      <c r="F249" s="273"/>
      <c r="G249" s="274"/>
      <c r="H249" s="275"/>
      <c r="I249" s="269"/>
      <c r="J249" s="276"/>
      <c r="K249" s="269"/>
      <c r="M249" s="270" t="s">
        <v>892</v>
      </c>
      <c r="O249" s="259"/>
    </row>
    <row r="250" spans="1:15" ht="12.75">
      <c r="A250" s="268"/>
      <c r="B250" s="271"/>
      <c r="C250" s="325" t="s">
        <v>893</v>
      </c>
      <c r="D250" s="326"/>
      <c r="E250" s="272">
        <v>82</v>
      </c>
      <c r="F250" s="273"/>
      <c r="G250" s="274"/>
      <c r="H250" s="275"/>
      <c r="I250" s="269"/>
      <c r="J250" s="276"/>
      <c r="K250" s="269"/>
      <c r="M250" s="270" t="s">
        <v>893</v>
      </c>
      <c r="O250" s="259"/>
    </row>
    <row r="251" spans="1:15" ht="12.75">
      <c r="A251" s="268"/>
      <c r="B251" s="271"/>
      <c r="C251" s="325" t="s">
        <v>894</v>
      </c>
      <c r="D251" s="326"/>
      <c r="E251" s="272">
        <v>152</v>
      </c>
      <c r="F251" s="273"/>
      <c r="G251" s="274"/>
      <c r="H251" s="275"/>
      <c r="I251" s="269"/>
      <c r="J251" s="276"/>
      <c r="K251" s="269"/>
      <c r="M251" s="270" t="s">
        <v>894</v>
      </c>
      <c r="O251" s="259"/>
    </row>
    <row r="252" spans="1:15" ht="12.75">
      <c r="A252" s="268"/>
      <c r="B252" s="271"/>
      <c r="C252" s="325" t="s">
        <v>895</v>
      </c>
      <c r="D252" s="326"/>
      <c r="E252" s="272">
        <v>122</v>
      </c>
      <c r="F252" s="273"/>
      <c r="G252" s="274"/>
      <c r="H252" s="275"/>
      <c r="I252" s="269"/>
      <c r="J252" s="276"/>
      <c r="K252" s="269"/>
      <c r="M252" s="270" t="s">
        <v>895</v>
      </c>
      <c r="O252" s="259"/>
    </row>
    <row r="253" spans="1:15" ht="12.75">
      <c r="A253" s="268"/>
      <c r="B253" s="271"/>
      <c r="C253" s="325" t="s">
        <v>896</v>
      </c>
      <c r="D253" s="326"/>
      <c r="E253" s="272">
        <v>32</v>
      </c>
      <c r="F253" s="273"/>
      <c r="G253" s="274"/>
      <c r="H253" s="275"/>
      <c r="I253" s="269"/>
      <c r="J253" s="276"/>
      <c r="K253" s="269"/>
      <c r="M253" s="270" t="s">
        <v>896</v>
      </c>
      <c r="O253" s="259"/>
    </row>
    <row r="254" spans="1:15" ht="12.75">
      <c r="A254" s="268"/>
      <c r="B254" s="271"/>
      <c r="C254" s="325" t="s">
        <v>897</v>
      </c>
      <c r="D254" s="326"/>
      <c r="E254" s="272">
        <v>40</v>
      </c>
      <c r="F254" s="273"/>
      <c r="G254" s="274"/>
      <c r="H254" s="275"/>
      <c r="I254" s="269"/>
      <c r="J254" s="276"/>
      <c r="K254" s="269"/>
      <c r="M254" s="270" t="s">
        <v>897</v>
      </c>
      <c r="O254" s="259"/>
    </row>
    <row r="255" spans="1:15" ht="12.75">
      <c r="A255" s="268"/>
      <c r="B255" s="271"/>
      <c r="C255" s="325" t="s">
        <v>898</v>
      </c>
      <c r="D255" s="326"/>
      <c r="E255" s="272">
        <v>54</v>
      </c>
      <c r="F255" s="273"/>
      <c r="G255" s="274"/>
      <c r="H255" s="275"/>
      <c r="I255" s="269"/>
      <c r="J255" s="276"/>
      <c r="K255" s="269"/>
      <c r="M255" s="270" t="s">
        <v>898</v>
      </c>
      <c r="O255" s="259"/>
    </row>
    <row r="256" spans="1:15" ht="12.75">
      <c r="A256" s="268"/>
      <c r="B256" s="271"/>
      <c r="C256" s="325" t="s">
        <v>899</v>
      </c>
      <c r="D256" s="326"/>
      <c r="E256" s="272">
        <v>102</v>
      </c>
      <c r="F256" s="273"/>
      <c r="G256" s="274"/>
      <c r="H256" s="275"/>
      <c r="I256" s="269"/>
      <c r="J256" s="276"/>
      <c r="K256" s="269"/>
      <c r="M256" s="270" t="s">
        <v>899</v>
      </c>
      <c r="O256" s="259"/>
    </row>
    <row r="257" spans="1:80" ht="12.75">
      <c r="A257" s="260">
        <v>64</v>
      </c>
      <c r="B257" s="261" t="s">
        <v>317</v>
      </c>
      <c r="C257" s="262" t="s">
        <v>318</v>
      </c>
      <c r="D257" s="263" t="s">
        <v>164</v>
      </c>
      <c r="E257" s="264">
        <v>32</v>
      </c>
      <c r="F257" s="264">
        <v>0</v>
      </c>
      <c r="G257" s="265">
        <f>E257*F257</f>
        <v>0</v>
      </c>
      <c r="H257" s="266">
        <v>0</v>
      </c>
      <c r="I257" s="267">
        <f>E257*H257</f>
        <v>0</v>
      </c>
      <c r="J257" s="266">
        <v>0</v>
      </c>
      <c r="K257" s="267">
        <f>E257*J257</f>
        <v>0</v>
      </c>
      <c r="O257" s="259">
        <v>2</v>
      </c>
      <c r="AA257" s="232">
        <v>1</v>
      </c>
      <c r="AB257" s="232">
        <v>1</v>
      </c>
      <c r="AC257" s="232">
        <v>1</v>
      </c>
      <c r="AZ257" s="232">
        <v>1</v>
      </c>
      <c r="BA257" s="232">
        <f>IF(AZ257=1,G257,0)</f>
        <v>0</v>
      </c>
      <c r="BB257" s="232">
        <f>IF(AZ257=2,G257,0)</f>
        <v>0</v>
      </c>
      <c r="BC257" s="232">
        <f>IF(AZ257=3,G257,0)</f>
        <v>0</v>
      </c>
      <c r="BD257" s="232">
        <f>IF(AZ257=4,G257,0)</f>
        <v>0</v>
      </c>
      <c r="BE257" s="232">
        <f>IF(AZ257=5,G257,0)</f>
        <v>0</v>
      </c>
      <c r="CA257" s="259">
        <v>1</v>
      </c>
      <c r="CB257" s="259">
        <v>1</v>
      </c>
    </row>
    <row r="258" spans="1:15" ht="12.75">
      <c r="A258" s="268"/>
      <c r="B258" s="271"/>
      <c r="C258" s="325" t="s">
        <v>900</v>
      </c>
      <c r="D258" s="326"/>
      <c r="E258" s="272">
        <v>4</v>
      </c>
      <c r="F258" s="273"/>
      <c r="G258" s="274"/>
      <c r="H258" s="275"/>
      <c r="I258" s="269"/>
      <c r="J258" s="276"/>
      <c r="K258" s="269"/>
      <c r="M258" s="270" t="s">
        <v>900</v>
      </c>
      <c r="O258" s="259"/>
    </row>
    <row r="259" spans="1:15" ht="12.75">
      <c r="A259" s="268"/>
      <c r="B259" s="271"/>
      <c r="C259" s="325" t="s">
        <v>901</v>
      </c>
      <c r="D259" s="326"/>
      <c r="E259" s="272">
        <v>1</v>
      </c>
      <c r="F259" s="273"/>
      <c r="G259" s="274"/>
      <c r="H259" s="275"/>
      <c r="I259" s="269"/>
      <c r="J259" s="276"/>
      <c r="K259" s="269"/>
      <c r="M259" s="270" t="s">
        <v>901</v>
      </c>
      <c r="O259" s="259"/>
    </row>
    <row r="260" spans="1:15" ht="12.75">
      <c r="A260" s="268"/>
      <c r="B260" s="271"/>
      <c r="C260" s="325" t="s">
        <v>902</v>
      </c>
      <c r="D260" s="326"/>
      <c r="E260" s="272">
        <v>22</v>
      </c>
      <c r="F260" s="273"/>
      <c r="G260" s="274"/>
      <c r="H260" s="275"/>
      <c r="I260" s="269"/>
      <c r="J260" s="276"/>
      <c r="K260" s="269"/>
      <c r="M260" s="270" t="s">
        <v>902</v>
      </c>
      <c r="O260" s="259"/>
    </row>
    <row r="261" spans="1:15" ht="12.75">
      <c r="A261" s="268"/>
      <c r="B261" s="271"/>
      <c r="C261" s="325" t="s">
        <v>903</v>
      </c>
      <c r="D261" s="326"/>
      <c r="E261" s="272">
        <v>4</v>
      </c>
      <c r="F261" s="273"/>
      <c r="G261" s="274"/>
      <c r="H261" s="275"/>
      <c r="I261" s="269"/>
      <c r="J261" s="276"/>
      <c r="K261" s="269"/>
      <c r="M261" s="270" t="s">
        <v>903</v>
      </c>
      <c r="O261" s="259"/>
    </row>
    <row r="262" spans="1:15" ht="12.75">
      <c r="A262" s="268"/>
      <c r="B262" s="271"/>
      <c r="C262" s="325" t="s">
        <v>904</v>
      </c>
      <c r="D262" s="326"/>
      <c r="E262" s="272">
        <v>1</v>
      </c>
      <c r="F262" s="273"/>
      <c r="G262" s="274"/>
      <c r="H262" s="275"/>
      <c r="I262" s="269"/>
      <c r="J262" s="276"/>
      <c r="K262" s="269"/>
      <c r="M262" s="270" t="s">
        <v>904</v>
      </c>
      <c r="O262" s="259"/>
    </row>
    <row r="263" spans="1:80" ht="12.75">
      <c r="A263" s="260">
        <v>65</v>
      </c>
      <c r="B263" s="261" t="s">
        <v>905</v>
      </c>
      <c r="C263" s="262" t="s">
        <v>906</v>
      </c>
      <c r="D263" s="263" t="s">
        <v>152</v>
      </c>
      <c r="E263" s="264">
        <v>54.2396</v>
      </c>
      <c r="F263" s="264">
        <v>0</v>
      </c>
      <c r="G263" s="265">
        <f>E263*F263</f>
        <v>0</v>
      </c>
      <c r="H263" s="266">
        <v>0.00219</v>
      </c>
      <c r="I263" s="267">
        <f>E263*H263</f>
        <v>0.11878472400000001</v>
      </c>
      <c r="J263" s="266">
        <v>-0.041</v>
      </c>
      <c r="K263" s="267">
        <f>E263*J263</f>
        <v>-2.2238236000000002</v>
      </c>
      <c r="O263" s="259">
        <v>2</v>
      </c>
      <c r="AA263" s="232">
        <v>1</v>
      </c>
      <c r="AB263" s="232">
        <v>1</v>
      </c>
      <c r="AC263" s="232">
        <v>1</v>
      </c>
      <c r="AZ263" s="232">
        <v>1</v>
      </c>
      <c r="BA263" s="232">
        <f>IF(AZ263=1,G263,0)</f>
        <v>0</v>
      </c>
      <c r="BB263" s="232">
        <f>IF(AZ263=2,G263,0)</f>
        <v>0</v>
      </c>
      <c r="BC263" s="232">
        <f>IF(AZ263=3,G263,0)</f>
        <v>0</v>
      </c>
      <c r="BD263" s="232">
        <f>IF(AZ263=4,G263,0)</f>
        <v>0</v>
      </c>
      <c r="BE263" s="232">
        <f>IF(AZ263=5,G263,0)</f>
        <v>0</v>
      </c>
      <c r="CA263" s="259">
        <v>1</v>
      </c>
      <c r="CB263" s="259">
        <v>1</v>
      </c>
    </row>
    <row r="264" spans="1:15" ht="22.5">
      <c r="A264" s="268"/>
      <c r="B264" s="271"/>
      <c r="C264" s="325" t="s">
        <v>907</v>
      </c>
      <c r="D264" s="326"/>
      <c r="E264" s="272">
        <v>54.2396</v>
      </c>
      <c r="F264" s="273"/>
      <c r="G264" s="274"/>
      <c r="H264" s="275"/>
      <c r="I264" s="269"/>
      <c r="J264" s="276"/>
      <c r="K264" s="269"/>
      <c r="M264" s="270" t="s">
        <v>907</v>
      </c>
      <c r="O264" s="259"/>
    </row>
    <row r="265" spans="1:80" ht="12.75">
      <c r="A265" s="260">
        <v>66</v>
      </c>
      <c r="B265" s="261" t="s">
        <v>320</v>
      </c>
      <c r="C265" s="262" t="s">
        <v>321</v>
      </c>
      <c r="D265" s="263" t="s">
        <v>152</v>
      </c>
      <c r="E265" s="264">
        <v>117.66</v>
      </c>
      <c r="F265" s="264">
        <v>0</v>
      </c>
      <c r="G265" s="265">
        <f>E265*F265</f>
        <v>0</v>
      </c>
      <c r="H265" s="266">
        <v>0.001</v>
      </c>
      <c r="I265" s="267">
        <f>E265*H265</f>
        <v>0.11766</v>
      </c>
      <c r="J265" s="266">
        <v>-0.031</v>
      </c>
      <c r="K265" s="267">
        <f>E265*J265</f>
        <v>-3.6474599999999997</v>
      </c>
      <c r="O265" s="259">
        <v>2</v>
      </c>
      <c r="AA265" s="232">
        <v>1</v>
      </c>
      <c r="AB265" s="232">
        <v>1</v>
      </c>
      <c r="AC265" s="232">
        <v>1</v>
      </c>
      <c r="AZ265" s="232">
        <v>1</v>
      </c>
      <c r="BA265" s="232">
        <f>IF(AZ265=1,G265,0)</f>
        <v>0</v>
      </c>
      <c r="BB265" s="232">
        <f>IF(AZ265=2,G265,0)</f>
        <v>0</v>
      </c>
      <c r="BC265" s="232">
        <f>IF(AZ265=3,G265,0)</f>
        <v>0</v>
      </c>
      <c r="BD265" s="232">
        <f>IF(AZ265=4,G265,0)</f>
        <v>0</v>
      </c>
      <c r="BE265" s="232">
        <f>IF(AZ265=5,G265,0)</f>
        <v>0</v>
      </c>
      <c r="CA265" s="259">
        <v>1</v>
      </c>
      <c r="CB265" s="259">
        <v>1</v>
      </c>
    </row>
    <row r="266" spans="1:15" ht="22.5">
      <c r="A266" s="268"/>
      <c r="B266" s="271"/>
      <c r="C266" s="325" t="s">
        <v>908</v>
      </c>
      <c r="D266" s="326"/>
      <c r="E266" s="272">
        <v>94.98</v>
      </c>
      <c r="F266" s="273"/>
      <c r="G266" s="274"/>
      <c r="H266" s="275"/>
      <c r="I266" s="269"/>
      <c r="J266" s="276"/>
      <c r="K266" s="269"/>
      <c r="M266" s="270" t="s">
        <v>908</v>
      </c>
      <c r="O266" s="259"/>
    </row>
    <row r="267" spans="1:15" ht="12.75">
      <c r="A267" s="268"/>
      <c r="B267" s="271"/>
      <c r="C267" s="325" t="s">
        <v>909</v>
      </c>
      <c r="D267" s="326"/>
      <c r="E267" s="272">
        <v>22.68</v>
      </c>
      <c r="F267" s="273"/>
      <c r="G267" s="274"/>
      <c r="H267" s="275"/>
      <c r="I267" s="269"/>
      <c r="J267" s="276"/>
      <c r="K267" s="269"/>
      <c r="M267" s="270" t="s">
        <v>909</v>
      </c>
      <c r="O267" s="259"/>
    </row>
    <row r="268" spans="1:80" ht="12.75">
      <c r="A268" s="260">
        <v>67</v>
      </c>
      <c r="B268" s="261" t="s">
        <v>323</v>
      </c>
      <c r="C268" s="262" t="s">
        <v>324</v>
      </c>
      <c r="D268" s="263" t="s">
        <v>152</v>
      </c>
      <c r="E268" s="264">
        <v>204.74</v>
      </c>
      <c r="F268" s="264">
        <v>0</v>
      </c>
      <c r="G268" s="265">
        <f>E268*F268</f>
        <v>0</v>
      </c>
      <c r="H268" s="266">
        <v>0.00092</v>
      </c>
      <c r="I268" s="267">
        <f>E268*H268</f>
        <v>0.18836080000000002</v>
      </c>
      <c r="J268" s="266">
        <v>-0.027</v>
      </c>
      <c r="K268" s="267">
        <f>E268*J268</f>
        <v>-5.52798</v>
      </c>
      <c r="O268" s="259">
        <v>2</v>
      </c>
      <c r="AA268" s="232">
        <v>1</v>
      </c>
      <c r="AB268" s="232">
        <v>1</v>
      </c>
      <c r="AC268" s="232">
        <v>1</v>
      </c>
      <c r="AZ268" s="232">
        <v>1</v>
      </c>
      <c r="BA268" s="232">
        <f>IF(AZ268=1,G268,0)</f>
        <v>0</v>
      </c>
      <c r="BB268" s="232">
        <f>IF(AZ268=2,G268,0)</f>
        <v>0</v>
      </c>
      <c r="BC268" s="232">
        <f>IF(AZ268=3,G268,0)</f>
        <v>0</v>
      </c>
      <c r="BD268" s="232">
        <f>IF(AZ268=4,G268,0)</f>
        <v>0</v>
      </c>
      <c r="BE268" s="232">
        <f>IF(AZ268=5,G268,0)</f>
        <v>0</v>
      </c>
      <c r="CA268" s="259">
        <v>1</v>
      </c>
      <c r="CB268" s="259">
        <v>1</v>
      </c>
    </row>
    <row r="269" spans="1:15" ht="12.75">
      <c r="A269" s="268"/>
      <c r="B269" s="271"/>
      <c r="C269" s="325" t="s">
        <v>910</v>
      </c>
      <c r="D269" s="326"/>
      <c r="E269" s="272">
        <v>145.86</v>
      </c>
      <c r="F269" s="273"/>
      <c r="G269" s="274"/>
      <c r="H269" s="275"/>
      <c r="I269" s="269"/>
      <c r="J269" s="276"/>
      <c r="K269" s="269"/>
      <c r="M269" s="270" t="s">
        <v>910</v>
      </c>
      <c r="O269" s="259"/>
    </row>
    <row r="270" spans="1:15" ht="12.75">
      <c r="A270" s="268"/>
      <c r="B270" s="271"/>
      <c r="C270" s="325" t="s">
        <v>911</v>
      </c>
      <c r="D270" s="326"/>
      <c r="E270" s="272">
        <v>58.88</v>
      </c>
      <c r="F270" s="273"/>
      <c r="G270" s="274"/>
      <c r="H270" s="275"/>
      <c r="I270" s="269"/>
      <c r="J270" s="276"/>
      <c r="K270" s="269"/>
      <c r="M270" s="270" t="s">
        <v>911</v>
      </c>
      <c r="O270" s="259"/>
    </row>
    <row r="271" spans="1:80" ht="12.75">
      <c r="A271" s="260">
        <v>68</v>
      </c>
      <c r="B271" s="261" t="s">
        <v>326</v>
      </c>
      <c r="C271" s="262" t="s">
        <v>327</v>
      </c>
      <c r="D271" s="263" t="s">
        <v>152</v>
      </c>
      <c r="E271" s="264">
        <v>14.3</v>
      </c>
      <c r="F271" s="264">
        <v>0</v>
      </c>
      <c r="G271" s="265">
        <f>E271*F271</f>
        <v>0</v>
      </c>
      <c r="H271" s="266">
        <v>0.00082</v>
      </c>
      <c r="I271" s="267">
        <f>E271*H271</f>
        <v>0.011726</v>
      </c>
      <c r="J271" s="266">
        <v>-0.023</v>
      </c>
      <c r="K271" s="267">
        <f>E271*J271</f>
        <v>-0.3289</v>
      </c>
      <c r="O271" s="259">
        <v>2</v>
      </c>
      <c r="AA271" s="232">
        <v>1</v>
      </c>
      <c r="AB271" s="232">
        <v>1</v>
      </c>
      <c r="AC271" s="232">
        <v>1</v>
      </c>
      <c r="AZ271" s="232">
        <v>1</v>
      </c>
      <c r="BA271" s="232">
        <f>IF(AZ271=1,G271,0)</f>
        <v>0</v>
      </c>
      <c r="BB271" s="232">
        <f>IF(AZ271=2,G271,0)</f>
        <v>0</v>
      </c>
      <c r="BC271" s="232">
        <f>IF(AZ271=3,G271,0)</f>
        <v>0</v>
      </c>
      <c r="BD271" s="232">
        <f>IF(AZ271=4,G271,0)</f>
        <v>0</v>
      </c>
      <c r="BE271" s="232">
        <f>IF(AZ271=5,G271,0)</f>
        <v>0</v>
      </c>
      <c r="CA271" s="259">
        <v>1</v>
      </c>
      <c r="CB271" s="259">
        <v>1</v>
      </c>
    </row>
    <row r="272" spans="1:15" ht="12.75">
      <c r="A272" s="268"/>
      <c r="B272" s="271"/>
      <c r="C272" s="325" t="s">
        <v>912</v>
      </c>
      <c r="D272" s="326"/>
      <c r="E272" s="272">
        <v>14.3</v>
      </c>
      <c r="F272" s="273"/>
      <c r="G272" s="274"/>
      <c r="H272" s="275"/>
      <c r="I272" s="269"/>
      <c r="J272" s="276"/>
      <c r="K272" s="269"/>
      <c r="M272" s="270" t="s">
        <v>912</v>
      </c>
      <c r="O272" s="259"/>
    </row>
    <row r="273" spans="1:80" ht="12.75">
      <c r="A273" s="260">
        <v>69</v>
      </c>
      <c r="B273" s="261" t="s">
        <v>329</v>
      </c>
      <c r="C273" s="262" t="s">
        <v>330</v>
      </c>
      <c r="D273" s="263" t="s">
        <v>152</v>
      </c>
      <c r="E273" s="264">
        <v>6.84</v>
      </c>
      <c r="F273" s="264">
        <v>0</v>
      </c>
      <c r="G273" s="265">
        <f>E273*F273</f>
        <v>0</v>
      </c>
      <c r="H273" s="266">
        <v>0.00117</v>
      </c>
      <c r="I273" s="267">
        <f>E273*H273</f>
        <v>0.008002800000000001</v>
      </c>
      <c r="J273" s="266">
        <v>-0.088</v>
      </c>
      <c r="K273" s="267">
        <f>E273*J273</f>
        <v>-0.6019199999999999</v>
      </c>
      <c r="O273" s="259">
        <v>2</v>
      </c>
      <c r="AA273" s="232">
        <v>1</v>
      </c>
      <c r="AB273" s="232">
        <v>1</v>
      </c>
      <c r="AC273" s="232">
        <v>1</v>
      </c>
      <c r="AZ273" s="232">
        <v>1</v>
      </c>
      <c r="BA273" s="232">
        <f>IF(AZ273=1,G273,0)</f>
        <v>0</v>
      </c>
      <c r="BB273" s="232">
        <f>IF(AZ273=2,G273,0)</f>
        <v>0</v>
      </c>
      <c r="BC273" s="232">
        <f>IF(AZ273=3,G273,0)</f>
        <v>0</v>
      </c>
      <c r="BD273" s="232">
        <f>IF(AZ273=4,G273,0)</f>
        <v>0</v>
      </c>
      <c r="BE273" s="232">
        <f>IF(AZ273=5,G273,0)</f>
        <v>0</v>
      </c>
      <c r="CA273" s="259">
        <v>1</v>
      </c>
      <c r="CB273" s="259">
        <v>1</v>
      </c>
    </row>
    <row r="274" spans="1:15" ht="12.75">
      <c r="A274" s="268"/>
      <c r="B274" s="271"/>
      <c r="C274" s="325" t="s">
        <v>913</v>
      </c>
      <c r="D274" s="326"/>
      <c r="E274" s="272">
        <v>6.84</v>
      </c>
      <c r="F274" s="273"/>
      <c r="G274" s="274"/>
      <c r="H274" s="275"/>
      <c r="I274" s="269"/>
      <c r="J274" s="276"/>
      <c r="K274" s="269"/>
      <c r="M274" s="270" t="s">
        <v>913</v>
      </c>
      <c r="O274" s="259"/>
    </row>
    <row r="275" spans="1:80" ht="12.75">
      <c r="A275" s="260">
        <v>70</v>
      </c>
      <c r="B275" s="261" t="s">
        <v>914</v>
      </c>
      <c r="C275" s="262" t="s">
        <v>915</v>
      </c>
      <c r="D275" s="263" t="s">
        <v>152</v>
      </c>
      <c r="E275" s="264">
        <v>53.1</v>
      </c>
      <c r="F275" s="264">
        <v>0</v>
      </c>
      <c r="G275" s="265">
        <f>E275*F275</f>
        <v>0</v>
      </c>
      <c r="H275" s="266">
        <v>0.001</v>
      </c>
      <c r="I275" s="267">
        <f>E275*H275</f>
        <v>0.0531</v>
      </c>
      <c r="J275" s="266">
        <v>-0.067</v>
      </c>
      <c r="K275" s="267">
        <f>E275*J275</f>
        <v>-3.5577000000000005</v>
      </c>
      <c r="O275" s="259">
        <v>2</v>
      </c>
      <c r="AA275" s="232">
        <v>1</v>
      </c>
      <c r="AB275" s="232">
        <v>1</v>
      </c>
      <c r="AC275" s="232">
        <v>1</v>
      </c>
      <c r="AZ275" s="232">
        <v>1</v>
      </c>
      <c r="BA275" s="232">
        <f>IF(AZ275=1,G275,0)</f>
        <v>0</v>
      </c>
      <c r="BB275" s="232">
        <f>IF(AZ275=2,G275,0)</f>
        <v>0</v>
      </c>
      <c r="BC275" s="232">
        <f>IF(AZ275=3,G275,0)</f>
        <v>0</v>
      </c>
      <c r="BD275" s="232">
        <f>IF(AZ275=4,G275,0)</f>
        <v>0</v>
      </c>
      <c r="BE275" s="232">
        <f>IF(AZ275=5,G275,0)</f>
        <v>0</v>
      </c>
      <c r="CA275" s="259">
        <v>1</v>
      </c>
      <c r="CB275" s="259">
        <v>1</v>
      </c>
    </row>
    <row r="276" spans="1:15" ht="12.75">
      <c r="A276" s="268"/>
      <c r="B276" s="271"/>
      <c r="C276" s="325" t="s">
        <v>916</v>
      </c>
      <c r="D276" s="326"/>
      <c r="E276" s="272">
        <v>53.1</v>
      </c>
      <c r="F276" s="273"/>
      <c r="G276" s="274"/>
      <c r="H276" s="275"/>
      <c r="I276" s="269"/>
      <c r="J276" s="276"/>
      <c r="K276" s="269"/>
      <c r="M276" s="270" t="s">
        <v>916</v>
      </c>
      <c r="O276" s="259"/>
    </row>
    <row r="277" spans="1:80" ht="12.75">
      <c r="A277" s="260">
        <v>71</v>
      </c>
      <c r="B277" s="261" t="s">
        <v>332</v>
      </c>
      <c r="C277" s="262" t="s">
        <v>917</v>
      </c>
      <c r="D277" s="263" t="s">
        <v>152</v>
      </c>
      <c r="E277" s="264">
        <v>246.024</v>
      </c>
      <c r="F277" s="264">
        <v>0</v>
      </c>
      <c r="G277" s="265">
        <f>E277*F277</f>
        <v>0</v>
      </c>
      <c r="H277" s="266">
        <v>0</v>
      </c>
      <c r="I277" s="267">
        <f>E277*H277</f>
        <v>0</v>
      </c>
      <c r="J277" s="266">
        <v>-0.004</v>
      </c>
      <c r="K277" s="267">
        <f>E277*J277</f>
        <v>-0.984096</v>
      </c>
      <c r="O277" s="259">
        <v>2</v>
      </c>
      <c r="AA277" s="232">
        <v>1</v>
      </c>
      <c r="AB277" s="232">
        <v>1</v>
      </c>
      <c r="AC277" s="232">
        <v>1</v>
      </c>
      <c r="AZ277" s="232">
        <v>1</v>
      </c>
      <c r="BA277" s="232">
        <f>IF(AZ277=1,G277,0)</f>
        <v>0</v>
      </c>
      <c r="BB277" s="232">
        <f>IF(AZ277=2,G277,0)</f>
        <v>0</v>
      </c>
      <c r="BC277" s="232">
        <f>IF(AZ277=3,G277,0)</f>
        <v>0</v>
      </c>
      <c r="BD277" s="232">
        <f>IF(AZ277=4,G277,0)</f>
        <v>0</v>
      </c>
      <c r="BE277" s="232">
        <f>IF(AZ277=5,G277,0)</f>
        <v>0</v>
      </c>
      <c r="CA277" s="259">
        <v>1</v>
      </c>
      <c r="CB277" s="259">
        <v>1</v>
      </c>
    </row>
    <row r="278" spans="1:15" ht="12.75">
      <c r="A278" s="268"/>
      <c r="B278" s="271"/>
      <c r="C278" s="325" t="s">
        <v>918</v>
      </c>
      <c r="D278" s="326"/>
      <c r="E278" s="272">
        <v>22.77</v>
      </c>
      <c r="F278" s="273"/>
      <c r="G278" s="274"/>
      <c r="H278" s="275"/>
      <c r="I278" s="269"/>
      <c r="J278" s="276"/>
      <c r="K278" s="269"/>
      <c r="M278" s="270" t="s">
        <v>918</v>
      </c>
      <c r="O278" s="259"/>
    </row>
    <row r="279" spans="1:15" ht="12.75">
      <c r="A279" s="268"/>
      <c r="B279" s="271"/>
      <c r="C279" s="325" t="s">
        <v>919</v>
      </c>
      <c r="D279" s="326"/>
      <c r="E279" s="272">
        <v>87.09</v>
      </c>
      <c r="F279" s="273"/>
      <c r="G279" s="274"/>
      <c r="H279" s="275"/>
      <c r="I279" s="269"/>
      <c r="J279" s="276"/>
      <c r="K279" s="269"/>
      <c r="M279" s="270" t="s">
        <v>919</v>
      </c>
      <c r="O279" s="259"/>
    </row>
    <row r="280" spans="1:15" ht="22.5">
      <c r="A280" s="268"/>
      <c r="B280" s="271"/>
      <c r="C280" s="325" t="s">
        <v>920</v>
      </c>
      <c r="D280" s="326"/>
      <c r="E280" s="272">
        <v>22.524</v>
      </c>
      <c r="F280" s="273"/>
      <c r="G280" s="274"/>
      <c r="H280" s="275"/>
      <c r="I280" s="269"/>
      <c r="J280" s="276"/>
      <c r="K280" s="269"/>
      <c r="M280" s="270" t="s">
        <v>920</v>
      </c>
      <c r="O280" s="259"/>
    </row>
    <row r="281" spans="1:15" ht="22.5">
      <c r="A281" s="268"/>
      <c r="B281" s="271"/>
      <c r="C281" s="325" t="s">
        <v>921</v>
      </c>
      <c r="D281" s="326"/>
      <c r="E281" s="272">
        <v>32.91</v>
      </c>
      <c r="F281" s="273"/>
      <c r="G281" s="274"/>
      <c r="H281" s="275"/>
      <c r="I281" s="269"/>
      <c r="J281" s="276"/>
      <c r="K281" s="269"/>
      <c r="M281" s="270" t="s">
        <v>921</v>
      </c>
      <c r="O281" s="259"/>
    </row>
    <row r="282" spans="1:15" ht="12.75">
      <c r="A282" s="268"/>
      <c r="B282" s="271"/>
      <c r="C282" s="325" t="s">
        <v>922</v>
      </c>
      <c r="D282" s="326"/>
      <c r="E282" s="272">
        <v>80.73</v>
      </c>
      <c r="F282" s="273"/>
      <c r="G282" s="274"/>
      <c r="H282" s="275"/>
      <c r="I282" s="269"/>
      <c r="J282" s="276"/>
      <c r="K282" s="269"/>
      <c r="M282" s="270" t="s">
        <v>922</v>
      </c>
      <c r="O282" s="259"/>
    </row>
    <row r="283" spans="1:57" ht="12.75">
      <c r="A283" s="277"/>
      <c r="B283" s="278" t="s">
        <v>101</v>
      </c>
      <c r="C283" s="279" t="s">
        <v>300</v>
      </c>
      <c r="D283" s="280"/>
      <c r="E283" s="281"/>
      <c r="F283" s="282"/>
      <c r="G283" s="283">
        <f>SUM(G241:G282)</f>
        <v>0</v>
      </c>
      <c r="H283" s="284"/>
      <c r="I283" s="285">
        <f>SUM(I241:I282)</f>
        <v>0.499633524</v>
      </c>
      <c r="J283" s="284"/>
      <c r="K283" s="285">
        <f>SUM(K241:K282)</f>
        <v>-19.8638796</v>
      </c>
      <c r="O283" s="259">
        <v>4</v>
      </c>
      <c r="BA283" s="286">
        <f>SUM(BA241:BA282)</f>
        <v>0</v>
      </c>
      <c r="BB283" s="286">
        <f>SUM(BB241:BB282)</f>
        <v>0</v>
      </c>
      <c r="BC283" s="286">
        <f>SUM(BC241:BC282)</f>
        <v>0</v>
      </c>
      <c r="BD283" s="286">
        <f>SUM(BD241:BD282)</f>
        <v>0</v>
      </c>
      <c r="BE283" s="286">
        <f>SUM(BE241:BE282)</f>
        <v>0</v>
      </c>
    </row>
    <row r="284" spans="1:15" ht="12.75">
      <c r="A284" s="249" t="s">
        <v>97</v>
      </c>
      <c r="B284" s="250" t="s">
        <v>335</v>
      </c>
      <c r="C284" s="251" t="s">
        <v>336</v>
      </c>
      <c r="D284" s="252"/>
      <c r="E284" s="253"/>
      <c r="F284" s="253"/>
      <c r="G284" s="254"/>
      <c r="H284" s="255"/>
      <c r="I284" s="256"/>
      <c r="J284" s="257"/>
      <c r="K284" s="258"/>
      <c r="O284" s="259">
        <v>1</v>
      </c>
    </row>
    <row r="285" spans="1:80" ht="12.75">
      <c r="A285" s="260">
        <v>72</v>
      </c>
      <c r="B285" s="261" t="s">
        <v>923</v>
      </c>
      <c r="C285" s="262" t="s">
        <v>924</v>
      </c>
      <c r="D285" s="263" t="s">
        <v>178</v>
      </c>
      <c r="E285" s="264">
        <v>34</v>
      </c>
      <c r="F285" s="264">
        <v>0</v>
      </c>
      <c r="G285" s="265">
        <f>E285*F285</f>
        <v>0</v>
      </c>
      <c r="H285" s="266">
        <v>0.0236500000000035</v>
      </c>
      <c r="I285" s="267">
        <f>E285*H285</f>
        <v>0.804100000000119</v>
      </c>
      <c r="J285" s="266">
        <v>0</v>
      </c>
      <c r="K285" s="267">
        <f>E285*J285</f>
        <v>0</v>
      </c>
      <c r="O285" s="259">
        <v>2</v>
      </c>
      <c r="AA285" s="232">
        <v>1</v>
      </c>
      <c r="AB285" s="232">
        <v>1</v>
      </c>
      <c r="AC285" s="232">
        <v>1</v>
      </c>
      <c r="AZ285" s="232">
        <v>1</v>
      </c>
      <c r="BA285" s="232">
        <f>IF(AZ285=1,G285,0)</f>
        <v>0</v>
      </c>
      <c r="BB285" s="232">
        <f>IF(AZ285=2,G285,0)</f>
        <v>0</v>
      </c>
      <c r="BC285" s="232">
        <f>IF(AZ285=3,G285,0)</f>
        <v>0</v>
      </c>
      <c r="BD285" s="232">
        <f>IF(AZ285=4,G285,0)</f>
        <v>0</v>
      </c>
      <c r="BE285" s="232">
        <f>IF(AZ285=5,G285,0)</f>
        <v>0</v>
      </c>
      <c r="CA285" s="259">
        <v>1</v>
      </c>
      <c r="CB285" s="259">
        <v>1</v>
      </c>
    </row>
    <row r="286" spans="1:15" ht="12.75">
      <c r="A286" s="268"/>
      <c r="B286" s="271"/>
      <c r="C286" s="325" t="s">
        <v>925</v>
      </c>
      <c r="D286" s="326"/>
      <c r="E286" s="272">
        <v>34</v>
      </c>
      <c r="F286" s="273"/>
      <c r="G286" s="274"/>
      <c r="H286" s="275"/>
      <c r="I286" s="269"/>
      <c r="J286" s="276"/>
      <c r="K286" s="269"/>
      <c r="M286" s="270" t="s">
        <v>925</v>
      </c>
      <c r="O286" s="259"/>
    </row>
    <row r="287" spans="1:80" ht="12.75">
      <c r="A287" s="260">
        <v>73</v>
      </c>
      <c r="B287" s="261" t="s">
        <v>926</v>
      </c>
      <c r="C287" s="262" t="s">
        <v>927</v>
      </c>
      <c r="D287" s="263" t="s">
        <v>178</v>
      </c>
      <c r="E287" s="264">
        <v>34</v>
      </c>
      <c r="F287" s="264">
        <v>0</v>
      </c>
      <c r="G287" s="265">
        <f>E287*F287</f>
        <v>0</v>
      </c>
      <c r="H287" s="266">
        <v>0.00439999999999685</v>
      </c>
      <c r="I287" s="267">
        <f>E287*H287</f>
        <v>0.1495999999998929</v>
      </c>
      <c r="J287" s="266">
        <v>0</v>
      </c>
      <c r="K287" s="267">
        <f>E287*J287</f>
        <v>0</v>
      </c>
      <c r="O287" s="259">
        <v>2</v>
      </c>
      <c r="AA287" s="232">
        <v>1</v>
      </c>
      <c r="AB287" s="232">
        <v>1</v>
      </c>
      <c r="AC287" s="232">
        <v>1</v>
      </c>
      <c r="AZ287" s="232">
        <v>1</v>
      </c>
      <c r="BA287" s="232">
        <f>IF(AZ287=1,G287,0)</f>
        <v>0</v>
      </c>
      <c r="BB287" s="232">
        <f>IF(AZ287=2,G287,0)</f>
        <v>0</v>
      </c>
      <c r="BC287" s="232">
        <f>IF(AZ287=3,G287,0)</f>
        <v>0</v>
      </c>
      <c r="BD287" s="232">
        <f>IF(AZ287=4,G287,0)</f>
        <v>0</v>
      </c>
      <c r="BE287" s="232">
        <f>IF(AZ287=5,G287,0)</f>
        <v>0</v>
      </c>
      <c r="CA287" s="259">
        <v>1</v>
      </c>
      <c r="CB287" s="259">
        <v>1</v>
      </c>
    </row>
    <row r="288" spans="1:80" ht="12.75">
      <c r="A288" s="260">
        <v>74</v>
      </c>
      <c r="B288" s="261" t="s">
        <v>928</v>
      </c>
      <c r="C288" s="262" t="s">
        <v>929</v>
      </c>
      <c r="D288" s="263" t="s">
        <v>152</v>
      </c>
      <c r="E288" s="264">
        <v>48.4</v>
      </c>
      <c r="F288" s="264">
        <v>0</v>
      </c>
      <c r="G288" s="265">
        <f>E288*F288</f>
        <v>0</v>
      </c>
      <c r="H288" s="266">
        <v>0</v>
      </c>
      <c r="I288" s="267">
        <f>E288*H288</f>
        <v>0</v>
      </c>
      <c r="J288" s="266">
        <v>-0.004</v>
      </c>
      <c r="K288" s="267">
        <f>E288*J288</f>
        <v>-0.1936</v>
      </c>
      <c r="O288" s="259">
        <v>2</v>
      </c>
      <c r="AA288" s="232">
        <v>1</v>
      </c>
      <c r="AB288" s="232">
        <v>1</v>
      </c>
      <c r="AC288" s="232">
        <v>1</v>
      </c>
      <c r="AZ288" s="232">
        <v>1</v>
      </c>
      <c r="BA288" s="232">
        <f>IF(AZ288=1,G288,0)</f>
        <v>0</v>
      </c>
      <c r="BB288" s="232">
        <f>IF(AZ288=2,G288,0)</f>
        <v>0</v>
      </c>
      <c r="BC288" s="232">
        <f>IF(AZ288=3,G288,0)</f>
        <v>0</v>
      </c>
      <c r="BD288" s="232">
        <f>IF(AZ288=4,G288,0)</f>
        <v>0</v>
      </c>
      <c r="BE288" s="232">
        <f>IF(AZ288=5,G288,0)</f>
        <v>0</v>
      </c>
      <c r="CA288" s="259">
        <v>1</v>
      </c>
      <c r="CB288" s="259">
        <v>1</v>
      </c>
    </row>
    <row r="289" spans="1:15" ht="12.75">
      <c r="A289" s="268"/>
      <c r="B289" s="271"/>
      <c r="C289" s="325" t="s">
        <v>930</v>
      </c>
      <c r="D289" s="326"/>
      <c r="E289" s="272">
        <v>48.4</v>
      </c>
      <c r="F289" s="273"/>
      <c r="G289" s="274"/>
      <c r="H289" s="275"/>
      <c r="I289" s="269"/>
      <c r="J289" s="276"/>
      <c r="K289" s="269"/>
      <c r="M289" s="270" t="s">
        <v>930</v>
      </c>
      <c r="O289" s="259"/>
    </row>
    <row r="290" spans="1:80" ht="12.75">
      <c r="A290" s="260">
        <v>75</v>
      </c>
      <c r="B290" s="261" t="s">
        <v>931</v>
      </c>
      <c r="C290" s="262" t="s">
        <v>932</v>
      </c>
      <c r="D290" s="263" t="s">
        <v>152</v>
      </c>
      <c r="E290" s="264">
        <v>1993.4767</v>
      </c>
      <c r="F290" s="264">
        <v>0</v>
      </c>
      <c r="G290" s="265">
        <f>E290*F290</f>
        <v>0</v>
      </c>
      <c r="H290" s="266">
        <v>0</v>
      </c>
      <c r="I290" s="267">
        <f>E290*H290</f>
        <v>0</v>
      </c>
      <c r="J290" s="266">
        <v>-0.046</v>
      </c>
      <c r="K290" s="267">
        <f>E290*J290</f>
        <v>-91.6999282</v>
      </c>
      <c r="O290" s="259">
        <v>2</v>
      </c>
      <c r="AA290" s="232">
        <v>1</v>
      </c>
      <c r="AB290" s="232">
        <v>1</v>
      </c>
      <c r="AC290" s="232">
        <v>1</v>
      </c>
      <c r="AZ290" s="232">
        <v>1</v>
      </c>
      <c r="BA290" s="232">
        <f>IF(AZ290=1,G290,0)</f>
        <v>0</v>
      </c>
      <c r="BB290" s="232">
        <f>IF(AZ290=2,G290,0)</f>
        <v>0</v>
      </c>
      <c r="BC290" s="232">
        <f>IF(AZ290=3,G290,0)</f>
        <v>0</v>
      </c>
      <c r="BD290" s="232">
        <f>IF(AZ290=4,G290,0)</f>
        <v>0</v>
      </c>
      <c r="BE290" s="232">
        <f>IF(AZ290=5,G290,0)</f>
        <v>0</v>
      </c>
      <c r="CA290" s="259">
        <v>1</v>
      </c>
      <c r="CB290" s="259">
        <v>1</v>
      </c>
    </row>
    <row r="291" spans="1:15" ht="12.75">
      <c r="A291" s="268"/>
      <c r="B291" s="271"/>
      <c r="C291" s="325" t="s">
        <v>933</v>
      </c>
      <c r="D291" s="326"/>
      <c r="E291" s="272">
        <v>1993.4767</v>
      </c>
      <c r="F291" s="273"/>
      <c r="G291" s="274"/>
      <c r="H291" s="275"/>
      <c r="I291" s="269"/>
      <c r="J291" s="276"/>
      <c r="K291" s="269"/>
      <c r="M291" s="270" t="s">
        <v>933</v>
      </c>
      <c r="O291" s="259"/>
    </row>
    <row r="292" spans="1:57" ht="12.75">
      <c r="A292" s="277"/>
      <c r="B292" s="278" t="s">
        <v>101</v>
      </c>
      <c r="C292" s="279" t="s">
        <v>337</v>
      </c>
      <c r="D292" s="280"/>
      <c r="E292" s="281"/>
      <c r="F292" s="282"/>
      <c r="G292" s="283">
        <f>SUM(G284:G291)</f>
        <v>0</v>
      </c>
      <c r="H292" s="284"/>
      <c r="I292" s="285">
        <f>SUM(I284:I291)</f>
        <v>0.953700000000012</v>
      </c>
      <c r="J292" s="284"/>
      <c r="K292" s="285">
        <f>SUM(K284:K291)</f>
        <v>-91.8935282</v>
      </c>
      <c r="O292" s="259">
        <v>4</v>
      </c>
      <c r="BA292" s="286">
        <f>SUM(BA284:BA291)</f>
        <v>0</v>
      </c>
      <c r="BB292" s="286">
        <f>SUM(BB284:BB291)</f>
        <v>0</v>
      </c>
      <c r="BC292" s="286">
        <f>SUM(BC284:BC291)</f>
        <v>0</v>
      </c>
      <c r="BD292" s="286">
        <f>SUM(BD284:BD291)</f>
        <v>0</v>
      </c>
      <c r="BE292" s="286">
        <f>SUM(BE284:BE291)</f>
        <v>0</v>
      </c>
    </row>
    <row r="293" spans="1:15" ht="12.75">
      <c r="A293" s="249" t="s">
        <v>97</v>
      </c>
      <c r="B293" s="250" t="s">
        <v>352</v>
      </c>
      <c r="C293" s="251" t="s">
        <v>353</v>
      </c>
      <c r="D293" s="252"/>
      <c r="E293" s="253"/>
      <c r="F293" s="253"/>
      <c r="G293" s="254"/>
      <c r="H293" s="255"/>
      <c r="I293" s="256"/>
      <c r="J293" s="257"/>
      <c r="K293" s="258"/>
      <c r="O293" s="259">
        <v>1</v>
      </c>
    </row>
    <row r="294" spans="1:80" ht="12.75">
      <c r="A294" s="260">
        <v>76</v>
      </c>
      <c r="B294" s="261" t="s">
        <v>934</v>
      </c>
      <c r="C294" s="262" t="s">
        <v>935</v>
      </c>
      <c r="D294" s="263" t="s">
        <v>357</v>
      </c>
      <c r="E294" s="264">
        <v>34.9619</v>
      </c>
      <c r="F294" s="264">
        <v>0</v>
      </c>
      <c r="G294" s="265">
        <f>E294*F294</f>
        <v>0</v>
      </c>
      <c r="H294" s="266">
        <v>0</v>
      </c>
      <c r="I294" s="267">
        <f>E294*H294</f>
        <v>0</v>
      </c>
      <c r="J294" s="266">
        <v>0</v>
      </c>
      <c r="K294" s="267">
        <f>E294*J294</f>
        <v>0</v>
      </c>
      <c r="O294" s="259">
        <v>2</v>
      </c>
      <c r="AA294" s="232">
        <v>1</v>
      </c>
      <c r="AB294" s="232">
        <v>2</v>
      </c>
      <c r="AC294" s="232">
        <v>2</v>
      </c>
      <c r="AZ294" s="232">
        <v>1</v>
      </c>
      <c r="BA294" s="232">
        <f>IF(AZ294=1,G294,0)</f>
        <v>0</v>
      </c>
      <c r="BB294" s="232">
        <f>IF(AZ294=2,G294,0)</f>
        <v>0</v>
      </c>
      <c r="BC294" s="232">
        <f>IF(AZ294=3,G294,0)</f>
        <v>0</v>
      </c>
      <c r="BD294" s="232">
        <f>IF(AZ294=4,G294,0)</f>
        <v>0</v>
      </c>
      <c r="BE294" s="232">
        <f>IF(AZ294=5,G294,0)</f>
        <v>0</v>
      </c>
      <c r="CA294" s="259">
        <v>1</v>
      </c>
      <c r="CB294" s="259">
        <v>2</v>
      </c>
    </row>
    <row r="295" spans="1:80" ht="12.75">
      <c r="A295" s="260">
        <v>77</v>
      </c>
      <c r="B295" s="261" t="s">
        <v>355</v>
      </c>
      <c r="C295" s="262" t="s">
        <v>356</v>
      </c>
      <c r="D295" s="263" t="s">
        <v>357</v>
      </c>
      <c r="E295" s="264">
        <v>243.969855575996</v>
      </c>
      <c r="F295" s="264">
        <v>0</v>
      </c>
      <c r="G295" s="265">
        <f>E295*F295</f>
        <v>0</v>
      </c>
      <c r="H295" s="266">
        <v>0</v>
      </c>
      <c r="I295" s="267">
        <f>E295*H295</f>
        <v>0</v>
      </c>
      <c r="J295" s="266"/>
      <c r="K295" s="267">
        <f>E295*J295</f>
        <v>0</v>
      </c>
      <c r="O295" s="259">
        <v>2</v>
      </c>
      <c r="AA295" s="232">
        <v>7</v>
      </c>
      <c r="AB295" s="232">
        <v>1</v>
      </c>
      <c r="AC295" s="232">
        <v>2</v>
      </c>
      <c r="AZ295" s="232">
        <v>1</v>
      </c>
      <c r="BA295" s="232">
        <f>IF(AZ295=1,G295,0)</f>
        <v>0</v>
      </c>
      <c r="BB295" s="232">
        <f>IF(AZ295=2,G295,0)</f>
        <v>0</v>
      </c>
      <c r="BC295" s="232">
        <f>IF(AZ295=3,G295,0)</f>
        <v>0</v>
      </c>
      <c r="BD295" s="232">
        <f>IF(AZ295=4,G295,0)</f>
        <v>0</v>
      </c>
      <c r="BE295" s="232">
        <f>IF(AZ295=5,G295,0)</f>
        <v>0</v>
      </c>
      <c r="CA295" s="259">
        <v>7</v>
      </c>
      <c r="CB295" s="259">
        <v>1</v>
      </c>
    </row>
    <row r="296" spans="1:57" ht="12.75">
      <c r="A296" s="277"/>
      <c r="B296" s="278" t="s">
        <v>101</v>
      </c>
      <c r="C296" s="279" t="s">
        <v>354</v>
      </c>
      <c r="D296" s="280"/>
      <c r="E296" s="281"/>
      <c r="F296" s="282"/>
      <c r="G296" s="283">
        <f>SUM(G293:G295)</f>
        <v>0</v>
      </c>
      <c r="H296" s="284"/>
      <c r="I296" s="285">
        <f>SUM(I293:I295)</f>
        <v>0</v>
      </c>
      <c r="J296" s="284"/>
      <c r="K296" s="285">
        <f>SUM(K293:K295)</f>
        <v>0</v>
      </c>
      <c r="O296" s="259">
        <v>4</v>
      </c>
      <c r="BA296" s="286">
        <f>SUM(BA293:BA295)</f>
        <v>0</v>
      </c>
      <c r="BB296" s="286">
        <f>SUM(BB293:BB295)</f>
        <v>0</v>
      </c>
      <c r="BC296" s="286">
        <f>SUM(BC293:BC295)</f>
        <v>0</v>
      </c>
      <c r="BD296" s="286">
        <f>SUM(BD293:BD295)</f>
        <v>0</v>
      </c>
      <c r="BE296" s="286">
        <f>SUM(BE293:BE295)</f>
        <v>0</v>
      </c>
    </row>
    <row r="297" spans="1:15" ht="12.75">
      <c r="A297" s="249" t="s">
        <v>97</v>
      </c>
      <c r="B297" s="250" t="s">
        <v>358</v>
      </c>
      <c r="C297" s="251" t="s">
        <v>359</v>
      </c>
      <c r="D297" s="252"/>
      <c r="E297" s="253"/>
      <c r="F297" s="253"/>
      <c r="G297" s="254"/>
      <c r="H297" s="255"/>
      <c r="I297" s="256"/>
      <c r="J297" s="257"/>
      <c r="K297" s="258"/>
      <c r="O297" s="259">
        <v>1</v>
      </c>
    </row>
    <row r="298" spans="1:80" ht="22.5">
      <c r="A298" s="260">
        <v>78</v>
      </c>
      <c r="B298" s="261" t="s">
        <v>361</v>
      </c>
      <c r="C298" s="262" t="s">
        <v>362</v>
      </c>
      <c r="D298" s="263" t="s">
        <v>152</v>
      </c>
      <c r="E298" s="264">
        <v>81.892</v>
      </c>
      <c r="F298" s="264">
        <v>0</v>
      </c>
      <c r="G298" s="265">
        <f>E298*F298</f>
        <v>0</v>
      </c>
      <c r="H298" s="266">
        <v>0.00033</v>
      </c>
      <c r="I298" s="267">
        <f>E298*H298</f>
        <v>0.027024359999999997</v>
      </c>
      <c r="J298" s="266">
        <v>0</v>
      </c>
      <c r="K298" s="267">
        <f>E298*J298</f>
        <v>0</v>
      </c>
      <c r="O298" s="259">
        <v>2</v>
      </c>
      <c r="AA298" s="232">
        <v>1</v>
      </c>
      <c r="AB298" s="232">
        <v>7</v>
      </c>
      <c r="AC298" s="232">
        <v>7</v>
      </c>
      <c r="AZ298" s="232">
        <v>2</v>
      </c>
      <c r="BA298" s="232">
        <f>IF(AZ298=1,G298,0)</f>
        <v>0</v>
      </c>
      <c r="BB298" s="232">
        <f>IF(AZ298=2,G298,0)</f>
        <v>0</v>
      </c>
      <c r="BC298" s="232">
        <f>IF(AZ298=3,G298,0)</f>
        <v>0</v>
      </c>
      <c r="BD298" s="232">
        <f>IF(AZ298=4,G298,0)</f>
        <v>0</v>
      </c>
      <c r="BE298" s="232">
        <f>IF(AZ298=5,G298,0)</f>
        <v>0</v>
      </c>
      <c r="CA298" s="259">
        <v>1</v>
      </c>
      <c r="CB298" s="259">
        <v>7</v>
      </c>
    </row>
    <row r="299" spans="1:15" ht="12.75">
      <c r="A299" s="268"/>
      <c r="B299" s="271"/>
      <c r="C299" s="325" t="s">
        <v>936</v>
      </c>
      <c r="D299" s="326"/>
      <c r="E299" s="272">
        <v>28.5</v>
      </c>
      <c r="F299" s="273"/>
      <c r="G299" s="274"/>
      <c r="H299" s="275"/>
      <c r="I299" s="269"/>
      <c r="J299" s="276"/>
      <c r="K299" s="269"/>
      <c r="M299" s="270" t="s">
        <v>936</v>
      </c>
      <c r="O299" s="259"/>
    </row>
    <row r="300" spans="1:15" ht="12.75">
      <c r="A300" s="268"/>
      <c r="B300" s="271"/>
      <c r="C300" s="325" t="s">
        <v>937</v>
      </c>
      <c r="D300" s="326"/>
      <c r="E300" s="272">
        <v>53.392</v>
      </c>
      <c r="F300" s="273"/>
      <c r="G300" s="274"/>
      <c r="H300" s="275"/>
      <c r="I300" s="269"/>
      <c r="J300" s="276"/>
      <c r="K300" s="269"/>
      <c r="M300" s="270" t="s">
        <v>937</v>
      </c>
      <c r="O300" s="259"/>
    </row>
    <row r="301" spans="1:80" ht="22.5">
      <c r="A301" s="260">
        <v>79</v>
      </c>
      <c r="B301" s="261" t="s">
        <v>367</v>
      </c>
      <c r="C301" s="262" t="s">
        <v>938</v>
      </c>
      <c r="D301" s="263" t="s">
        <v>152</v>
      </c>
      <c r="E301" s="264">
        <v>53.392</v>
      </c>
      <c r="F301" s="264">
        <v>0</v>
      </c>
      <c r="G301" s="265">
        <f>E301*F301</f>
        <v>0</v>
      </c>
      <c r="H301" s="266">
        <v>0.00559</v>
      </c>
      <c r="I301" s="267">
        <f>E301*H301</f>
        <v>0.29846128000000005</v>
      </c>
      <c r="J301" s="266">
        <v>0</v>
      </c>
      <c r="K301" s="267">
        <f>E301*J301</f>
        <v>0</v>
      </c>
      <c r="O301" s="259">
        <v>2</v>
      </c>
      <c r="AA301" s="232">
        <v>1</v>
      </c>
      <c r="AB301" s="232">
        <v>7</v>
      </c>
      <c r="AC301" s="232">
        <v>7</v>
      </c>
      <c r="AZ301" s="232">
        <v>2</v>
      </c>
      <c r="BA301" s="232">
        <f>IF(AZ301=1,G301,0)</f>
        <v>0</v>
      </c>
      <c r="BB301" s="232">
        <f>IF(AZ301=2,G301,0)</f>
        <v>0</v>
      </c>
      <c r="BC301" s="232">
        <f>IF(AZ301=3,G301,0)</f>
        <v>0</v>
      </c>
      <c r="BD301" s="232">
        <f>IF(AZ301=4,G301,0)</f>
        <v>0</v>
      </c>
      <c r="BE301" s="232">
        <f>IF(AZ301=5,G301,0)</f>
        <v>0</v>
      </c>
      <c r="CA301" s="259">
        <v>1</v>
      </c>
      <c r="CB301" s="259">
        <v>7</v>
      </c>
    </row>
    <row r="302" spans="1:15" ht="12.75">
      <c r="A302" s="268"/>
      <c r="B302" s="271"/>
      <c r="C302" s="325" t="s">
        <v>937</v>
      </c>
      <c r="D302" s="326"/>
      <c r="E302" s="272">
        <v>53.392</v>
      </c>
      <c r="F302" s="273"/>
      <c r="G302" s="274"/>
      <c r="H302" s="275"/>
      <c r="I302" s="269"/>
      <c r="J302" s="276"/>
      <c r="K302" s="269"/>
      <c r="M302" s="270" t="s">
        <v>937</v>
      </c>
      <c r="O302" s="259"/>
    </row>
    <row r="303" spans="1:80" ht="12.75">
      <c r="A303" s="260">
        <v>80</v>
      </c>
      <c r="B303" s="261" t="s">
        <v>939</v>
      </c>
      <c r="C303" s="262" t="s">
        <v>940</v>
      </c>
      <c r="D303" s="263" t="s">
        <v>178</v>
      </c>
      <c r="E303" s="264">
        <v>35.35</v>
      </c>
      <c r="F303" s="264">
        <v>0</v>
      </c>
      <c r="G303" s="265">
        <f>E303*F303</f>
        <v>0</v>
      </c>
      <c r="H303" s="266">
        <v>0.00032</v>
      </c>
      <c r="I303" s="267">
        <f>E303*H303</f>
        <v>0.011312000000000001</v>
      </c>
      <c r="J303" s="266">
        <v>0</v>
      </c>
      <c r="K303" s="267">
        <f>E303*J303</f>
        <v>0</v>
      </c>
      <c r="O303" s="259">
        <v>2</v>
      </c>
      <c r="AA303" s="232">
        <v>1</v>
      </c>
      <c r="AB303" s="232">
        <v>7</v>
      </c>
      <c r="AC303" s="232">
        <v>7</v>
      </c>
      <c r="AZ303" s="232">
        <v>2</v>
      </c>
      <c r="BA303" s="232">
        <f>IF(AZ303=1,G303,0)</f>
        <v>0</v>
      </c>
      <c r="BB303" s="232">
        <f>IF(AZ303=2,G303,0)</f>
        <v>0</v>
      </c>
      <c r="BC303" s="232">
        <f>IF(AZ303=3,G303,0)</f>
        <v>0</v>
      </c>
      <c r="BD303" s="232">
        <f>IF(AZ303=4,G303,0)</f>
        <v>0</v>
      </c>
      <c r="BE303" s="232">
        <f>IF(AZ303=5,G303,0)</f>
        <v>0</v>
      </c>
      <c r="CA303" s="259">
        <v>1</v>
      </c>
      <c r="CB303" s="259">
        <v>7</v>
      </c>
    </row>
    <row r="304" spans="1:15" ht="12.75">
      <c r="A304" s="268"/>
      <c r="B304" s="271"/>
      <c r="C304" s="325" t="s">
        <v>941</v>
      </c>
      <c r="D304" s="326"/>
      <c r="E304" s="272">
        <v>35.35</v>
      </c>
      <c r="F304" s="273"/>
      <c r="G304" s="274"/>
      <c r="H304" s="275"/>
      <c r="I304" s="269"/>
      <c r="J304" s="276"/>
      <c r="K304" s="269"/>
      <c r="M304" s="270" t="s">
        <v>941</v>
      </c>
      <c r="O304" s="259"/>
    </row>
    <row r="305" spans="1:80" ht="12.75">
      <c r="A305" s="260">
        <v>81</v>
      </c>
      <c r="B305" s="261" t="s">
        <v>371</v>
      </c>
      <c r="C305" s="262" t="s">
        <v>372</v>
      </c>
      <c r="D305" s="263" t="s">
        <v>357</v>
      </c>
      <c r="E305" s="264">
        <v>0.33679764</v>
      </c>
      <c r="F305" s="264">
        <v>0</v>
      </c>
      <c r="G305" s="265">
        <f>E305*F305</f>
        <v>0</v>
      </c>
      <c r="H305" s="266">
        <v>0</v>
      </c>
      <c r="I305" s="267">
        <f>E305*H305</f>
        <v>0</v>
      </c>
      <c r="J305" s="266"/>
      <c r="K305" s="267">
        <f>E305*J305</f>
        <v>0</v>
      </c>
      <c r="O305" s="259">
        <v>2</v>
      </c>
      <c r="AA305" s="232">
        <v>7</v>
      </c>
      <c r="AB305" s="232">
        <v>1001</v>
      </c>
      <c r="AC305" s="232">
        <v>5</v>
      </c>
      <c r="AZ305" s="232">
        <v>2</v>
      </c>
      <c r="BA305" s="232">
        <f>IF(AZ305=1,G305,0)</f>
        <v>0</v>
      </c>
      <c r="BB305" s="232">
        <f>IF(AZ305=2,G305,0)</f>
        <v>0</v>
      </c>
      <c r="BC305" s="232">
        <f>IF(AZ305=3,G305,0)</f>
        <v>0</v>
      </c>
      <c r="BD305" s="232">
        <f>IF(AZ305=4,G305,0)</f>
        <v>0</v>
      </c>
      <c r="BE305" s="232">
        <f>IF(AZ305=5,G305,0)</f>
        <v>0</v>
      </c>
      <c r="CA305" s="259">
        <v>7</v>
      </c>
      <c r="CB305" s="259">
        <v>1001</v>
      </c>
    </row>
    <row r="306" spans="1:57" ht="12.75">
      <c r="A306" s="277"/>
      <c r="B306" s="278" t="s">
        <v>101</v>
      </c>
      <c r="C306" s="279" t="s">
        <v>360</v>
      </c>
      <c r="D306" s="280"/>
      <c r="E306" s="281"/>
      <c r="F306" s="282"/>
      <c r="G306" s="283">
        <f>SUM(G297:G305)</f>
        <v>0</v>
      </c>
      <c r="H306" s="284"/>
      <c r="I306" s="285">
        <f>SUM(I297:I305)</f>
        <v>0.33679764</v>
      </c>
      <c r="J306" s="284"/>
      <c r="K306" s="285">
        <f>SUM(K297:K305)</f>
        <v>0</v>
      </c>
      <c r="O306" s="259">
        <v>4</v>
      </c>
      <c r="BA306" s="286">
        <f>SUM(BA297:BA305)</f>
        <v>0</v>
      </c>
      <c r="BB306" s="286">
        <f>SUM(BB297:BB305)</f>
        <v>0</v>
      </c>
      <c r="BC306" s="286">
        <f>SUM(BC297:BC305)</f>
        <v>0</v>
      </c>
      <c r="BD306" s="286">
        <f>SUM(BD297:BD305)</f>
        <v>0</v>
      </c>
      <c r="BE306" s="286">
        <f>SUM(BE297:BE305)</f>
        <v>0</v>
      </c>
    </row>
    <row r="307" spans="1:15" ht="12.75">
      <c r="A307" s="249" t="s">
        <v>97</v>
      </c>
      <c r="B307" s="250" t="s">
        <v>373</v>
      </c>
      <c r="C307" s="251" t="s">
        <v>374</v>
      </c>
      <c r="D307" s="252"/>
      <c r="E307" s="253"/>
      <c r="F307" s="253"/>
      <c r="G307" s="254"/>
      <c r="H307" s="255"/>
      <c r="I307" s="256"/>
      <c r="J307" s="257"/>
      <c r="K307" s="258"/>
      <c r="O307" s="259">
        <v>1</v>
      </c>
    </row>
    <row r="308" spans="1:80" ht="22.5">
      <c r="A308" s="260">
        <v>82</v>
      </c>
      <c r="B308" s="261" t="s">
        <v>942</v>
      </c>
      <c r="C308" s="332" t="s">
        <v>943</v>
      </c>
      <c r="D308" s="263" t="s">
        <v>152</v>
      </c>
      <c r="E308" s="264">
        <v>34.232</v>
      </c>
      <c r="F308" s="264">
        <v>0</v>
      </c>
      <c r="G308" s="265">
        <f>E308*F308</f>
        <v>0</v>
      </c>
      <c r="H308" s="266">
        <v>0.00209</v>
      </c>
      <c r="I308" s="267">
        <f>E308*H308</f>
        <v>0.07154487999999999</v>
      </c>
      <c r="J308" s="266">
        <v>0</v>
      </c>
      <c r="K308" s="267">
        <f>E308*J308</f>
        <v>0</v>
      </c>
      <c r="O308" s="259">
        <v>2</v>
      </c>
      <c r="AA308" s="232">
        <v>1</v>
      </c>
      <c r="AB308" s="232">
        <v>7</v>
      </c>
      <c r="AC308" s="232">
        <v>7</v>
      </c>
      <c r="AZ308" s="232">
        <v>2</v>
      </c>
      <c r="BA308" s="232">
        <f>IF(AZ308=1,G308,0)</f>
        <v>0</v>
      </c>
      <c r="BB308" s="232">
        <f>IF(AZ308=2,G308,0)</f>
        <v>0</v>
      </c>
      <c r="BC308" s="232">
        <f>IF(AZ308=3,G308,0)</f>
        <v>0</v>
      </c>
      <c r="BD308" s="232">
        <f>IF(AZ308=4,G308,0)</f>
        <v>0</v>
      </c>
      <c r="BE308" s="232">
        <f>IF(AZ308=5,G308,0)</f>
        <v>0</v>
      </c>
      <c r="CA308" s="259">
        <v>1</v>
      </c>
      <c r="CB308" s="259">
        <v>7</v>
      </c>
    </row>
    <row r="309" spans="1:15" ht="12.75">
      <c r="A309" s="268"/>
      <c r="B309" s="271"/>
      <c r="C309" s="325" t="s">
        <v>944</v>
      </c>
      <c r="D309" s="326"/>
      <c r="E309" s="272">
        <v>34.232</v>
      </c>
      <c r="F309" s="273"/>
      <c r="G309" s="274"/>
      <c r="H309" s="275"/>
      <c r="I309" s="269"/>
      <c r="J309" s="276"/>
      <c r="K309" s="269"/>
      <c r="M309" s="270" t="s">
        <v>944</v>
      </c>
      <c r="O309" s="259"/>
    </row>
    <row r="310" spans="1:80" ht="22.5">
      <c r="A310" s="260">
        <v>83</v>
      </c>
      <c r="B310" s="261" t="s">
        <v>376</v>
      </c>
      <c r="C310" s="332" t="s">
        <v>377</v>
      </c>
      <c r="D310" s="263" t="s">
        <v>152</v>
      </c>
      <c r="E310" s="264">
        <v>101.512</v>
      </c>
      <c r="F310" s="264">
        <v>0</v>
      </c>
      <c r="G310" s="265">
        <f>E310*F310</f>
        <v>0</v>
      </c>
      <c r="H310" s="266">
        <v>0</v>
      </c>
      <c r="I310" s="267">
        <f>E310*H310</f>
        <v>0</v>
      </c>
      <c r="J310" s="266">
        <v>0</v>
      </c>
      <c r="K310" s="267">
        <f>E310*J310</f>
        <v>0</v>
      </c>
      <c r="O310" s="259">
        <v>2</v>
      </c>
      <c r="AA310" s="232">
        <v>1</v>
      </c>
      <c r="AB310" s="232">
        <v>7</v>
      </c>
      <c r="AC310" s="232">
        <v>7</v>
      </c>
      <c r="AZ310" s="232">
        <v>2</v>
      </c>
      <c r="BA310" s="232">
        <f>IF(AZ310=1,G310,0)</f>
        <v>0</v>
      </c>
      <c r="BB310" s="232">
        <f>IF(AZ310=2,G310,0)</f>
        <v>0</v>
      </c>
      <c r="BC310" s="232">
        <f>IF(AZ310=3,G310,0)</f>
        <v>0</v>
      </c>
      <c r="BD310" s="232">
        <f>IF(AZ310=4,G310,0)</f>
        <v>0</v>
      </c>
      <c r="BE310" s="232">
        <f>IF(AZ310=5,G310,0)</f>
        <v>0</v>
      </c>
      <c r="CA310" s="259">
        <v>1</v>
      </c>
      <c r="CB310" s="259">
        <v>7</v>
      </c>
    </row>
    <row r="311" spans="1:15" ht="12.75">
      <c r="A311" s="268"/>
      <c r="B311" s="271"/>
      <c r="C311" s="325" t="s">
        <v>945</v>
      </c>
      <c r="D311" s="326"/>
      <c r="E311" s="272">
        <v>48.12</v>
      </c>
      <c r="F311" s="273"/>
      <c r="G311" s="274"/>
      <c r="H311" s="275"/>
      <c r="I311" s="269"/>
      <c r="J311" s="276"/>
      <c r="K311" s="269"/>
      <c r="M311" s="270" t="s">
        <v>945</v>
      </c>
      <c r="O311" s="259"/>
    </row>
    <row r="312" spans="1:15" ht="12.75">
      <c r="A312" s="268"/>
      <c r="B312" s="271"/>
      <c r="C312" s="325" t="s">
        <v>946</v>
      </c>
      <c r="D312" s="326"/>
      <c r="E312" s="272">
        <v>53.392</v>
      </c>
      <c r="F312" s="273"/>
      <c r="G312" s="274"/>
      <c r="H312" s="275"/>
      <c r="I312" s="269"/>
      <c r="J312" s="276"/>
      <c r="K312" s="269"/>
      <c r="M312" s="270" t="s">
        <v>946</v>
      </c>
      <c r="O312" s="259"/>
    </row>
    <row r="313" spans="1:80" ht="22.5">
      <c r="A313" s="260">
        <v>84</v>
      </c>
      <c r="B313" s="261" t="s">
        <v>379</v>
      </c>
      <c r="C313" s="332" t="s">
        <v>380</v>
      </c>
      <c r="D313" s="263" t="s">
        <v>152</v>
      </c>
      <c r="E313" s="264">
        <v>81.892</v>
      </c>
      <c r="F313" s="264">
        <v>0</v>
      </c>
      <c r="G313" s="265">
        <f>E313*F313</f>
        <v>0</v>
      </c>
      <c r="H313" s="266">
        <v>0</v>
      </c>
      <c r="I313" s="267">
        <f>E313*H313</f>
        <v>0</v>
      </c>
      <c r="J313" s="266">
        <v>0</v>
      </c>
      <c r="K313" s="267">
        <f>E313*J313</f>
        <v>0</v>
      </c>
      <c r="O313" s="259">
        <v>2</v>
      </c>
      <c r="AA313" s="232">
        <v>1</v>
      </c>
      <c r="AB313" s="232">
        <v>7</v>
      </c>
      <c r="AC313" s="232">
        <v>7</v>
      </c>
      <c r="AZ313" s="232">
        <v>2</v>
      </c>
      <c r="BA313" s="232">
        <f>IF(AZ313=1,G313,0)</f>
        <v>0</v>
      </c>
      <c r="BB313" s="232">
        <f>IF(AZ313=2,G313,0)</f>
        <v>0</v>
      </c>
      <c r="BC313" s="232">
        <f>IF(AZ313=3,G313,0)</f>
        <v>0</v>
      </c>
      <c r="BD313" s="232">
        <f>IF(AZ313=4,G313,0)</f>
        <v>0</v>
      </c>
      <c r="BE313" s="232">
        <f>IF(AZ313=5,G313,0)</f>
        <v>0</v>
      </c>
      <c r="CA313" s="259">
        <v>1</v>
      </c>
      <c r="CB313" s="259">
        <v>7</v>
      </c>
    </row>
    <row r="314" spans="1:15" ht="12.75">
      <c r="A314" s="268"/>
      <c r="B314" s="271"/>
      <c r="C314" s="325" t="s">
        <v>947</v>
      </c>
      <c r="D314" s="326"/>
      <c r="E314" s="272">
        <v>28.5</v>
      </c>
      <c r="F314" s="273"/>
      <c r="G314" s="274"/>
      <c r="H314" s="275"/>
      <c r="I314" s="269"/>
      <c r="J314" s="276"/>
      <c r="K314" s="269"/>
      <c r="M314" s="270" t="s">
        <v>947</v>
      </c>
      <c r="O314" s="259"/>
    </row>
    <row r="315" spans="1:15" ht="12.75">
      <c r="A315" s="268"/>
      <c r="B315" s="271"/>
      <c r="C315" s="325" t="s">
        <v>946</v>
      </c>
      <c r="D315" s="326"/>
      <c r="E315" s="272">
        <v>53.392</v>
      </c>
      <c r="F315" s="273"/>
      <c r="G315" s="274"/>
      <c r="H315" s="275"/>
      <c r="I315" s="269"/>
      <c r="J315" s="276"/>
      <c r="K315" s="269"/>
      <c r="M315" s="270" t="s">
        <v>946</v>
      </c>
      <c r="O315" s="259"/>
    </row>
    <row r="316" spans="1:80" ht="12.75">
      <c r="A316" s="260">
        <v>85</v>
      </c>
      <c r="B316" s="261" t="s">
        <v>383</v>
      </c>
      <c r="C316" s="262" t="s">
        <v>948</v>
      </c>
      <c r="D316" s="263" t="s">
        <v>152</v>
      </c>
      <c r="E316" s="264">
        <v>116.7388</v>
      </c>
      <c r="F316" s="264">
        <v>0</v>
      </c>
      <c r="G316" s="265">
        <f>E316*F316</f>
        <v>0</v>
      </c>
      <c r="H316" s="266">
        <v>0.00153</v>
      </c>
      <c r="I316" s="267">
        <f>E316*H316</f>
        <v>0.178610364</v>
      </c>
      <c r="J316" s="266"/>
      <c r="K316" s="267">
        <f>E316*J316</f>
        <v>0</v>
      </c>
      <c r="O316" s="259">
        <v>2</v>
      </c>
      <c r="AA316" s="232">
        <v>3</v>
      </c>
      <c r="AB316" s="232">
        <v>7</v>
      </c>
      <c r="AC316" s="232" t="s">
        <v>383</v>
      </c>
      <c r="AZ316" s="232">
        <v>2</v>
      </c>
      <c r="BA316" s="232">
        <f>IF(AZ316=1,G316,0)</f>
        <v>0</v>
      </c>
      <c r="BB316" s="232">
        <f>IF(AZ316=2,G316,0)</f>
        <v>0</v>
      </c>
      <c r="BC316" s="232">
        <f>IF(AZ316=3,G316,0)</f>
        <v>0</v>
      </c>
      <c r="BD316" s="232">
        <f>IF(AZ316=4,G316,0)</f>
        <v>0</v>
      </c>
      <c r="BE316" s="232">
        <f>IF(AZ316=5,G316,0)</f>
        <v>0</v>
      </c>
      <c r="CA316" s="259">
        <v>3</v>
      </c>
      <c r="CB316" s="259">
        <v>7</v>
      </c>
    </row>
    <row r="317" spans="1:15" ht="12.75">
      <c r="A317" s="268"/>
      <c r="B317" s="271"/>
      <c r="C317" s="325" t="s">
        <v>949</v>
      </c>
      <c r="D317" s="326"/>
      <c r="E317" s="272">
        <v>55.338</v>
      </c>
      <c r="F317" s="273"/>
      <c r="G317" s="274"/>
      <c r="H317" s="275"/>
      <c r="I317" s="269"/>
      <c r="J317" s="276"/>
      <c r="K317" s="269"/>
      <c r="M317" s="270" t="s">
        <v>949</v>
      </c>
      <c r="O317" s="259"/>
    </row>
    <row r="318" spans="1:15" ht="12.75">
      <c r="A318" s="268"/>
      <c r="B318" s="271"/>
      <c r="C318" s="325" t="s">
        <v>950</v>
      </c>
      <c r="D318" s="326"/>
      <c r="E318" s="272">
        <v>61.4008</v>
      </c>
      <c r="F318" s="273"/>
      <c r="G318" s="274"/>
      <c r="H318" s="275"/>
      <c r="I318" s="269"/>
      <c r="J318" s="276"/>
      <c r="K318" s="269"/>
      <c r="M318" s="270" t="s">
        <v>950</v>
      </c>
      <c r="O318" s="259"/>
    </row>
    <row r="319" spans="1:80" ht="12.75">
      <c r="A319" s="260">
        <v>86</v>
      </c>
      <c r="B319" s="261" t="s">
        <v>387</v>
      </c>
      <c r="C319" s="332" t="s">
        <v>951</v>
      </c>
      <c r="D319" s="263" t="s">
        <v>152</v>
      </c>
      <c r="E319" s="264">
        <v>116.7388</v>
      </c>
      <c r="F319" s="264">
        <v>0</v>
      </c>
      <c r="G319" s="265">
        <f>E319*F319</f>
        <v>0</v>
      </c>
      <c r="H319" s="266">
        <v>0.0002</v>
      </c>
      <c r="I319" s="267">
        <f>E319*H319</f>
        <v>0.023347760000000002</v>
      </c>
      <c r="J319" s="266"/>
      <c r="K319" s="267">
        <f>E319*J319</f>
        <v>0</v>
      </c>
      <c r="O319" s="259">
        <v>2</v>
      </c>
      <c r="AA319" s="232">
        <v>3</v>
      </c>
      <c r="AB319" s="232">
        <v>7</v>
      </c>
      <c r="AC319" s="232">
        <v>69366197</v>
      </c>
      <c r="AZ319" s="232">
        <v>2</v>
      </c>
      <c r="BA319" s="232">
        <f>IF(AZ319=1,G319,0)</f>
        <v>0</v>
      </c>
      <c r="BB319" s="232">
        <f>IF(AZ319=2,G319,0)</f>
        <v>0</v>
      </c>
      <c r="BC319" s="232">
        <f>IF(AZ319=3,G319,0)</f>
        <v>0</v>
      </c>
      <c r="BD319" s="232">
        <f>IF(AZ319=4,G319,0)</f>
        <v>0</v>
      </c>
      <c r="BE319" s="232">
        <f>IF(AZ319=5,G319,0)</f>
        <v>0</v>
      </c>
      <c r="CA319" s="259">
        <v>3</v>
      </c>
      <c r="CB319" s="259">
        <v>7</v>
      </c>
    </row>
    <row r="320" spans="1:15" ht="12.75">
      <c r="A320" s="268"/>
      <c r="B320" s="271"/>
      <c r="C320" s="325" t="s">
        <v>952</v>
      </c>
      <c r="D320" s="326"/>
      <c r="E320" s="272">
        <v>55.338</v>
      </c>
      <c r="F320" s="273"/>
      <c r="G320" s="274"/>
      <c r="H320" s="275"/>
      <c r="I320" s="269"/>
      <c r="J320" s="276"/>
      <c r="K320" s="269"/>
      <c r="M320" s="270" t="s">
        <v>952</v>
      </c>
      <c r="O320" s="259"/>
    </row>
    <row r="321" spans="1:15" ht="12.75">
      <c r="A321" s="268"/>
      <c r="B321" s="271"/>
      <c r="C321" s="325" t="s">
        <v>953</v>
      </c>
      <c r="D321" s="326"/>
      <c r="E321" s="272">
        <v>61.4008</v>
      </c>
      <c r="F321" s="273"/>
      <c r="G321" s="274"/>
      <c r="H321" s="275"/>
      <c r="I321" s="269"/>
      <c r="J321" s="276"/>
      <c r="K321" s="269"/>
      <c r="M321" s="270" t="s">
        <v>953</v>
      </c>
      <c r="O321" s="259"/>
    </row>
    <row r="322" spans="1:80" ht="12.75">
      <c r="A322" s="260">
        <v>87</v>
      </c>
      <c r="B322" s="261" t="s">
        <v>390</v>
      </c>
      <c r="C322" s="262" t="s">
        <v>391</v>
      </c>
      <c r="D322" s="263" t="s">
        <v>357</v>
      </c>
      <c r="E322" s="264">
        <v>0.273503004</v>
      </c>
      <c r="F322" s="264">
        <v>0</v>
      </c>
      <c r="G322" s="265">
        <f>E322*F322</f>
        <v>0</v>
      </c>
      <c r="H322" s="266">
        <v>0</v>
      </c>
      <c r="I322" s="267">
        <f>E322*H322</f>
        <v>0</v>
      </c>
      <c r="J322" s="266"/>
      <c r="K322" s="267">
        <f>E322*J322</f>
        <v>0</v>
      </c>
      <c r="O322" s="259">
        <v>2</v>
      </c>
      <c r="AA322" s="232">
        <v>7</v>
      </c>
      <c r="AB322" s="232">
        <v>1001</v>
      </c>
      <c r="AC322" s="232">
        <v>5</v>
      </c>
      <c r="AZ322" s="232">
        <v>2</v>
      </c>
      <c r="BA322" s="232">
        <f>IF(AZ322=1,G322,0)</f>
        <v>0</v>
      </c>
      <c r="BB322" s="232">
        <f>IF(AZ322=2,G322,0)</f>
        <v>0</v>
      </c>
      <c r="BC322" s="232">
        <f>IF(AZ322=3,G322,0)</f>
        <v>0</v>
      </c>
      <c r="BD322" s="232">
        <f>IF(AZ322=4,G322,0)</f>
        <v>0</v>
      </c>
      <c r="BE322" s="232">
        <f>IF(AZ322=5,G322,0)</f>
        <v>0</v>
      </c>
      <c r="CA322" s="259">
        <v>7</v>
      </c>
      <c r="CB322" s="259">
        <v>1001</v>
      </c>
    </row>
    <row r="323" spans="1:57" ht="12.75">
      <c r="A323" s="277"/>
      <c r="B323" s="278" t="s">
        <v>101</v>
      </c>
      <c r="C323" s="279" t="s">
        <v>375</v>
      </c>
      <c r="D323" s="280"/>
      <c r="E323" s="281"/>
      <c r="F323" s="282"/>
      <c r="G323" s="283">
        <f>SUM(G307:G322)</f>
        <v>0</v>
      </c>
      <c r="H323" s="284"/>
      <c r="I323" s="285">
        <f>SUM(I307:I322)</f>
        <v>0.273503004</v>
      </c>
      <c r="J323" s="284"/>
      <c r="K323" s="285">
        <f>SUM(K307:K322)</f>
        <v>0</v>
      </c>
      <c r="O323" s="259">
        <v>4</v>
      </c>
      <c r="BA323" s="286">
        <f>SUM(BA307:BA322)</f>
        <v>0</v>
      </c>
      <c r="BB323" s="286">
        <f>SUM(BB307:BB322)</f>
        <v>0</v>
      </c>
      <c r="BC323" s="286">
        <f>SUM(BC307:BC322)</f>
        <v>0</v>
      </c>
      <c r="BD323" s="286">
        <f>SUM(BD307:BD322)</f>
        <v>0</v>
      </c>
      <c r="BE323" s="286">
        <f>SUM(BE307:BE322)</f>
        <v>0</v>
      </c>
    </row>
    <row r="324" spans="1:15" ht="12.75">
      <c r="A324" s="249" t="s">
        <v>97</v>
      </c>
      <c r="B324" s="250" t="s">
        <v>392</v>
      </c>
      <c r="C324" s="251" t="s">
        <v>393</v>
      </c>
      <c r="D324" s="252"/>
      <c r="E324" s="253"/>
      <c r="F324" s="253"/>
      <c r="G324" s="254"/>
      <c r="H324" s="255"/>
      <c r="I324" s="256"/>
      <c r="J324" s="257"/>
      <c r="K324" s="258"/>
      <c r="O324" s="259">
        <v>1</v>
      </c>
    </row>
    <row r="325" spans="1:80" ht="12.75">
      <c r="A325" s="260">
        <v>88</v>
      </c>
      <c r="B325" s="261" t="s">
        <v>413</v>
      </c>
      <c r="C325" s="332" t="s">
        <v>954</v>
      </c>
      <c r="D325" s="263" t="s">
        <v>303</v>
      </c>
      <c r="E325" s="264">
        <v>6.6673</v>
      </c>
      <c r="F325" s="264">
        <v>0</v>
      </c>
      <c r="G325" s="265">
        <f>E325*F325</f>
        <v>0</v>
      </c>
      <c r="H325" s="266">
        <v>0.035000000000025</v>
      </c>
      <c r="I325" s="267">
        <f>E325*H325</f>
        <v>0.23335550000016667</v>
      </c>
      <c r="J325" s="266">
        <v>0</v>
      </c>
      <c r="K325" s="267">
        <f>E325*J325</f>
        <v>0</v>
      </c>
      <c r="O325" s="259">
        <v>2</v>
      </c>
      <c r="AA325" s="232">
        <v>1</v>
      </c>
      <c r="AB325" s="232">
        <v>7</v>
      </c>
      <c r="AC325" s="232">
        <v>7</v>
      </c>
      <c r="AZ325" s="232">
        <v>2</v>
      </c>
      <c r="BA325" s="232">
        <f>IF(AZ325=1,G325,0)</f>
        <v>0</v>
      </c>
      <c r="BB325" s="232">
        <f>IF(AZ325=2,G325,0)</f>
        <v>0</v>
      </c>
      <c r="BC325" s="232">
        <f>IF(AZ325=3,G325,0)</f>
        <v>0</v>
      </c>
      <c r="BD325" s="232">
        <f>IF(AZ325=4,G325,0)</f>
        <v>0</v>
      </c>
      <c r="BE325" s="232">
        <f>IF(AZ325=5,G325,0)</f>
        <v>0</v>
      </c>
      <c r="CA325" s="259">
        <v>1</v>
      </c>
      <c r="CB325" s="259">
        <v>7</v>
      </c>
    </row>
    <row r="326" spans="1:15" ht="12.75">
      <c r="A326" s="268"/>
      <c r="B326" s="271"/>
      <c r="C326" s="325" t="s">
        <v>415</v>
      </c>
      <c r="D326" s="326"/>
      <c r="E326" s="272">
        <v>0.0658</v>
      </c>
      <c r="F326" s="273"/>
      <c r="G326" s="274"/>
      <c r="H326" s="275"/>
      <c r="I326" s="269"/>
      <c r="J326" s="276"/>
      <c r="K326" s="269"/>
      <c r="M326" s="270" t="s">
        <v>415</v>
      </c>
      <c r="O326" s="259"/>
    </row>
    <row r="327" spans="1:15" ht="12.75">
      <c r="A327" s="268"/>
      <c r="B327" s="271"/>
      <c r="C327" s="325" t="s">
        <v>416</v>
      </c>
      <c r="D327" s="326"/>
      <c r="E327" s="272">
        <v>2.2459</v>
      </c>
      <c r="F327" s="273"/>
      <c r="G327" s="274"/>
      <c r="H327" s="275"/>
      <c r="I327" s="269"/>
      <c r="J327" s="276"/>
      <c r="K327" s="269"/>
      <c r="M327" s="270" t="s">
        <v>416</v>
      </c>
      <c r="O327" s="259"/>
    </row>
    <row r="328" spans="1:15" ht="12.75">
      <c r="A328" s="268"/>
      <c r="B328" s="271"/>
      <c r="C328" s="325" t="s">
        <v>417</v>
      </c>
      <c r="D328" s="326"/>
      <c r="E328" s="272">
        <v>4.3557</v>
      </c>
      <c r="F328" s="273"/>
      <c r="G328" s="274"/>
      <c r="H328" s="275"/>
      <c r="I328" s="269"/>
      <c r="J328" s="276"/>
      <c r="K328" s="269"/>
      <c r="M328" s="270" t="s">
        <v>417</v>
      </c>
      <c r="O328" s="259"/>
    </row>
    <row r="329" spans="1:80" ht="22.5">
      <c r="A329" s="260">
        <v>89</v>
      </c>
      <c r="B329" s="261" t="s">
        <v>395</v>
      </c>
      <c r="C329" s="332" t="s">
        <v>396</v>
      </c>
      <c r="D329" s="263" t="s">
        <v>152</v>
      </c>
      <c r="E329" s="264">
        <v>45.43</v>
      </c>
      <c r="F329" s="264">
        <v>0</v>
      </c>
      <c r="G329" s="265">
        <f>E329*F329</f>
        <v>0</v>
      </c>
      <c r="H329" s="266">
        <v>0</v>
      </c>
      <c r="I329" s="267">
        <f>E329*H329</f>
        <v>0</v>
      </c>
      <c r="J329" s="266">
        <v>0</v>
      </c>
      <c r="K329" s="267">
        <f>E329*J329</f>
        <v>0</v>
      </c>
      <c r="O329" s="259">
        <v>2</v>
      </c>
      <c r="AA329" s="232">
        <v>1</v>
      </c>
      <c r="AB329" s="232">
        <v>7</v>
      </c>
      <c r="AC329" s="232">
        <v>7</v>
      </c>
      <c r="AZ329" s="232">
        <v>2</v>
      </c>
      <c r="BA329" s="232">
        <f>IF(AZ329=1,G329,0)</f>
        <v>0</v>
      </c>
      <c r="BB329" s="232">
        <f>IF(AZ329=2,G329,0)</f>
        <v>0</v>
      </c>
      <c r="BC329" s="232">
        <f>IF(AZ329=3,G329,0)</f>
        <v>0</v>
      </c>
      <c r="BD329" s="232">
        <f>IF(AZ329=4,G329,0)</f>
        <v>0</v>
      </c>
      <c r="BE329" s="232">
        <f>IF(AZ329=5,G329,0)</f>
        <v>0</v>
      </c>
      <c r="CA329" s="259">
        <v>1</v>
      </c>
      <c r="CB329" s="259">
        <v>7</v>
      </c>
    </row>
    <row r="330" spans="1:15" ht="12.75">
      <c r="A330" s="268"/>
      <c r="B330" s="271"/>
      <c r="C330" s="325" t="s">
        <v>955</v>
      </c>
      <c r="D330" s="326"/>
      <c r="E330" s="272">
        <v>45.43</v>
      </c>
      <c r="F330" s="273"/>
      <c r="G330" s="274"/>
      <c r="H330" s="275"/>
      <c r="I330" s="269"/>
      <c r="J330" s="276"/>
      <c r="K330" s="269"/>
      <c r="M330" s="270" t="s">
        <v>955</v>
      </c>
      <c r="O330" s="259"/>
    </row>
    <row r="331" spans="1:80" ht="12.75">
      <c r="A331" s="260">
        <v>90</v>
      </c>
      <c r="B331" s="261" t="s">
        <v>403</v>
      </c>
      <c r="C331" s="332" t="s">
        <v>404</v>
      </c>
      <c r="D331" s="263" t="s">
        <v>152</v>
      </c>
      <c r="E331" s="264">
        <v>35.3892</v>
      </c>
      <c r="F331" s="264">
        <v>0</v>
      </c>
      <c r="G331" s="265">
        <f>E331*F331</f>
        <v>0</v>
      </c>
      <c r="H331" s="266">
        <v>0.000829999999999664</v>
      </c>
      <c r="I331" s="267">
        <f>E331*H331</f>
        <v>0.029373035999988112</v>
      </c>
      <c r="J331" s="266">
        <v>0</v>
      </c>
      <c r="K331" s="267">
        <f>E331*J331</f>
        <v>0</v>
      </c>
      <c r="O331" s="259">
        <v>2</v>
      </c>
      <c r="AA331" s="232">
        <v>1</v>
      </c>
      <c r="AB331" s="232">
        <v>7</v>
      </c>
      <c r="AC331" s="232">
        <v>7</v>
      </c>
      <c r="AZ331" s="232">
        <v>2</v>
      </c>
      <c r="BA331" s="232">
        <f>IF(AZ331=1,G331,0)</f>
        <v>0</v>
      </c>
      <c r="BB331" s="232">
        <f>IF(AZ331=2,G331,0)</f>
        <v>0</v>
      </c>
      <c r="BC331" s="232">
        <f>IF(AZ331=3,G331,0)</f>
        <v>0</v>
      </c>
      <c r="BD331" s="232">
        <f>IF(AZ331=4,G331,0)</f>
        <v>0</v>
      </c>
      <c r="BE331" s="232">
        <f>IF(AZ331=5,G331,0)</f>
        <v>0</v>
      </c>
      <c r="CA331" s="259">
        <v>1</v>
      </c>
      <c r="CB331" s="259">
        <v>7</v>
      </c>
    </row>
    <row r="332" spans="1:15" ht="33.75">
      <c r="A332" s="268"/>
      <c r="B332" s="271"/>
      <c r="C332" s="325" t="s">
        <v>956</v>
      </c>
      <c r="D332" s="326"/>
      <c r="E332" s="272">
        <v>31.5252</v>
      </c>
      <c r="F332" s="273"/>
      <c r="G332" s="274"/>
      <c r="H332" s="275"/>
      <c r="I332" s="269"/>
      <c r="J332" s="276"/>
      <c r="K332" s="269"/>
      <c r="M332" s="270" t="s">
        <v>956</v>
      </c>
      <c r="O332" s="259"/>
    </row>
    <row r="333" spans="1:15" ht="12.75">
      <c r="A333" s="268"/>
      <c r="B333" s="271"/>
      <c r="C333" s="325" t="s">
        <v>957</v>
      </c>
      <c r="D333" s="326"/>
      <c r="E333" s="272">
        <v>3.864</v>
      </c>
      <c r="F333" s="273"/>
      <c r="G333" s="274"/>
      <c r="H333" s="275"/>
      <c r="I333" s="269"/>
      <c r="J333" s="276"/>
      <c r="K333" s="269"/>
      <c r="M333" s="270" t="s">
        <v>957</v>
      </c>
      <c r="O333" s="259"/>
    </row>
    <row r="334" spans="1:80" ht="12.75">
      <c r="A334" s="260">
        <v>91</v>
      </c>
      <c r="B334" s="261" t="s">
        <v>406</v>
      </c>
      <c r="C334" s="332" t="s">
        <v>407</v>
      </c>
      <c r="D334" s="263" t="s">
        <v>152</v>
      </c>
      <c r="E334" s="264">
        <v>137.711</v>
      </c>
      <c r="F334" s="264">
        <v>0</v>
      </c>
      <c r="G334" s="265">
        <f>E334*F334</f>
        <v>0</v>
      </c>
      <c r="H334" s="266">
        <v>0.00300000000000011</v>
      </c>
      <c r="I334" s="267">
        <f>E334*H334</f>
        <v>0.4131330000000152</v>
      </c>
      <c r="J334" s="266">
        <v>0</v>
      </c>
      <c r="K334" s="267">
        <f>E334*J334</f>
        <v>0</v>
      </c>
      <c r="O334" s="259">
        <v>2</v>
      </c>
      <c r="AA334" s="232">
        <v>1</v>
      </c>
      <c r="AB334" s="232">
        <v>7</v>
      </c>
      <c r="AC334" s="232">
        <v>7</v>
      </c>
      <c r="AZ334" s="232">
        <v>2</v>
      </c>
      <c r="BA334" s="232">
        <f>IF(AZ334=1,G334,0)</f>
        <v>0</v>
      </c>
      <c r="BB334" s="232">
        <f>IF(AZ334=2,G334,0)</f>
        <v>0</v>
      </c>
      <c r="BC334" s="232">
        <f>IF(AZ334=3,G334,0)</f>
        <v>0</v>
      </c>
      <c r="BD334" s="232">
        <f>IF(AZ334=4,G334,0)</f>
        <v>0</v>
      </c>
      <c r="BE334" s="232">
        <f>IF(AZ334=5,G334,0)</f>
        <v>0</v>
      </c>
      <c r="CA334" s="259">
        <v>1</v>
      </c>
      <c r="CB334" s="259">
        <v>7</v>
      </c>
    </row>
    <row r="335" spans="1:15" ht="33.75">
      <c r="A335" s="268"/>
      <c r="B335" s="271"/>
      <c r="C335" s="325" t="s">
        <v>958</v>
      </c>
      <c r="D335" s="326"/>
      <c r="E335" s="272">
        <v>97.6584</v>
      </c>
      <c r="F335" s="273"/>
      <c r="G335" s="274"/>
      <c r="H335" s="275"/>
      <c r="I335" s="269"/>
      <c r="J335" s="276"/>
      <c r="K335" s="269"/>
      <c r="M335" s="270" t="s">
        <v>958</v>
      </c>
      <c r="O335" s="259"/>
    </row>
    <row r="336" spans="1:15" ht="12.75">
      <c r="A336" s="268"/>
      <c r="B336" s="271"/>
      <c r="C336" s="325" t="s">
        <v>959</v>
      </c>
      <c r="D336" s="326"/>
      <c r="E336" s="272">
        <v>3.276</v>
      </c>
      <c r="F336" s="273"/>
      <c r="G336" s="274"/>
      <c r="H336" s="275"/>
      <c r="I336" s="269"/>
      <c r="J336" s="276"/>
      <c r="K336" s="269"/>
      <c r="M336" s="270" t="s">
        <v>959</v>
      </c>
      <c r="O336" s="259"/>
    </row>
    <row r="337" spans="1:15" ht="33.75">
      <c r="A337" s="268"/>
      <c r="B337" s="271"/>
      <c r="C337" s="325" t="s">
        <v>960</v>
      </c>
      <c r="D337" s="326"/>
      <c r="E337" s="272">
        <v>34.452</v>
      </c>
      <c r="F337" s="273"/>
      <c r="G337" s="274"/>
      <c r="H337" s="275"/>
      <c r="I337" s="269"/>
      <c r="J337" s="276"/>
      <c r="K337" s="269"/>
      <c r="M337" s="270" t="s">
        <v>960</v>
      </c>
      <c r="O337" s="259"/>
    </row>
    <row r="338" spans="1:15" ht="12.75">
      <c r="A338" s="268"/>
      <c r="B338" s="271"/>
      <c r="C338" s="325" t="s">
        <v>961</v>
      </c>
      <c r="D338" s="326"/>
      <c r="E338" s="272">
        <v>2.3246</v>
      </c>
      <c r="F338" s="273"/>
      <c r="G338" s="274"/>
      <c r="H338" s="275"/>
      <c r="I338" s="269"/>
      <c r="J338" s="276"/>
      <c r="K338" s="269"/>
      <c r="M338" s="270" t="s">
        <v>961</v>
      </c>
      <c r="O338" s="259"/>
    </row>
    <row r="339" spans="1:80" ht="12.75">
      <c r="A339" s="260">
        <v>92</v>
      </c>
      <c r="B339" s="261" t="s">
        <v>425</v>
      </c>
      <c r="C339" s="332" t="s">
        <v>962</v>
      </c>
      <c r="D339" s="263" t="s">
        <v>152</v>
      </c>
      <c r="E339" s="264">
        <v>47.7015</v>
      </c>
      <c r="F339" s="264">
        <v>0</v>
      </c>
      <c r="G339" s="265">
        <f>E339*F339</f>
        <v>0</v>
      </c>
      <c r="H339" s="266">
        <v>0.0048</v>
      </c>
      <c r="I339" s="267">
        <f>E339*H339</f>
        <v>0.22896719999999998</v>
      </c>
      <c r="J339" s="266"/>
      <c r="K339" s="267">
        <f>E339*J339</f>
        <v>0</v>
      </c>
      <c r="O339" s="259">
        <v>2</v>
      </c>
      <c r="AA339" s="232">
        <v>3</v>
      </c>
      <c r="AB339" s="232">
        <v>7</v>
      </c>
      <c r="AC339" s="232">
        <v>28376504</v>
      </c>
      <c r="AZ339" s="232">
        <v>2</v>
      </c>
      <c r="BA339" s="232">
        <f>IF(AZ339=1,G339,0)</f>
        <v>0</v>
      </c>
      <c r="BB339" s="232">
        <f>IF(AZ339=2,G339,0)</f>
        <v>0</v>
      </c>
      <c r="BC339" s="232">
        <f>IF(AZ339=3,G339,0)</f>
        <v>0</v>
      </c>
      <c r="BD339" s="232">
        <f>IF(AZ339=4,G339,0)</f>
        <v>0</v>
      </c>
      <c r="BE339" s="232">
        <f>IF(AZ339=5,G339,0)</f>
        <v>0</v>
      </c>
      <c r="CA339" s="259">
        <v>3</v>
      </c>
      <c r="CB339" s="259">
        <v>7</v>
      </c>
    </row>
    <row r="340" spans="1:15" ht="12.75">
      <c r="A340" s="268"/>
      <c r="B340" s="271"/>
      <c r="C340" s="325" t="s">
        <v>428</v>
      </c>
      <c r="D340" s="326"/>
      <c r="E340" s="272">
        <v>47.7015</v>
      </c>
      <c r="F340" s="273"/>
      <c r="G340" s="274"/>
      <c r="H340" s="275"/>
      <c r="I340" s="269"/>
      <c r="J340" s="276"/>
      <c r="K340" s="269"/>
      <c r="M340" s="270" t="s">
        <v>428</v>
      </c>
      <c r="O340" s="259"/>
    </row>
    <row r="341" spans="1:80" ht="12.75">
      <c r="A341" s="260">
        <v>93</v>
      </c>
      <c r="B341" s="261" t="s">
        <v>433</v>
      </c>
      <c r="C341" s="262" t="s">
        <v>434</v>
      </c>
      <c r="D341" s="263" t="s">
        <v>357</v>
      </c>
      <c r="E341" s="264">
        <v>0.904828736000171</v>
      </c>
      <c r="F341" s="264">
        <v>0</v>
      </c>
      <c r="G341" s="265">
        <f>E341*F341</f>
        <v>0</v>
      </c>
      <c r="H341" s="266">
        <v>0</v>
      </c>
      <c r="I341" s="267">
        <f>E341*H341</f>
        <v>0</v>
      </c>
      <c r="J341" s="266"/>
      <c r="K341" s="267">
        <f>E341*J341</f>
        <v>0</v>
      </c>
      <c r="O341" s="259">
        <v>2</v>
      </c>
      <c r="AA341" s="232">
        <v>7</v>
      </c>
      <c r="AB341" s="232">
        <v>1001</v>
      </c>
      <c r="AC341" s="232">
        <v>5</v>
      </c>
      <c r="AZ341" s="232">
        <v>2</v>
      </c>
      <c r="BA341" s="232">
        <f>IF(AZ341=1,G341,0)</f>
        <v>0</v>
      </c>
      <c r="BB341" s="232">
        <f>IF(AZ341=2,G341,0)</f>
        <v>0</v>
      </c>
      <c r="BC341" s="232">
        <f>IF(AZ341=3,G341,0)</f>
        <v>0</v>
      </c>
      <c r="BD341" s="232">
        <f>IF(AZ341=4,G341,0)</f>
        <v>0</v>
      </c>
      <c r="BE341" s="232">
        <f>IF(AZ341=5,G341,0)</f>
        <v>0</v>
      </c>
      <c r="CA341" s="259">
        <v>7</v>
      </c>
      <c r="CB341" s="259">
        <v>1001</v>
      </c>
    </row>
    <row r="342" spans="1:57" ht="12.75">
      <c r="A342" s="277"/>
      <c r="B342" s="278" t="s">
        <v>101</v>
      </c>
      <c r="C342" s="279" t="s">
        <v>394</v>
      </c>
      <c r="D342" s="280"/>
      <c r="E342" s="281"/>
      <c r="F342" s="282"/>
      <c r="G342" s="283">
        <f>SUM(G324:G341)</f>
        <v>0</v>
      </c>
      <c r="H342" s="284"/>
      <c r="I342" s="285">
        <f>SUM(I324:I341)</f>
        <v>0.9048287360001699</v>
      </c>
      <c r="J342" s="284"/>
      <c r="K342" s="285">
        <f>SUM(K324:K341)</f>
        <v>0</v>
      </c>
      <c r="O342" s="259">
        <v>4</v>
      </c>
      <c r="BA342" s="286">
        <f>SUM(BA324:BA341)</f>
        <v>0</v>
      </c>
      <c r="BB342" s="286">
        <f>SUM(BB324:BB341)</f>
        <v>0</v>
      </c>
      <c r="BC342" s="286">
        <f>SUM(BC324:BC341)</f>
        <v>0</v>
      </c>
      <c r="BD342" s="286">
        <f>SUM(BD324:BD341)</f>
        <v>0</v>
      </c>
      <c r="BE342" s="286">
        <f>SUM(BE324:BE341)</f>
        <v>0</v>
      </c>
    </row>
    <row r="343" spans="1:15" ht="12.75">
      <c r="A343" s="249" t="s">
        <v>97</v>
      </c>
      <c r="B343" s="250" t="s">
        <v>435</v>
      </c>
      <c r="C343" s="251" t="s">
        <v>436</v>
      </c>
      <c r="D343" s="252"/>
      <c r="E343" s="253"/>
      <c r="F343" s="253"/>
      <c r="G343" s="254"/>
      <c r="H343" s="255"/>
      <c r="I343" s="256"/>
      <c r="J343" s="257"/>
      <c r="K343" s="258"/>
      <c r="O343" s="259">
        <v>1</v>
      </c>
    </row>
    <row r="344" spans="1:80" ht="12.75">
      <c r="A344" s="260">
        <v>94</v>
      </c>
      <c r="B344" s="261" t="s">
        <v>438</v>
      </c>
      <c r="C344" s="262" t="s">
        <v>963</v>
      </c>
      <c r="D344" s="263" t="s">
        <v>152</v>
      </c>
      <c r="E344" s="264">
        <v>22.7508</v>
      </c>
      <c r="F344" s="264">
        <v>0</v>
      </c>
      <c r="G344" s="265">
        <f>E344*F344</f>
        <v>0</v>
      </c>
      <c r="H344" s="266">
        <v>0</v>
      </c>
      <c r="I344" s="267">
        <f>E344*H344</f>
        <v>0</v>
      </c>
      <c r="J344" s="266">
        <v>0</v>
      </c>
      <c r="K344" s="267">
        <f>E344*J344</f>
        <v>0</v>
      </c>
      <c r="O344" s="259">
        <v>2</v>
      </c>
      <c r="AA344" s="232">
        <v>1</v>
      </c>
      <c r="AB344" s="232">
        <v>7</v>
      </c>
      <c r="AC344" s="232">
        <v>7</v>
      </c>
      <c r="AZ344" s="232">
        <v>2</v>
      </c>
      <c r="BA344" s="232">
        <f>IF(AZ344=1,G344,0)</f>
        <v>0</v>
      </c>
      <c r="BB344" s="232">
        <f>IF(AZ344=2,G344,0)</f>
        <v>0</v>
      </c>
      <c r="BC344" s="232">
        <f>IF(AZ344=3,G344,0)</f>
        <v>0</v>
      </c>
      <c r="BD344" s="232">
        <f>IF(AZ344=4,G344,0)</f>
        <v>0</v>
      </c>
      <c r="BE344" s="232">
        <f>IF(AZ344=5,G344,0)</f>
        <v>0</v>
      </c>
      <c r="CA344" s="259">
        <v>1</v>
      </c>
      <c r="CB344" s="259">
        <v>7</v>
      </c>
    </row>
    <row r="345" spans="1:15" ht="12.75">
      <c r="A345" s="268"/>
      <c r="B345" s="271"/>
      <c r="C345" s="325" t="s">
        <v>964</v>
      </c>
      <c r="D345" s="326"/>
      <c r="E345" s="272">
        <v>20.5392</v>
      </c>
      <c r="F345" s="273"/>
      <c r="G345" s="274"/>
      <c r="H345" s="275"/>
      <c r="I345" s="269"/>
      <c r="J345" s="276"/>
      <c r="K345" s="269"/>
      <c r="M345" s="270" t="s">
        <v>964</v>
      </c>
      <c r="O345" s="259"/>
    </row>
    <row r="346" spans="1:15" ht="12.75">
      <c r="A346" s="268"/>
      <c r="B346" s="271"/>
      <c r="C346" s="325" t="s">
        <v>965</v>
      </c>
      <c r="D346" s="326"/>
      <c r="E346" s="272">
        <v>2.2116</v>
      </c>
      <c r="F346" s="273"/>
      <c r="G346" s="274"/>
      <c r="H346" s="275"/>
      <c r="I346" s="269"/>
      <c r="J346" s="276"/>
      <c r="K346" s="269"/>
      <c r="M346" s="270" t="s">
        <v>965</v>
      </c>
      <c r="O346" s="259"/>
    </row>
    <row r="347" spans="1:80" ht="12.75">
      <c r="A347" s="260">
        <v>95</v>
      </c>
      <c r="B347" s="261" t="s">
        <v>451</v>
      </c>
      <c r="C347" s="262" t="s">
        <v>966</v>
      </c>
      <c r="D347" s="263" t="s">
        <v>152</v>
      </c>
      <c r="E347" s="264">
        <v>2.4328</v>
      </c>
      <c r="F347" s="264">
        <v>0</v>
      </c>
      <c r="G347" s="265">
        <f>E347*F347</f>
        <v>0</v>
      </c>
      <c r="H347" s="266">
        <v>0.013</v>
      </c>
      <c r="I347" s="267">
        <f>E347*H347</f>
        <v>0.0316264</v>
      </c>
      <c r="J347" s="266"/>
      <c r="K347" s="267">
        <f>E347*J347</f>
        <v>0</v>
      </c>
      <c r="O347" s="259">
        <v>2</v>
      </c>
      <c r="AA347" s="232">
        <v>3</v>
      </c>
      <c r="AB347" s="232">
        <v>7</v>
      </c>
      <c r="AC347" s="232">
        <v>60725016</v>
      </c>
      <c r="AZ347" s="232">
        <v>2</v>
      </c>
      <c r="BA347" s="232">
        <f>IF(AZ347=1,G347,0)</f>
        <v>0</v>
      </c>
      <c r="BB347" s="232">
        <f>IF(AZ347=2,G347,0)</f>
        <v>0</v>
      </c>
      <c r="BC347" s="232">
        <f>IF(AZ347=3,G347,0)</f>
        <v>0</v>
      </c>
      <c r="BD347" s="232">
        <f>IF(AZ347=4,G347,0)</f>
        <v>0</v>
      </c>
      <c r="BE347" s="232">
        <f>IF(AZ347=5,G347,0)</f>
        <v>0</v>
      </c>
      <c r="CA347" s="259">
        <v>3</v>
      </c>
      <c r="CB347" s="259">
        <v>7</v>
      </c>
    </row>
    <row r="348" spans="1:15" ht="12.75">
      <c r="A348" s="268"/>
      <c r="B348" s="271"/>
      <c r="C348" s="325" t="s">
        <v>967</v>
      </c>
      <c r="D348" s="326"/>
      <c r="E348" s="272">
        <v>2.4328</v>
      </c>
      <c r="F348" s="273"/>
      <c r="G348" s="274"/>
      <c r="H348" s="275"/>
      <c r="I348" s="269"/>
      <c r="J348" s="276"/>
      <c r="K348" s="269"/>
      <c r="M348" s="270" t="s">
        <v>967</v>
      </c>
      <c r="O348" s="259"/>
    </row>
    <row r="349" spans="1:80" ht="12.75">
      <c r="A349" s="260">
        <v>96</v>
      </c>
      <c r="B349" s="261" t="s">
        <v>455</v>
      </c>
      <c r="C349" s="262" t="s">
        <v>456</v>
      </c>
      <c r="D349" s="263" t="s">
        <v>357</v>
      </c>
      <c r="E349" s="264">
        <v>0.0316264</v>
      </c>
      <c r="F349" s="264">
        <v>0</v>
      </c>
      <c r="G349" s="265">
        <f>E349*F349</f>
        <v>0</v>
      </c>
      <c r="H349" s="266">
        <v>0</v>
      </c>
      <c r="I349" s="267">
        <f>E349*H349</f>
        <v>0</v>
      </c>
      <c r="J349" s="266"/>
      <c r="K349" s="267">
        <f>E349*J349</f>
        <v>0</v>
      </c>
      <c r="O349" s="259">
        <v>2</v>
      </c>
      <c r="AA349" s="232">
        <v>7</v>
      </c>
      <c r="AB349" s="232">
        <v>1001</v>
      </c>
      <c r="AC349" s="232">
        <v>5</v>
      </c>
      <c r="AZ349" s="232">
        <v>2</v>
      </c>
      <c r="BA349" s="232">
        <f>IF(AZ349=1,G349,0)</f>
        <v>0</v>
      </c>
      <c r="BB349" s="232">
        <f>IF(AZ349=2,G349,0)</f>
        <v>0</v>
      </c>
      <c r="BC349" s="232">
        <f>IF(AZ349=3,G349,0)</f>
        <v>0</v>
      </c>
      <c r="BD349" s="232">
        <f>IF(AZ349=4,G349,0)</f>
        <v>0</v>
      </c>
      <c r="BE349" s="232">
        <f>IF(AZ349=5,G349,0)</f>
        <v>0</v>
      </c>
      <c r="CA349" s="259">
        <v>7</v>
      </c>
      <c r="CB349" s="259">
        <v>1001</v>
      </c>
    </row>
    <row r="350" spans="1:57" ht="12.75">
      <c r="A350" s="277"/>
      <c r="B350" s="278" t="s">
        <v>101</v>
      </c>
      <c r="C350" s="279" t="s">
        <v>437</v>
      </c>
      <c r="D350" s="280"/>
      <c r="E350" s="281"/>
      <c r="F350" s="282"/>
      <c r="G350" s="283">
        <f>SUM(G343:G349)</f>
        <v>0</v>
      </c>
      <c r="H350" s="284"/>
      <c r="I350" s="285">
        <f>SUM(I343:I349)</f>
        <v>0.0316264</v>
      </c>
      <c r="J350" s="284"/>
      <c r="K350" s="285">
        <f>SUM(K343:K349)</f>
        <v>0</v>
      </c>
      <c r="O350" s="259">
        <v>4</v>
      </c>
      <c r="BA350" s="286">
        <f>SUM(BA343:BA349)</f>
        <v>0</v>
      </c>
      <c r="BB350" s="286">
        <f>SUM(BB343:BB349)</f>
        <v>0</v>
      </c>
      <c r="BC350" s="286">
        <f>SUM(BC343:BC349)</f>
        <v>0</v>
      </c>
      <c r="BD350" s="286">
        <f>SUM(BD343:BD349)</f>
        <v>0</v>
      </c>
      <c r="BE350" s="286">
        <f>SUM(BE343:BE349)</f>
        <v>0</v>
      </c>
    </row>
    <row r="351" spans="1:15" ht="12.75">
      <c r="A351" s="249" t="s">
        <v>97</v>
      </c>
      <c r="B351" s="250" t="s">
        <v>457</v>
      </c>
      <c r="C351" s="251" t="s">
        <v>458</v>
      </c>
      <c r="D351" s="252"/>
      <c r="E351" s="253"/>
      <c r="F351" s="253"/>
      <c r="G351" s="254"/>
      <c r="H351" s="255"/>
      <c r="I351" s="256"/>
      <c r="J351" s="257"/>
      <c r="K351" s="258"/>
      <c r="O351" s="259">
        <v>1</v>
      </c>
    </row>
    <row r="352" spans="1:80" ht="12.75">
      <c r="A352" s="260">
        <v>97</v>
      </c>
      <c r="B352" s="261" t="s">
        <v>460</v>
      </c>
      <c r="C352" s="262" t="s">
        <v>968</v>
      </c>
      <c r="D352" s="263" t="s">
        <v>178</v>
      </c>
      <c r="E352" s="264">
        <v>10.032</v>
      </c>
      <c r="F352" s="264">
        <v>0</v>
      </c>
      <c r="G352" s="265">
        <f>E352*F352</f>
        <v>0</v>
      </c>
      <c r="H352" s="266">
        <v>0.00049</v>
      </c>
      <c r="I352" s="267">
        <f>E352*H352</f>
        <v>0.0049156799999999995</v>
      </c>
      <c r="J352" s="266">
        <v>0</v>
      </c>
      <c r="K352" s="267">
        <f>E352*J352</f>
        <v>0</v>
      </c>
      <c r="O352" s="259">
        <v>2</v>
      </c>
      <c r="AA352" s="232">
        <v>1</v>
      </c>
      <c r="AB352" s="232">
        <v>7</v>
      </c>
      <c r="AC352" s="232">
        <v>7</v>
      </c>
      <c r="AZ352" s="232">
        <v>2</v>
      </c>
      <c r="BA352" s="232">
        <f>IF(AZ352=1,G352,0)</f>
        <v>0</v>
      </c>
      <c r="BB352" s="232">
        <f>IF(AZ352=2,G352,0)</f>
        <v>0</v>
      </c>
      <c r="BC352" s="232">
        <f>IF(AZ352=3,G352,0)</f>
        <v>0</v>
      </c>
      <c r="BD352" s="232">
        <f>IF(AZ352=4,G352,0)</f>
        <v>0</v>
      </c>
      <c r="BE352" s="232">
        <f>IF(AZ352=5,G352,0)</f>
        <v>0</v>
      </c>
      <c r="CA352" s="259">
        <v>1</v>
      </c>
      <c r="CB352" s="259">
        <v>7</v>
      </c>
    </row>
    <row r="353" spans="1:15" ht="12.75">
      <c r="A353" s="268"/>
      <c r="B353" s="271"/>
      <c r="C353" s="325" t="s">
        <v>969</v>
      </c>
      <c r="D353" s="326"/>
      <c r="E353" s="272">
        <v>10.032</v>
      </c>
      <c r="F353" s="273"/>
      <c r="G353" s="274"/>
      <c r="H353" s="275"/>
      <c r="I353" s="269"/>
      <c r="J353" s="276"/>
      <c r="K353" s="269"/>
      <c r="M353" s="270" t="s">
        <v>969</v>
      </c>
      <c r="O353" s="259"/>
    </row>
    <row r="354" spans="1:80" ht="12.75">
      <c r="A354" s="260">
        <v>98</v>
      </c>
      <c r="B354" s="261" t="s">
        <v>970</v>
      </c>
      <c r="C354" s="262" t="s">
        <v>971</v>
      </c>
      <c r="D354" s="263" t="s">
        <v>178</v>
      </c>
      <c r="E354" s="264">
        <v>62.34</v>
      </c>
      <c r="F354" s="264">
        <v>0</v>
      </c>
      <c r="G354" s="265">
        <f>E354*F354</f>
        <v>0</v>
      </c>
      <c r="H354" s="266">
        <v>0</v>
      </c>
      <c r="I354" s="267">
        <f>E354*H354</f>
        <v>0</v>
      </c>
      <c r="J354" s="266">
        <v>0</v>
      </c>
      <c r="K354" s="267">
        <f>E354*J354</f>
        <v>0</v>
      </c>
      <c r="O354" s="259">
        <v>2</v>
      </c>
      <c r="AA354" s="232">
        <v>1</v>
      </c>
      <c r="AB354" s="232">
        <v>7</v>
      </c>
      <c r="AC354" s="232">
        <v>7</v>
      </c>
      <c r="AZ354" s="232">
        <v>2</v>
      </c>
      <c r="BA354" s="232">
        <f>IF(AZ354=1,G354,0)</f>
        <v>0</v>
      </c>
      <c r="BB354" s="232">
        <f>IF(AZ354=2,G354,0)</f>
        <v>0</v>
      </c>
      <c r="BC354" s="232">
        <f>IF(AZ354=3,G354,0)</f>
        <v>0</v>
      </c>
      <c r="BD354" s="232">
        <f>IF(AZ354=4,G354,0)</f>
        <v>0</v>
      </c>
      <c r="BE354" s="232">
        <f>IF(AZ354=5,G354,0)</f>
        <v>0</v>
      </c>
      <c r="CA354" s="259">
        <v>1</v>
      </c>
      <c r="CB354" s="259">
        <v>7</v>
      </c>
    </row>
    <row r="355" spans="1:80" ht="12.75">
      <c r="A355" s="260">
        <v>99</v>
      </c>
      <c r="B355" s="261" t="s">
        <v>972</v>
      </c>
      <c r="C355" s="262" t="s">
        <v>973</v>
      </c>
      <c r="D355" s="263" t="s">
        <v>178</v>
      </c>
      <c r="E355" s="264">
        <v>41.12</v>
      </c>
      <c r="F355" s="264">
        <v>0</v>
      </c>
      <c r="G355" s="265">
        <f>E355*F355</f>
        <v>0</v>
      </c>
      <c r="H355" s="266">
        <v>0.00353000000000137</v>
      </c>
      <c r="I355" s="267">
        <f>E355*H355</f>
        <v>0.14515360000005634</v>
      </c>
      <c r="J355" s="266">
        <v>0</v>
      </c>
      <c r="K355" s="267">
        <f>E355*J355</f>
        <v>0</v>
      </c>
      <c r="O355" s="259">
        <v>2</v>
      </c>
      <c r="AA355" s="232">
        <v>1</v>
      </c>
      <c r="AB355" s="232">
        <v>7</v>
      </c>
      <c r="AC355" s="232">
        <v>7</v>
      </c>
      <c r="AZ355" s="232">
        <v>2</v>
      </c>
      <c r="BA355" s="232">
        <f>IF(AZ355=1,G355,0)</f>
        <v>0</v>
      </c>
      <c r="BB355" s="232">
        <f>IF(AZ355=2,G355,0)</f>
        <v>0</v>
      </c>
      <c r="BC355" s="232">
        <f>IF(AZ355=3,G355,0)</f>
        <v>0</v>
      </c>
      <c r="BD355" s="232">
        <f>IF(AZ355=4,G355,0)</f>
        <v>0</v>
      </c>
      <c r="BE355" s="232">
        <f>IF(AZ355=5,G355,0)</f>
        <v>0</v>
      </c>
      <c r="CA355" s="259">
        <v>1</v>
      </c>
      <c r="CB355" s="259">
        <v>7</v>
      </c>
    </row>
    <row r="356" spans="1:15" ht="12.75">
      <c r="A356" s="268"/>
      <c r="B356" s="271"/>
      <c r="C356" s="325" t="s">
        <v>974</v>
      </c>
      <c r="D356" s="326"/>
      <c r="E356" s="272">
        <v>41.12</v>
      </c>
      <c r="F356" s="273"/>
      <c r="G356" s="274"/>
      <c r="H356" s="275"/>
      <c r="I356" s="269"/>
      <c r="J356" s="276"/>
      <c r="K356" s="269"/>
      <c r="M356" s="270" t="s">
        <v>974</v>
      </c>
      <c r="O356" s="259"/>
    </row>
    <row r="357" spans="1:80" ht="12.75">
      <c r="A357" s="260">
        <v>100</v>
      </c>
      <c r="B357" s="261" t="s">
        <v>463</v>
      </c>
      <c r="C357" s="262" t="s">
        <v>975</v>
      </c>
      <c r="D357" s="263" t="s">
        <v>178</v>
      </c>
      <c r="E357" s="264">
        <v>65.1</v>
      </c>
      <c r="F357" s="264">
        <v>0</v>
      </c>
      <c r="G357" s="265">
        <f>E357*F357</f>
        <v>0</v>
      </c>
      <c r="H357" s="266">
        <v>0.003</v>
      </c>
      <c r="I357" s="267">
        <f>E357*H357</f>
        <v>0.19529999999999997</v>
      </c>
      <c r="J357" s="266">
        <v>0</v>
      </c>
      <c r="K357" s="267">
        <f>E357*J357</f>
        <v>0</v>
      </c>
      <c r="O357" s="259">
        <v>2</v>
      </c>
      <c r="AA357" s="232">
        <v>1</v>
      </c>
      <c r="AB357" s="232">
        <v>7</v>
      </c>
      <c r="AC357" s="232">
        <v>7</v>
      </c>
      <c r="AZ357" s="232">
        <v>2</v>
      </c>
      <c r="BA357" s="232">
        <f>IF(AZ357=1,G357,0)</f>
        <v>0</v>
      </c>
      <c r="BB357" s="232">
        <f>IF(AZ357=2,G357,0)</f>
        <v>0</v>
      </c>
      <c r="BC357" s="232">
        <f>IF(AZ357=3,G357,0)</f>
        <v>0</v>
      </c>
      <c r="BD357" s="232">
        <f>IF(AZ357=4,G357,0)</f>
        <v>0</v>
      </c>
      <c r="BE357" s="232">
        <f>IF(AZ357=5,G357,0)</f>
        <v>0</v>
      </c>
      <c r="CA357" s="259">
        <v>1</v>
      </c>
      <c r="CB357" s="259">
        <v>7</v>
      </c>
    </row>
    <row r="358" spans="1:15" ht="12.75">
      <c r="A358" s="268"/>
      <c r="B358" s="271"/>
      <c r="C358" s="325" t="s">
        <v>976</v>
      </c>
      <c r="D358" s="326"/>
      <c r="E358" s="272">
        <v>65.1</v>
      </c>
      <c r="F358" s="273"/>
      <c r="G358" s="274"/>
      <c r="H358" s="275"/>
      <c r="I358" s="269"/>
      <c r="J358" s="276"/>
      <c r="K358" s="269"/>
      <c r="M358" s="270" t="s">
        <v>976</v>
      </c>
      <c r="O358" s="259"/>
    </row>
    <row r="359" spans="1:80" ht="12.75">
      <c r="A359" s="260">
        <v>101</v>
      </c>
      <c r="B359" s="261" t="s">
        <v>466</v>
      </c>
      <c r="C359" s="262" t="s">
        <v>467</v>
      </c>
      <c r="D359" s="263" t="s">
        <v>178</v>
      </c>
      <c r="E359" s="264">
        <v>9.14</v>
      </c>
      <c r="F359" s="264">
        <v>0</v>
      </c>
      <c r="G359" s="265">
        <f>E359*F359</f>
        <v>0</v>
      </c>
      <c r="H359" s="266">
        <v>0</v>
      </c>
      <c r="I359" s="267">
        <f>E359*H359</f>
        <v>0</v>
      </c>
      <c r="J359" s="266">
        <v>-0.00205</v>
      </c>
      <c r="K359" s="267">
        <f>E359*J359</f>
        <v>-0.018737000000000004</v>
      </c>
      <c r="O359" s="259">
        <v>2</v>
      </c>
      <c r="AA359" s="232">
        <v>1</v>
      </c>
      <c r="AB359" s="232">
        <v>7</v>
      </c>
      <c r="AC359" s="232">
        <v>7</v>
      </c>
      <c r="AZ359" s="232">
        <v>2</v>
      </c>
      <c r="BA359" s="232">
        <f>IF(AZ359=1,G359,0)</f>
        <v>0</v>
      </c>
      <c r="BB359" s="232">
        <f>IF(AZ359=2,G359,0)</f>
        <v>0</v>
      </c>
      <c r="BC359" s="232">
        <f>IF(AZ359=3,G359,0)</f>
        <v>0</v>
      </c>
      <c r="BD359" s="232">
        <f>IF(AZ359=4,G359,0)</f>
        <v>0</v>
      </c>
      <c r="BE359" s="232">
        <f>IF(AZ359=5,G359,0)</f>
        <v>0</v>
      </c>
      <c r="CA359" s="259">
        <v>1</v>
      </c>
      <c r="CB359" s="259">
        <v>7</v>
      </c>
    </row>
    <row r="360" spans="1:80" ht="12.75">
      <c r="A360" s="260">
        <v>102</v>
      </c>
      <c r="B360" s="261" t="s">
        <v>468</v>
      </c>
      <c r="C360" s="262" t="s">
        <v>469</v>
      </c>
      <c r="D360" s="263" t="s">
        <v>178</v>
      </c>
      <c r="E360" s="264">
        <v>65.1</v>
      </c>
      <c r="F360" s="264">
        <v>0</v>
      </c>
      <c r="G360" s="265">
        <f>E360*F360</f>
        <v>0</v>
      </c>
      <c r="H360" s="266">
        <v>0</v>
      </c>
      <c r="I360" s="267">
        <f>E360*H360</f>
        <v>0</v>
      </c>
      <c r="J360" s="266">
        <v>-0.00336</v>
      </c>
      <c r="K360" s="267">
        <f>E360*J360</f>
        <v>-0.21873599999999999</v>
      </c>
      <c r="O360" s="259">
        <v>2</v>
      </c>
      <c r="AA360" s="232">
        <v>1</v>
      </c>
      <c r="AB360" s="232">
        <v>7</v>
      </c>
      <c r="AC360" s="232">
        <v>7</v>
      </c>
      <c r="AZ360" s="232">
        <v>2</v>
      </c>
      <c r="BA360" s="232">
        <f>IF(AZ360=1,G360,0)</f>
        <v>0</v>
      </c>
      <c r="BB360" s="232">
        <f>IF(AZ360=2,G360,0)</f>
        <v>0</v>
      </c>
      <c r="BC360" s="232">
        <f>IF(AZ360=3,G360,0)</f>
        <v>0</v>
      </c>
      <c r="BD360" s="232">
        <f>IF(AZ360=4,G360,0)</f>
        <v>0</v>
      </c>
      <c r="BE360" s="232">
        <f>IF(AZ360=5,G360,0)</f>
        <v>0</v>
      </c>
      <c r="CA360" s="259">
        <v>1</v>
      </c>
      <c r="CB360" s="259">
        <v>7</v>
      </c>
    </row>
    <row r="361" spans="1:15" ht="12.75">
      <c r="A361" s="268"/>
      <c r="B361" s="271"/>
      <c r="C361" s="325" t="s">
        <v>977</v>
      </c>
      <c r="D361" s="326"/>
      <c r="E361" s="272">
        <v>27.1</v>
      </c>
      <c r="F361" s="273"/>
      <c r="G361" s="274"/>
      <c r="H361" s="275"/>
      <c r="I361" s="269"/>
      <c r="J361" s="276"/>
      <c r="K361" s="269"/>
      <c r="M361" s="270" t="s">
        <v>977</v>
      </c>
      <c r="O361" s="259"/>
    </row>
    <row r="362" spans="1:15" ht="12.75">
      <c r="A362" s="268"/>
      <c r="B362" s="271"/>
      <c r="C362" s="325" t="s">
        <v>978</v>
      </c>
      <c r="D362" s="326"/>
      <c r="E362" s="272">
        <v>3.5</v>
      </c>
      <c r="F362" s="273"/>
      <c r="G362" s="274"/>
      <c r="H362" s="275"/>
      <c r="I362" s="269"/>
      <c r="J362" s="276"/>
      <c r="K362" s="269"/>
      <c r="M362" s="270" t="s">
        <v>978</v>
      </c>
      <c r="O362" s="259"/>
    </row>
    <row r="363" spans="1:15" ht="12.75">
      <c r="A363" s="268"/>
      <c r="B363" s="271"/>
      <c r="C363" s="325" t="s">
        <v>979</v>
      </c>
      <c r="D363" s="326"/>
      <c r="E363" s="272">
        <v>6.4</v>
      </c>
      <c r="F363" s="273"/>
      <c r="G363" s="274"/>
      <c r="H363" s="275"/>
      <c r="I363" s="269"/>
      <c r="J363" s="276"/>
      <c r="K363" s="269"/>
      <c r="M363" s="270" t="s">
        <v>979</v>
      </c>
      <c r="O363" s="259"/>
    </row>
    <row r="364" spans="1:15" ht="12.75">
      <c r="A364" s="268"/>
      <c r="B364" s="271"/>
      <c r="C364" s="325" t="s">
        <v>980</v>
      </c>
      <c r="D364" s="326"/>
      <c r="E364" s="272">
        <v>28.1</v>
      </c>
      <c r="F364" s="273"/>
      <c r="G364" s="274"/>
      <c r="H364" s="275"/>
      <c r="I364" s="269"/>
      <c r="J364" s="276"/>
      <c r="K364" s="269"/>
      <c r="M364" s="270" t="s">
        <v>980</v>
      </c>
      <c r="O364" s="259"/>
    </row>
    <row r="365" spans="1:80" ht="12.75">
      <c r="A365" s="260">
        <v>103</v>
      </c>
      <c r="B365" s="261" t="s">
        <v>471</v>
      </c>
      <c r="C365" s="262" t="s">
        <v>472</v>
      </c>
      <c r="D365" s="263" t="s">
        <v>164</v>
      </c>
      <c r="E365" s="264">
        <v>25</v>
      </c>
      <c r="F365" s="264">
        <v>0</v>
      </c>
      <c r="G365" s="265">
        <f>E365*F365</f>
        <v>0</v>
      </c>
      <c r="H365" s="266">
        <v>7.9999999999969E-05</v>
      </c>
      <c r="I365" s="267">
        <f>E365*H365</f>
        <v>0.001999999999999225</v>
      </c>
      <c r="J365" s="266">
        <v>0</v>
      </c>
      <c r="K365" s="267">
        <f>E365*J365</f>
        <v>0</v>
      </c>
      <c r="O365" s="259">
        <v>2</v>
      </c>
      <c r="AA365" s="232">
        <v>1</v>
      </c>
      <c r="AB365" s="232">
        <v>7</v>
      </c>
      <c r="AC365" s="232">
        <v>7</v>
      </c>
      <c r="AZ365" s="232">
        <v>2</v>
      </c>
      <c r="BA365" s="232">
        <f>IF(AZ365=1,G365,0)</f>
        <v>0</v>
      </c>
      <c r="BB365" s="232">
        <f>IF(AZ365=2,G365,0)</f>
        <v>0</v>
      </c>
      <c r="BC365" s="232">
        <f>IF(AZ365=3,G365,0)</f>
        <v>0</v>
      </c>
      <c r="BD365" s="232">
        <f>IF(AZ365=4,G365,0)</f>
        <v>0</v>
      </c>
      <c r="BE365" s="232">
        <f>IF(AZ365=5,G365,0)</f>
        <v>0</v>
      </c>
      <c r="CA365" s="259">
        <v>1</v>
      </c>
      <c r="CB365" s="259">
        <v>7</v>
      </c>
    </row>
    <row r="366" spans="1:80" ht="12.75">
      <c r="A366" s="260">
        <v>104</v>
      </c>
      <c r="B366" s="261" t="s">
        <v>476</v>
      </c>
      <c r="C366" s="262" t="s">
        <v>477</v>
      </c>
      <c r="D366" s="263" t="s">
        <v>178</v>
      </c>
      <c r="E366" s="264">
        <v>135.5</v>
      </c>
      <c r="F366" s="264">
        <v>0</v>
      </c>
      <c r="G366" s="265">
        <f>E366*F366</f>
        <v>0</v>
      </c>
      <c r="H366" s="266">
        <v>0</v>
      </c>
      <c r="I366" s="267">
        <f>E366*H366</f>
        <v>0</v>
      </c>
      <c r="J366" s="266">
        <v>-0.00285</v>
      </c>
      <c r="K366" s="267">
        <f>E366*J366</f>
        <v>-0.386175</v>
      </c>
      <c r="O366" s="259">
        <v>2</v>
      </c>
      <c r="AA366" s="232">
        <v>1</v>
      </c>
      <c r="AB366" s="232">
        <v>7</v>
      </c>
      <c r="AC366" s="232">
        <v>7</v>
      </c>
      <c r="AZ366" s="232">
        <v>2</v>
      </c>
      <c r="BA366" s="232">
        <f>IF(AZ366=1,G366,0)</f>
        <v>0</v>
      </c>
      <c r="BB366" s="232">
        <f>IF(AZ366=2,G366,0)</f>
        <v>0</v>
      </c>
      <c r="BC366" s="232">
        <f>IF(AZ366=3,G366,0)</f>
        <v>0</v>
      </c>
      <c r="BD366" s="232">
        <f>IF(AZ366=4,G366,0)</f>
        <v>0</v>
      </c>
      <c r="BE366" s="232">
        <f>IF(AZ366=5,G366,0)</f>
        <v>0</v>
      </c>
      <c r="CA366" s="259">
        <v>1</v>
      </c>
      <c r="CB366" s="259">
        <v>7</v>
      </c>
    </row>
    <row r="367" spans="1:15" ht="12.75">
      <c r="A367" s="268"/>
      <c r="B367" s="271"/>
      <c r="C367" s="325" t="s">
        <v>981</v>
      </c>
      <c r="D367" s="326"/>
      <c r="E367" s="272">
        <v>28.7</v>
      </c>
      <c r="F367" s="273"/>
      <c r="G367" s="274"/>
      <c r="H367" s="275"/>
      <c r="I367" s="269"/>
      <c r="J367" s="276"/>
      <c r="K367" s="269"/>
      <c r="M367" s="270" t="s">
        <v>981</v>
      </c>
      <c r="O367" s="259"/>
    </row>
    <row r="368" spans="1:15" ht="12.75">
      <c r="A368" s="268"/>
      <c r="B368" s="271"/>
      <c r="C368" s="325" t="s">
        <v>982</v>
      </c>
      <c r="D368" s="326"/>
      <c r="E368" s="272">
        <v>26.2</v>
      </c>
      <c r="F368" s="273"/>
      <c r="G368" s="274"/>
      <c r="H368" s="275"/>
      <c r="I368" s="269"/>
      <c r="J368" s="276"/>
      <c r="K368" s="269"/>
      <c r="M368" s="270" t="s">
        <v>982</v>
      </c>
      <c r="O368" s="259"/>
    </row>
    <row r="369" spans="1:15" ht="12.75">
      <c r="A369" s="268"/>
      <c r="B369" s="271"/>
      <c r="C369" s="325" t="s">
        <v>983</v>
      </c>
      <c r="D369" s="326"/>
      <c r="E369" s="272">
        <v>35.8</v>
      </c>
      <c r="F369" s="273"/>
      <c r="G369" s="274"/>
      <c r="H369" s="275"/>
      <c r="I369" s="269"/>
      <c r="J369" s="276"/>
      <c r="K369" s="269"/>
      <c r="M369" s="270" t="s">
        <v>983</v>
      </c>
      <c r="O369" s="259"/>
    </row>
    <row r="370" spans="1:15" ht="12.75">
      <c r="A370" s="268"/>
      <c r="B370" s="271"/>
      <c r="C370" s="325" t="s">
        <v>984</v>
      </c>
      <c r="D370" s="326"/>
      <c r="E370" s="272">
        <v>44.8</v>
      </c>
      <c r="F370" s="273"/>
      <c r="G370" s="274"/>
      <c r="H370" s="275"/>
      <c r="I370" s="269"/>
      <c r="J370" s="276"/>
      <c r="K370" s="269"/>
      <c r="M370" s="270" t="s">
        <v>984</v>
      </c>
      <c r="O370" s="259"/>
    </row>
    <row r="371" spans="1:80" ht="12.75">
      <c r="A371" s="260">
        <v>105</v>
      </c>
      <c r="B371" s="261" t="s">
        <v>479</v>
      </c>
      <c r="C371" s="262" t="s">
        <v>985</v>
      </c>
      <c r="D371" s="263" t="s">
        <v>178</v>
      </c>
      <c r="E371" s="264">
        <v>158.96</v>
      </c>
      <c r="F371" s="264">
        <v>0</v>
      </c>
      <c r="G371" s="265">
        <f>E371*F371</f>
        <v>0</v>
      </c>
      <c r="H371" s="266">
        <v>0.00164</v>
      </c>
      <c r="I371" s="267">
        <f>E371*H371</f>
        <v>0.2606944</v>
      </c>
      <c r="J371" s="266">
        <v>0</v>
      </c>
      <c r="K371" s="267">
        <f>E371*J371</f>
        <v>0</v>
      </c>
      <c r="O371" s="259">
        <v>2</v>
      </c>
      <c r="AA371" s="232">
        <v>1</v>
      </c>
      <c r="AB371" s="232">
        <v>7</v>
      </c>
      <c r="AC371" s="232">
        <v>7</v>
      </c>
      <c r="AZ371" s="232">
        <v>2</v>
      </c>
      <c r="BA371" s="232">
        <f>IF(AZ371=1,G371,0)</f>
        <v>0</v>
      </c>
      <c r="BB371" s="232">
        <f>IF(AZ371=2,G371,0)</f>
        <v>0</v>
      </c>
      <c r="BC371" s="232">
        <f>IF(AZ371=3,G371,0)</f>
        <v>0</v>
      </c>
      <c r="BD371" s="232">
        <f>IF(AZ371=4,G371,0)</f>
        <v>0</v>
      </c>
      <c r="BE371" s="232">
        <f>IF(AZ371=5,G371,0)</f>
        <v>0</v>
      </c>
      <c r="CA371" s="259">
        <v>1</v>
      </c>
      <c r="CB371" s="259">
        <v>7</v>
      </c>
    </row>
    <row r="372" spans="1:15" ht="12.75">
      <c r="A372" s="268"/>
      <c r="B372" s="271"/>
      <c r="C372" s="325" t="s">
        <v>986</v>
      </c>
      <c r="D372" s="326"/>
      <c r="E372" s="272">
        <v>129.57</v>
      </c>
      <c r="F372" s="273"/>
      <c r="G372" s="274"/>
      <c r="H372" s="275"/>
      <c r="I372" s="269"/>
      <c r="J372" s="276"/>
      <c r="K372" s="269"/>
      <c r="M372" s="270" t="s">
        <v>986</v>
      </c>
      <c r="O372" s="259"/>
    </row>
    <row r="373" spans="1:15" ht="12.75">
      <c r="A373" s="268"/>
      <c r="B373" s="271"/>
      <c r="C373" s="325" t="s">
        <v>987</v>
      </c>
      <c r="D373" s="326"/>
      <c r="E373" s="272">
        <v>29.39</v>
      </c>
      <c r="F373" s="273"/>
      <c r="G373" s="274"/>
      <c r="H373" s="275"/>
      <c r="I373" s="269"/>
      <c r="J373" s="276"/>
      <c r="K373" s="269"/>
      <c r="M373" s="270" t="s">
        <v>987</v>
      </c>
      <c r="O373" s="259"/>
    </row>
    <row r="374" spans="1:80" ht="12.75">
      <c r="A374" s="260">
        <v>106</v>
      </c>
      <c r="B374" s="261" t="s">
        <v>988</v>
      </c>
      <c r="C374" s="262" t="s">
        <v>989</v>
      </c>
      <c r="D374" s="263" t="s">
        <v>178</v>
      </c>
      <c r="E374" s="264">
        <v>135.5</v>
      </c>
      <c r="F374" s="264">
        <v>0</v>
      </c>
      <c r="G374" s="265">
        <f>E374*F374</f>
        <v>0</v>
      </c>
      <c r="H374" s="266">
        <v>0.00308</v>
      </c>
      <c r="I374" s="267">
        <f>E374*H374</f>
        <v>0.41734</v>
      </c>
      <c r="J374" s="266">
        <v>0</v>
      </c>
      <c r="K374" s="267">
        <f>E374*J374</f>
        <v>0</v>
      </c>
      <c r="O374" s="259">
        <v>2</v>
      </c>
      <c r="AA374" s="232">
        <v>1</v>
      </c>
      <c r="AB374" s="232">
        <v>7</v>
      </c>
      <c r="AC374" s="232">
        <v>7</v>
      </c>
      <c r="AZ374" s="232">
        <v>2</v>
      </c>
      <c r="BA374" s="232">
        <f>IF(AZ374=1,G374,0)</f>
        <v>0</v>
      </c>
      <c r="BB374" s="232">
        <f>IF(AZ374=2,G374,0)</f>
        <v>0</v>
      </c>
      <c r="BC374" s="232">
        <f>IF(AZ374=3,G374,0)</f>
        <v>0</v>
      </c>
      <c r="BD374" s="232">
        <f>IF(AZ374=4,G374,0)</f>
        <v>0</v>
      </c>
      <c r="BE374" s="232">
        <f>IF(AZ374=5,G374,0)</f>
        <v>0</v>
      </c>
      <c r="CA374" s="259">
        <v>1</v>
      </c>
      <c r="CB374" s="259">
        <v>7</v>
      </c>
    </row>
    <row r="375" spans="1:80" ht="12.75">
      <c r="A375" s="260">
        <v>107</v>
      </c>
      <c r="B375" s="261" t="s">
        <v>488</v>
      </c>
      <c r="C375" s="262" t="s">
        <v>990</v>
      </c>
      <c r="D375" s="263" t="s">
        <v>178</v>
      </c>
      <c r="E375" s="264">
        <v>62.24</v>
      </c>
      <c r="F375" s="264">
        <v>0</v>
      </c>
      <c r="G375" s="265">
        <f>E375*F375</f>
        <v>0</v>
      </c>
      <c r="H375" s="266">
        <v>0.00158</v>
      </c>
      <c r="I375" s="267">
        <f>E375*H375</f>
        <v>0.0983392</v>
      </c>
      <c r="J375" s="266">
        <v>0</v>
      </c>
      <c r="K375" s="267">
        <f>E375*J375</f>
        <v>0</v>
      </c>
      <c r="O375" s="259">
        <v>2</v>
      </c>
      <c r="AA375" s="232">
        <v>1</v>
      </c>
      <c r="AB375" s="232">
        <v>7</v>
      </c>
      <c r="AC375" s="232">
        <v>7</v>
      </c>
      <c r="AZ375" s="232">
        <v>2</v>
      </c>
      <c r="BA375" s="232">
        <f>IF(AZ375=1,G375,0)</f>
        <v>0</v>
      </c>
      <c r="BB375" s="232">
        <f>IF(AZ375=2,G375,0)</f>
        <v>0</v>
      </c>
      <c r="BC375" s="232">
        <f>IF(AZ375=3,G375,0)</f>
        <v>0</v>
      </c>
      <c r="BD375" s="232">
        <f>IF(AZ375=4,G375,0)</f>
        <v>0</v>
      </c>
      <c r="BE375" s="232">
        <f>IF(AZ375=5,G375,0)</f>
        <v>0</v>
      </c>
      <c r="CA375" s="259">
        <v>1</v>
      </c>
      <c r="CB375" s="259">
        <v>7</v>
      </c>
    </row>
    <row r="376" spans="1:15" ht="12.75">
      <c r="A376" s="268"/>
      <c r="B376" s="271"/>
      <c r="C376" s="325" t="s">
        <v>991</v>
      </c>
      <c r="D376" s="326"/>
      <c r="E376" s="272">
        <v>62.24</v>
      </c>
      <c r="F376" s="273"/>
      <c r="G376" s="274"/>
      <c r="H376" s="275"/>
      <c r="I376" s="269"/>
      <c r="J376" s="276"/>
      <c r="K376" s="269"/>
      <c r="M376" s="270" t="s">
        <v>991</v>
      </c>
      <c r="O376" s="259"/>
    </row>
    <row r="377" spans="1:80" ht="12.75">
      <c r="A377" s="260">
        <v>108</v>
      </c>
      <c r="B377" s="261" t="s">
        <v>992</v>
      </c>
      <c r="C377" s="262" t="s">
        <v>993</v>
      </c>
      <c r="D377" s="263" t="s">
        <v>178</v>
      </c>
      <c r="E377" s="264">
        <v>139.94</v>
      </c>
      <c r="F377" s="264">
        <v>0</v>
      </c>
      <c r="G377" s="265">
        <f>E377*F377</f>
        <v>0</v>
      </c>
      <c r="H377" s="266">
        <v>0.00158</v>
      </c>
      <c r="I377" s="267">
        <f>E377*H377</f>
        <v>0.2211052</v>
      </c>
      <c r="J377" s="266">
        <v>0</v>
      </c>
      <c r="K377" s="267">
        <f>E377*J377</f>
        <v>0</v>
      </c>
      <c r="O377" s="259">
        <v>2</v>
      </c>
      <c r="AA377" s="232">
        <v>1</v>
      </c>
      <c r="AB377" s="232">
        <v>7</v>
      </c>
      <c r="AC377" s="232">
        <v>7</v>
      </c>
      <c r="AZ377" s="232">
        <v>2</v>
      </c>
      <c r="BA377" s="232">
        <f>IF(AZ377=1,G377,0)</f>
        <v>0</v>
      </c>
      <c r="BB377" s="232">
        <f>IF(AZ377=2,G377,0)</f>
        <v>0</v>
      </c>
      <c r="BC377" s="232">
        <f>IF(AZ377=3,G377,0)</f>
        <v>0</v>
      </c>
      <c r="BD377" s="232">
        <f>IF(AZ377=4,G377,0)</f>
        <v>0</v>
      </c>
      <c r="BE377" s="232">
        <f>IF(AZ377=5,G377,0)</f>
        <v>0</v>
      </c>
      <c r="CA377" s="259">
        <v>1</v>
      </c>
      <c r="CB377" s="259">
        <v>7</v>
      </c>
    </row>
    <row r="378" spans="1:15" ht="12.75">
      <c r="A378" s="268"/>
      <c r="B378" s="271"/>
      <c r="C378" s="325" t="s">
        <v>994</v>
      </c>
      <c r="D378" s="326"/>
      <c r="E378" s="272">
        <v>9.14</v>
      </c>
      <c r="F378" s="273"/>
      <c r="G378" s="274"/>
      <c r="H378" s="275"/>
      <c r="I378" s="269"/>
      <c r="J378" s="276"/>
      <c r="K378" s="269"/>
      <c r="M378" s="270" t="s">
        <v>994</v>
      </c>
      <c r="O378" s="259"/>
    </row>
    <row r="379" spans="1:15" ht="12.75">
      <c r="A379" s="268"/>
      <c r="B379" s="271"/>
      <c r="C379" s="325" t="s">
        <v>494</v>
      </c>
      <c r="D379" s="326"/>
      <c r="E379" s="272">
        <v>65.4</v>
      </c>
      <c r="F379" s="273"/>
      <c r="G379" s="274"/>
      <c r="H379" s="275"/>
      <c r="I379" s="269"/>
      <c r="J379" s="276"/>
      <c r="K379" s="269"/>
      <c r="M379" s="270" t="s">
        <v>494</v>
      </c>
      <c r="O379" s="259"/>
    </row>
    <row r="380" spans="1:15" ht="12.75">
      <c r="A380" s="268"/>
      <c r="B380" s="271"/>
      <c r="C380" s="325" t="s">
        <v>495</v>
      </c>
      <c r="D380" s="326"/>
      <c r="E380" s="272">
        <v>65.4</v>
      </c>
      <c r="F380" s="273"/>
      <c r="G380" s="274"/>
      <c r="H380" s="275"/>
      <c r="I380" s="269"/>
      <c r="J380" s="276"/>
      <c r="K380" s="269"/>
      <c r="M380" s="270" t="s">
        <v>495</v>
      </c>
      <c r="O380" s="259"/>
    </row>
    <row r="381" spans="1:80" ht="12.75">
      <c r="A381" s="260">
        <v>109</v>
      </c>
      <c r="B381" s="261" t="s">
        <v>501</v>
      </c>
      <c r="C381" s="262" t="s">
        <v>995</v>
      </c>
      <c r="D381" s="263" t="s">
        <v>178</v>
      </c>
      <c r="E381" s="264">
        <v>52.87</v>
      </c>
      <c r="F381" s="264">
        <v>0</v>
      </c>
      <c r="G381" s="265">
        <f>E381*F381</f>
        <v>0</v>
      </c>
      <c r="H381" s="266">
        <v>0.00158</v>
      </c>
      <c r="I381" s="267">
        <f>E381*H381</f>
        <v>0.0835346</v>
      </c>
      <c r="J381" s="266">
        <v>0</v>
      </c>
      <c r="K381" s="267">
        <f>E381*J381</f>
        <v>0</v>
      </c>
      <c r="O381" s="259">
        <v>2</v>
      </c>
      <c r="AA381" s="232">
        <v>1</v>
      </c>
      <c r="AB381" s="232">
        <v>7</v>
      </c>
      <c r="AC381" s="232">
        <v>7</v>
      </c>
      <c r="AZ381" s="232">
        <v>2</v>
      </c>
      <c r="BA381" s="232">
        <f>IF(AZ381=1,G381,0)</f>
        <v>0</v>
      </c>
      <c r="BB381" s="232">
        <f>IF(AZ381=2,G381,0)</f>
        <v>0</v>
      </c>
      <c r="BC381" s="232">
        <f>IF(AZ381=3,G381,0)</f>
        <v>0</v>
      </c>
      <c r="BD381" s="232">
        <f>IF(AZ381=4,G381,0)</f>
        <v>0</v>
      </c>
      <c r="BE381" s="232">
        <f>IF(AZ381=5,G381,0)</f>
        <v>0</v>
      </c>
      <c r="CA381" s="259">
        <v>1</v>
      </c>
      <c r="CB381" s="259">
        <v>7</v>
      </c>
    </row>
    <row r="382" spans="1:15" ht="12.75">
      <c r="A382" s="268"/>
      <c r="B382" s="271"/>
      <c r="C382" s="325" t="s">
        <v>505</v>
      </c>
      <c r="D382" s="326"/>
      <c r="E382" s="272">
        <v>19.17</v>
      </c>
      <c r="F382" s="273"/>
      <c r="G382" s="274"/>
      <c r="H382" s="275"/>
      <c r="I382" s="269"/>
      <c r="J382" s="276"/>
      <c r="K382" s="269"/>
      <c r="M382" s="270" t="s">
        <v>505</v>
      </c>
      <c r="O382" s="259"/>
    </row>
    <row r="383" spans="1:15" ht="22.5">
      <c r="A383" s="268"/>
      <c r="B383" s="271"/>
      <c r="C383" s="325" t="s">
        <v>506</v>
      </c>
      <c r="D383" s="326"/>
      <c r="E383" s="272">
        <v>33.7</v>
      </c>
      <c r="F383" s="273"/>
      <c r="G383" s="274"/>
      <c r="H383" s="275"/>
      <c r="I383" s="269"/>
      <c r="J383" s="276"/>
      <c r="K383" s="269"/>
      <c r="M383" s="270" t="s">
        <v>506</v>
      </c>
      <c r="O383" s="259"/>
    </row>
    <row r="384" spans="1:80" ht="12.75">
      <c r="A384" s="260">
        <v>110</v>
      </c>
      <c r="B384" s="261" t="s">
        <v>507</v>
      </c>
      <c r="C384" s="262" t="s">
        <v>508</v>
      </c>
      <c r="D384" s="263" t="s">
        <v>357</v>
      </c>
      <c r="E384" s="264">
        <v>1.42838268000006</v>
      </c>
      <c r="F384" s="264">
        <v>0</v>
      </c>
      <c r="G384" s="265">
        <f>E384*F384</f>
        <v>0</v>
      </c>
      <c r="H384" s="266">
        <v>0</v>
      </c>
      <c r="I384" s="267">
        <f>E384*H384</f>
        <v>0</v>
      </c>
      <c r="J384" s="266"/>
      <c r="K384" s="267">
        <f>E384*J384</f>
        <v>0</v>
      </c>
      <c r="O384" s="259">
        <v>2</v>
      </c>
      <c r="AA384" s="232">
        <v>7</v>
      </c>
      <c r="AB384" s="232">
        <v>1001</v>
      </c>
      <c r="AC384" s="232">
        <v>5</v>
      </c>
      <c r="AZ384" s="232">
        <v>2</v>
      </c>
      <c r="BA384" s="232">
        <f>IF(AZ384=1,G384,0)</f>
        <v>0</v>
      </c>
      <c r="BB384" s="232">
        <f>IF(AZ384=2,G384,0)</f>
        <v>0</v>
      </c>
      <c r="BC384" s="232">
        <f>IF(AZ384=3,G384,0)</f>
        <v>0</v>
      </c>
      <c r="BD384" s="232">
        <f>IF(AZ384=4,G384,0)</f>
        <v>0</v>
      </c>
      <c r="BE384" s="232">
        <f>IF(AZ384=5,G384,0)</f>
        <v>0</v>
      </c>
      <c r="CA384" s="259">
        <v>7</v>
      </c>
      <c r="CB384" s="259">
        <v>1001</v>
      </c>
    </row>
    <row r="385" spans="1:57" ht="12.75">
      <c r="A385" s="277"/>
      <c r="B385" s="278" t="s">
        <v>101</v>
      </c>
      <c r="C385" s="279" t="s">
        <v>459</v>
      </c>
      <c r="D385" s="280"/>
      <c r="E385" s="281"/>
      <c r="F385" s="282"/>
      <c r="G385" s="283">
        <f>SUM(G351:G384)</f>
        <v>0</v>
      </c>
      <c r="H385" s="284"/>
      <c r="I385" s="285">
        <f>SUM(I351:I384)</f>
        <v>1.4283826800000554</v>
      </c>
      <c r="J385" s="284"/>
      <c r="K385" s="285">
        <f>SUM(K351:K384)</f>
        <v>-0.623648</v>
      </c>
      <c r="O385" s="259">
        <v>4</v>
      </c>
      <c r="BA385" s="286">
        <f>SUM(BA351:BA384)</f>
        <v>0</v>
      </c>
      <c r="BB385" s="286">
        <f>SUM(BB351:BB384)</f>
        <v>0</v>
      </c>
      <c r="BC385" s="286">
        <f>SUM(BC351:BC384)</f>
        <v>0</v>
      </c>
      <c r="BD385" s="286">
        <f>SUM(BD351:BD384)</f>
        <v>0</v>
      </c>
      <c r="BE385" s="286">
        <f>SUM(BE351:BE384)</f>
        <v>0</v>
      </c>
    </row>
    <row r="386" spans="1:15" ht="12.75">
      <c r="A386" s="249" t="s">
        <v>97</v>
      </c>
      <c r="B386" s="250" t="s">
        <v>509</v>
      </c>
      <c r="C386" s="251" t="s">
        <v>510</v>
      </c>
      <c r="D386" s="252"/>
      <c r="E386" s="253"/>
      <c r="F386" s="253"/>
      <c r="G386" s="254"/>
      <c r="H386" s="255"/>
      <c r="I386" s="256"/>
      <c r="J386" s="257"/>
      <c r="K386" s="258"/>
      <c r="O386" s="259">
        <v>1</v>
      </c>
    </row>
    <row r="387" spans="1:80" ht="22.5">
      <c r="A387" s="260">
        <v>111</v>
      </c>
      <c r="B387" s="261" t="s">
        <v>512</v>
      </c>
      <c r="C387" s="262" t="s">
        <v>996</v>
      </c>
      <c r="D387" s="263" t="s">
        <v>100</v>
      </c>
      <c r="E387" s="264">
        <v>1</v>
      </c>
      <c r="F387" s="264">
        <v>0</v>
      </c>
      <c r="G387" s="265">
        <f>E387*F387</f>
        <v>0</v>
      </c>
      <c r="H387" s="266">
        <v>0</v>
      </c>
      <c r="I387" s="267">
        <f>E387*H387</f>
        <v>0</v>
      </c>
      <c r="J387" s="266">
        <v>0</v>
      </c>
      <c r="K387" s="267">
        <f>E387*J387</f>
        <v>0</v>
      </c>
      <c r="O387" s="259">
        <v>2</v>
      </c>
      <c r="AA387" s="232">
        <v>1</v>
      </c>
      <c r="AB387" s="232">
        <v>7</v>
      </c>
      <c r="AC387" s="232">
        <v>7</v>
      </c>
      <c r="AZ387" s="232">
        <v>2</v>
      </c>
      <c r="BA387" s="232">
        <f>IF(AZ387=1,G387,0)</f>
        <v>0</v>
      </c>
      <c r="BB387" s="232">
        <f>IF(AZ387=2,G387,0)</f>
        <v>0</v>
      </c>
      <c r="BC387" s="232">
        <f>IF(AZ387=3,G387,0)</f>
        <v>0</v>
      </c>
      <c r="BD387" s="232">
        <f>IF(AZ387=4,G387,0)</f>
        <v>0</v>
      </c>
      <c r="BE387" s="232">
        <f>IF(AZ387=5,G387,0)</f>
        <v>0</v>
      </c>
      <c r="CA387" s="259">
        <v>1</v>
      </c>
      <c r="CB387" s="259">
        <v>7</v>
      </c>
    </row>
    <row r="388" spans="1:80" ht="12.75">
      <c r="A388" s="260">
        <v>112</v>
      </c>
      <c r="B388" s="261" t="s">
        <v>997</v>
      </c>
      <c r="C388" s="332" t="s">
        <v>998</v>
      </c>
      <c r="D388" s="263" t="s">
        <v>100</v>
      </c>
      <c r="E388" s="264">
        <v>16</v>
      </c>
      <c r="F388" s="264">
        <v>0</v>
      </c>
      <c r="G388" s="265">
        <f>E388*F388</f>
        <v>0</v>
      </c>
      <c r="H388" s="266">
        <v>0</v>
      </c>
      <c r="I388" s="267">
        <f>E388*H388</f>
        <v>0</v>
      </c>
      <c r="J388" s="266">
        <v>0</v>
      </c>
      <c r="K388" s="267">
        <f>E388*J388</f>
        <v>0</v>
      </c>
      <c r="O388" s="259">
        <v>2</v>
      </c>
      <c r="AA388" s="232">
        <v>1</v>
      </c>
      <c r="AB388" s="232">
        <v>7</v>
      </c>
      <c r="AC388" s="232">
        <v>7</v>
      </c>
      <c r="AZ388" s="232">
        <v>2</v>
      </c>
      <c r="BA388" s="232">
        <f>IF(AZ388=1,G388,0)</f>
        <v>0</v>
      </c>
      <c r="BB388" s="232">
        <f>IF(AZ388=2,G388,0)</f>
        <v>0</v>
      </c>
      <c r="BC388" s="232">
        <f>IF(AZ388=3,G388,0)</f>
        <v>0</v>
      </c>
      <c r="BD388" s="232">
        <f>IF(AZ388=4,G388,0)</f>
        <v>0</v>
      </c>
      <c r="BE388" s="232">
        <f>IF(AZ388=5,G388,0)</f>
        <v>0</v>
      </c>
      <c r="CA388" s="259">
        <v>1</v>
      </c>
      <c r="CB388" s="259">
        <v>7</v>
      </c>
    </row>
    <row r="389" spans="1:15" ht="12.75">
      <c r="A389" s="268"/>
      <c r="B389" s="271"/>
      <c r="C389" s="325" t="s">
        <v>999</v>
      </c>
      <c r="D389" s="326"/>
      <c r="E389" s="272">
        <v>0</v>
      </c>
      <c r="F389" s="273"/>
      <c r="G389" s="274"/>
      <c r="H389" s="275"/>
      <c r="I389" s="269"/>
      <c r="J389" s="276"/>
      <c r="K389" s="269"/>
      <c r="M389" s="270" t="s">
        <v>999</v>
      </c>
      <c r="O389" s="259"/>
    </row>
    <row r="390" spans="1:15" ht="12.75">
      <c r="A390" s="268"/>
      <c r="B390" s="271"/>
      <c r="C390" s="325" t="s">
        <v>521</v>
      </c>
      <c r="D390" s="326"/>
      <c r="E390" s="272">
        <v>0</v>
      </c>
      <c r="F390" s="273"/>
      <c r="G390" s="274"/>
      <c r="H390" s="275"/>
      <c r="I390" s="269"/>
      <c r="J390" s="276"/>
      <c r="K390" s="269"/>
      <c r="M390" s="270" t="s">
        <v>521</v>
      </c>
      <c r="O390" s="259"/>
    </row>
    <row r="391" spans="1:15" ht="12.75">
      <c r="A391" s="268"/>
      <c r="B391" s="271"/>
      <c r="C391" s="325" t="s">
        <v>522</v>
      </c>
      <c r="D391" s="326"/>
      <c r="E391" s="272">
        <v>0</v>
      </c>
      <c r="F391" s="273"/>
      <c r="G391" s="274"/>
      <c r="H391" s="275"/>
      <c r="I391" s="269"/>
      <c r="J391" s="276"/>
      <c r="K391" s="269"/>
      <c r="M391" s="270" t="s">
        <v>522</v>
      </c>
      <c r="O391" s="259"/>
    </row>
    <row r="392" spans="1:15" ht="12.75">
      <c r="A392" s="268"/>
      <c r="B392" s="271"/>
      <c r="C392" s="325" t="s">
        <v>523</v>
      </c>
      <c r="D392" s="326"/>
      <c r="E392" s="272">
        <v>0</v>
      </c>
      <c r="F392" s="273"/>
      <c r="G392" s="274"/>
      <c r="H392" s="275"/>
      <c r="I392" s="269"/>
      <c r="J392" s="276"/>
      <c r="K392" s="269"/>
      <c r="M392" s="270" t="s">
        <v>523</v>
      </c>
      <c r="O392" s="259"/>
    </row>
    <row r="393" spans="1:15" ht="12.75">
      <c r="A393" s="268"/>
      <c r="B393" s="271"/>
      <c r="C393" s="325" t="s">
        <v>524</v>
      </c>
      <c r="D393" s="326"/>
      <c r="E393" s="272">
        <v>0</v>
      </c>
      <c r="F393" s="273"/>
      <c r="G393" s="274"/>
      <c r="H393" s="275"/>
      <c r="I393" s="269"/>
      <c r="J393" s="276"/>
      <c r="K393" s="269"/>
      <c r="M393" s="270" t="s">
        <v>524</v>
      </c>
      <c r="O393" s="259"/>
    </row>
    <row r="394" spans="1:15" ht="22.5">
      <c r="A394" s="268"/>
      <c r="B394" s="271"/>
      <c r="C394" s="325" t="s">
        <v>525</v>
      </c>
      <c r="D394" s="326"/>
      <c r="E394" s="272">
        <v>0</v>
      </c>
      <c r="F394" s="273"/>
      <c r="G394" s="274"/>
      <c r="H394" s="275"/>
      <c r="I394" s="269"/>
      <c r="J394" s="276"/>
      <c r="K394" s="269"/>
      <c r="M394" s="270" t="s">
        <v>525</v>
      </c>
      <c r="O394" s="259"/>
    </row>
    <row r="395" spans="1:15" ht="12.75">
      <c r="A395" s="268"/>
      <c r="B395" s="271"/>
      <c r="C395" s="325" t="s">
        <v>526</v>
      </c>
      <c r="D395" s="326"/>
      <c r="E395" s="272">
        <v>0</v>
      </c>
      <c r="F395" s="273"/>
      <c r="G395" s="274"/>
      <c r="H395" s="275"/>
      <c r="I395" s="269"/>
      <c r="J395" s="276"/>
      <c r="K395" s="269"/>
      <c r="M395" s="270" t="s">
        <v>526</v>
      </c>
      <c r="O395" s="259"/>
    </row>
    <row r="396" spans="1:15" ht="12.75">
      <c r="A396" s="268"/>
      <c r="B396" s="271"/>
      <c r="C396" s="325" t="s">
        <v>527</v>
      </c>
      <c r="D396" s="326"/>
      <c r="E396" s="272">
        <v>0</v>
      </c>
      <c r="F396" s="273"/>
      <c r="G396" s="274"/>
      <c r="H396" s="275"/>
      <c r="I396" s="269"/>
      <c r="J396" s="276"/>
      <c r="K396" s="269"/>
      <c r="M396" s="270" t="s">
        <v>527</v>
      </c>
      <c r="O396" s="259"/>
    </row>
    <row r="397" spans="1:15" ht="12.75">
      <c r="A397" s="268"/>
      <c r="B397" s="271"/>
      <c r="C397" s="325" t="s">
        <v>528</v>
      </c>
      <c r="D397" s="326"/>
      <c r="E397" s="272">
        <v>0</v>
      </c>
      <c r="F397" s="273"/>
      <c r="G397" s="274"/>
      <c r="H397" s="275"/>
      <c r="I397" s="269"/>
      <c r="J397" s="276"/>
      <c r="K397" s="269"/>
      <c r="M397" s="270" t="s">
        <v>528</v>
      </c>
      <c r="O397" s="259"/>
    </row>
    <row r="398" spans="1:15" ht="12.75">
      <c r="A398" s="268"/>
      <c r="B398" s="271"/>
      <c r="C398" s="325" t="s">
        <v>529</v>
      </c>
      <c r="D398" s="326"/>
      <c r="E398" s="272">
        <v>0</v>
      </c>
      <c r="F398" s="273"/>
      <c r="G398" s="274"/>
      <c r="H398" s="275"/>
      <c r="I398" s="269"/>
      <c r="J398" s="276"/>
      <c r="K398" s="269"/>
      <c r="M398" s="270" t="s">
        <v>529</v>
      </c>
      <c r="O398" s="259"/>
    </row>
    <row r="399" spans="1:15" ht="12.75">
      <c r="A399" s="268"/>
      <c r="B399" s="271"/>
      <c r="C399" s="325" t="s">
        <v>1000</v>
      </c>
      <c r="D399" s="326"/>
      <c r="E399" s="272">
        <v>0</v>
      </c>
      <c r="F399" s="273"/>
      <c r="G399" s="274"/>
      <c r="H399" s="275"/>
      <c r="I399" s="269"/>
      <c r="J399" s="276"/>
      <c r="K399" s="269"/>
      <c r="M399" s="270" t="s">
        <v>1000</v>
      </c>
      <c r="O399" s="259"/>
    </row>
    <row r="400" spans="1:15" ht="12.75">
      <c r="A400" s="268"/>
      <c r="B400" s="271"/>
      <c r="C400" s="325" t="s">
        <v>531</v>
      </c>
      <c r="D400" s="326"/>
      <c r="E400" s="272">
        <v>0</v>
      </c>
      <c r="F400" s="273"/>
      <c r="G400" s="274"/>
      <c r="H400" s="275"/>
      <c r="I400" s="269"/>
      <c r="J400" s="276"/>
      <c r="K400" s="269"/>
      <c r="M400" s="270" t="s">
        <v>531</v>
      </c>
      <c r="O400" s="259"/>
    </row>
    <row r="401" spans="1:15" ht="12.75">
      <c r="A401" s="268"/>
      <c r="B401" s="271"/>
      <c r="C401" s="325" t="s">
        <v>532</v>
      </c>
      <c r="D401" s="326"/>
      <c r="E401" s="272">
        <v>0</v>
      </c>
      <c r="F401" s="273"/>
      <c r="G401" s="274"/>
      <c r="H401" s="275"/>
      <c r="I401" s="269"/>
      <c r="J401" s="276"/>
      <c r="K401" s="269"/>
      <c r="M401" s="270" t="s">
        <v>532</v>
      </c>
      <c r="O401" s="259"/>
    </row>
    <row r="402" spans="1:15" ht="12.75">
      <c r="A402" s="268"/>
      <c r="B402" s="271"/>
      <c r="C402" s="325" t="s">
        <v>533</v>
      </c>
      <c r="D402" s="326"/>
      <c r="E402" s="272">
        <v>0</v>
      </c>
      <c r="F402" s="273"/>
      <c r="G402" s="274"/>
      <c r="H402" s="275"/>
      <c r="I402" s="269"/>
      <c r="J402" s="276"/>
      <c r="K402" s="269"/>
      <c r="M402" s="270" t="s">
        <v>533</v>
      </c>
      <c r="O402" s="259"/>
    </row>
    <row r="403" spans="1:15" ht="12.75">
      <c r="A403" s="268"/>
      <c r="B403" s="271"/>
      <c r="C403" s="325" t="s">
        <v>1001</v>
      </c>
      <c r="D403" s="326"/>
      <c r="E403" s="272">
        <v>16</v>
      </c>
      <c r="F403" s="273"/>
      <c r="G403" s="274"/>
      <c r="H403" s="275"/>
      <c r="I403" s="269"/>
      <c r="J403" s="276"/>
      <c r="K403" s="269"/>
      <c r="M403" s="270" t="s">
        <v>1001</v>
      </c>
      <c r="O403" s="259"/>
    </row>
    <row r="404" spans="1:80" ht="12.75">
      <c r="A404" s="260">
        <v>113</v>
      </c>
      <c r="B404" s="261" t="s">
        <v>1002</v>
      </c>
      <c r="C404" s="332" t="s">
        <v>1003</v>
      </c>
      <c r="D404" s="263" t="s">
        <v>100</v>
      </c>
      <c r="E404" s="264">
        <v>2</v>
      </c>
      <c r="F404" s="264">
        <v>0</v>
      </c>
      <c r="G404" s="265">
        <f>E404*F404</f>
        <v>0</v>
      </c>
      <c r="H404" s="266">
        <v>0</v>
      </c>
      <c r="I404" s="267">
        <f>E404*H404</f>
        <v>0</v>
      </c>
      <c r="J404" s="266">
        <v>0</v>
      </c>
      <c r="K404" s="267">
        <f>E404*J404</f>
        <v>0</v>
      </c>
      <c r="O404" s="259">
        <v>2</v>
      </c>
      <c r="AA404" s="232">
        <v>1</v>
      </c>
      <c r="AB404" s="232">
        <v>7</v>
      </c>
      <c r="AC404" s="232">
        <v>7</v>
      </c>
      <c r="AZ404" s="232">
        <v>2</v>
      </c>
      <c r="BA404" s="232">
        <f>IF(AZ404=1,G404,0)</f>
        <v>0</v>
      </c>
      <c r="BB404" s="232">
        <f>IF(AZ404=2,G404,0)</f>
        <v>0</v>
      </c>
      <c r="BC404" s="232">
        <f>IF(AZ404=3,G404,0)</f>
        <v>0</v>
      </c>
      <c r="BD404" s="232">
        <f>IF(AZ404=4,G404,0)</f>
        <v>0</v>
      </c>
      <c r="BE404" s="232">
        <f>IF(AZ404=5,G404,0)</f>
        <v>0</v>
      </c>
      <c r="CA404" s="259">
        <v>1</v>
      </c>
      <c r="CB404" s="259">
        <v>7</v>
      </c>
    </row>
    <row r="405" spans="1:15" ht="12.75">
      <c r="A405" s="268"/>
      <c r="B405" s="271"/>
      <c r="C405" s="325" t="s">
        <v>1004</v>
      </c>
      <c r="D405" s="326"/>
      <c r="E405" s="272">
        <v>0</v>
      </c>
      <c r="F405" s="273"/>
      <c r="G405" s="274"/>
      <c r="H405" s="275"/>
      <c r="I405" s="269"/>
      <c r="J405" s="276"/>
      <c r="K405" s="269"/>
      <c r="M405" s="270" t="s">
        <v>1004</v>
      </c>
      <c r="O405" s="259"/>
    </row>
    <row r="406" spans="1:15" ht="12.75">
      <c r="A406" s="268"/>
      <c r="B406" s="271"/>
      <c r="C406" s="325" t="s">
        <v>521</v>
      </c>
      <c r="D406" s="326"/>
      <c r="E406" s="272">
        <v>0</v>
      </c>
      <c r="F406" s="273"/>
      <c r="G406" s="274"/>
      <c r="H406" s="275"/>
      <c r="I406" s="269"/>
      <c r="J406" s="276"/>
      <c r="K406" s="269"/>
      <c r="M406" s="270" t="s">
        <v>521</v>
      </c>
      <c r="O406" s="259"/>
    </row>
    <row r="407" spans="1:15" ht="12.75">
      <c r="A407" s="268"/>
      <c r="B407" s="271"/>
      <c r="C407" s="325" t="s">
        <v>522</v>
      </c>
      <c r="D407" s="326"/>
      <c r="E407" s="272">
        <v>0</v>
      </c>
      <c r="F407" s="273"/>
      <c r="G407" s="274"/>
      <c r="H407" s="275"/>
      <c r="I407" s="269"/>
      <c r="J407" s="276"/>
      <c r="K407" s="269"/>
      <c r="M407" s="270" t="s">
        <v>522</v>
      </c>
      <c r="O407" s="259"/>
    </row>
    <row r="408" spans="1:15" ht="12.75">
      <c r="A408" s="268"/>
      <c r="B408" s="271"/>
      <c r="C408" s="325" t="s">
        <v>523</v>
      </c>
      <c r="D408" s="326"/>
      <c r="E408" s="272">
        <v>0</v>
      </c>
      <c r="F408" s="273"/>
      <c r="G408" s="274"/>
      <c r="H408" s="275"/>
      <c r="I408" s="269"/>
      <c r="J408" s="276"/>
      <c r="K408" s="269"/>
      <c r="M408" s="270" t="s">
        <v>523</v>
      </c>
      <c r="O408" s="259"/>
    </row>
    <row r="409" spans="1:15" ht="12.75">
      <c r="A409" s="268"/>
      <c r="B409" s="271"/>
      <c r="C409" s="325" t="s">
        <v>524</v>
      </c>
      <c r="D409" s="326"/>
      <c r="E409" s="272">
        <v>0</v>
      </c>
      <c r="F409" s="273"/>
      <c r="G409" s="274"/>
      <c r="H409" s="275"/>
      <c r="I409" s="269"/>
      <c r="J409" s="276"/>
      <c r="K409" s="269"/>
      <c r="M409" s="270" t="s">
        <v>524</v>
      </c>
      <c r="O409" s="259"/>
    </row>
    <row r="410" spans="1:15" ht="22.5">
      <c r="A410" s="268"/>
      <c r="B410" s="271"/>
      <c r="C410" s="325" t="s">
        <v>525</v>
      </c>
      <c r="D410" s="326"/>
      <c r="E410" s="272">
        <v>0</v>
      </c>
      <c r="F410" s="273"/>
      <c r="G410" s="274"/>
      <c r="H410" s="275"/>
      <c r="I410" s="269"/>
      <c r="J410" s="276"/>
      <c r="K410" s="269"/>
      <c r="M410" s="270" t="s">
        <v>525</v>
      </c>
      <c r="O410" s="259"/>
    </row>
    <row r="411" spans="1:15" ht="12.75">
      <c r="A411" s="268"/>
      <c r="B411" s="271"/>
      <c r="C411" s="325" t="s">
        <v>526</v>
      </c>
      <c r="D411" s="326"/>
      <c r="E411" s="272">
        <v>0</v>
      </c>
      <c r="F411" s="273"/>
      <c r="G411" s="274"/>
      <c r="H411" s="275"/>
      <c r="I411" s="269"/>
      <c r="J411" s="276"/>
      <c r="K411" s="269"/>
      <c r="M411" s="270" t="s">
        <v>526</v>
      </c>
      <c r="O411" s="259"/>
    </row>
    <row r="412" spans="1:15" ht="12.75">
      <c r="A412" s="268"/>
      <c r="B412" s="271"/>
      <c r="C412" s="325" t="s">
        <v>527</v>
      </c>
      <c r="D412" s="326"/>
      <c r="E412" s="272">
        <v>0</v>
      </c>
      <c r="F412" s="273"/>
      <c r="G412" s="274"/>
      <c r="H412" s="275"/>
      <c r="I412" s="269"/>
      <c r="J412" s="276"/>
      <c r="K412" s="269"/>
      <c r="M412" s="270" t="s">
        <v>527</v>
      </c>
      <c r="O412" s="259"/>
    </row>
    <row r="413" spans="1:15" ht="12.75">
      <c r="A413" s="268"/>
      <c r="B413" s="271"/>
      <c r="C413" s="325" t="s">
        <v>528</v>
      </c>
      <c r="D413" s="326"/>
      <c r="E413" s="272">
        <v>0</v>
      </c>
      <c r="F413" s="273"/>
      <c r="G413" s="274"/>
      <c r="H413" s="275"/>
      <c r="I413" s="269"/>
      <c r="J413" s="276"/>
      <c r="K413" s="269"/>
      <c r="M413" s="270" t="s">
        <v>528</v>
      </c>
      <c r="O413" s="259"/>
    </row>
    <row r="414" spans="1:15" ht="12.75">
      <c r="A414" s="268"/>
      <c r="B414" s="271"/>
      <c r="C414" s="325" t="s">
        <v>529</v>
      </c>
      <c r="D414" s="326"/>
      <c r="E414" s="272">
        <v>0</v>
      </c>
      <c r="F414" s="273"/>
      <c r="G414" s="274"/>
      <c r="H414" s="275"/>
      <c r="I414" s="269"/>
      <c r="J414" s="276"/>
      <c r="K414" s="269"/>
      <c r="M414" s="270" t="s">
        <v>529</v>
      </c>
      <c r="O414" s="259"/>
    </row>
    <row r="415" spans="1:15" ht="12.75">
      <c r="A415" s="268"/>
      <c r="B415" s="271"/>
      <c r="C415" s="325" t="s">
        <v>1000</v>
      </c>
      <c r="D415" s="326"/>
      <c r="E415" s="272">
        <v>0</v>
      </c>
      <c r="F415" s="273"/>
      <c r="G415" s="274"/>
      <c r="H415" s="275"/>
      <c r="I415" s="269"/>
      <c r="J415" s="276"/>
      <c r="K415" s="269"/>
      <c r="M415" s="270" t="s">
        <v>1000</v>
      </c>
      <c r="O415" s="259"/>
    </row>
    <row r="416" spans="1:15" ht="12.75">
      <c r="A416" s="268"/>
      <c r="B416" s="271"/>
      <c r="C416" s="325" t="s">
        <v>531</v>
      </c>
      <c r="D416" s="326"/>
      <c r="E416" s="272">
        <v>0</v>
      </c>
      <c r="F416" s="273"/>
      <c r="G416" s="274"/>
      <c r="H416" s="275"/>
      <c r="I416" s="269"/>
      <c r="J416" s="276"/>
      <c r="K416" s="269"/>
      <c r="M416" s="270" t="s">
        <v>531</v>
      </c>
      <c r="O416" s="259"/>
    </row>
    <row r="417" spans="1:15" ht="12.75">
      <c r="A417" s="268"/>
      <c r="B417" s="271"/>
      <c r="C417" s="325" t="s">
        <v>532</v>
      </c>
      <c r="D417" s="326"/>
      <c r="E417" s="272">
        <v>0</v>
      </c>
      <c r="F417" s="273"/>
      <c r="G417" s="274"/>
      <c r="H417" s="275"/>
      <c r="I417" s="269"/>
      <c r="J417" s="276"/>
      <c r="K417" s="269"/>
      <c r="M417" s="270" t="s">
        <v>532</v>
      </c>
      <c r="O417" s="259"/>
    </row>
    <row r="418" spans="1:15" ht="12.75">
      <c r="A418" s="268"/>
      <c r="B418" s="271"/>
      <c r="C418" s="325" t="s">
        <v>533</v>
      </c>
      <c r="D418" s="326"/>
      <c r="E418" s="272">
        <v>0</v>
      </c>
      <c r="F418" s="273"/>
      <c r="G418" s="274"/>
      <c r="H418" s="275"/>
      <c r="I418" s="269"/>
      <c r="J418" s="276"/>
      <c r="K418" s="269"/>
      <c r="M418" s="270" t="s">
        <v>533</v>
      </c>
      <c r="O418" s="259"/>
    </row>
    <row r="419" spans="1:15" ht="12.75">
      <c r="A419" s="268"/>
      <c r="B419" s="271"/>
      <c r="C419" s="325" t="s">
        <v>563</v>
      </c>
      <c r="D419" s="326"/>
      <c r="E419" s="272">
        <v>2</v>
      </c>
      <c r="F419" s="273"/>
      <c r="G419" s="274"/>
      <c r="H419" s="275"/>
      <c r="I419" s="269"/>
      <c r="J419" s="276"/>
      <c r="K419" s="269"/>
      <c r="M419" s="270" t="s">
        <v>563</v>
      </c>
      <c r="O419" s="259"/>
    </row>
    <row r="420" spans="1:80" ht="12.75">
      <c r="A420" s="260">
        <v>114</v>
      </c>
      <c r="B420" s="261" t="s">
        <v>1005</v>
      </c>
      <c r="C420" s="332" t="s">
        <v>1006</v>
      </c>
      <c r="D420" s="263" t="s">
        <v>100</v>
      </c>
      <c r="E420" s="264">
        <v>12</v>
      </c>
      <c r="F420" s="264">
        <v>0</v>
      </c>
      <c r="G420" s="265">
        <f>E420*F420</f>
        <v>0</v>
      </c>
      <c r="H420" s="266">
        <v>0</v>
      </c>
      <c r="I420" s="267">
        <f>E420*H420</f>
        <v>0</v>
      </c>
      <c r="J420" s="266">
        <v>0</v>
      </c>
      <c r="K420" s="267">
        <f>E420*J420</f>
        <v>0</v>
      </c>
      <c r="O420" s="259">
        <v>2</v>
      </c>
      <c r="AA420" s="232">
        <v>1</v>
      </c>
      <c r="AB420" s="232">
        <v>7</v>
      </c>
      <c r="AC420" s="232">
        <v>7</v>
      </c>
      <c r="AZ420" s="232">
        <v>2</v>
      </c>
      <c r="BA420" s="232">
        <f>IF(AZ420=1,G420,0)</f>
        <v>0</v>
      </c>
      <c r="BB420" s="232">
        <f>IF(AZ420=2,G420,0)</f>
        <v>0</v>
      </c>
      <c r="BC420" s="232">
        <f>IF(AZ420=3,G420,0)</f>
        <v>0</v>
      </c>
      <c r="BD420" s="232">
        <f>IF(AZ420=4,G420,0)</f>
        <v>0</v>
      </c>
      <c r="BE420" s="232">
        <f>IF(AZ420=5,G420,0)</f>
        <v>0</v>
      </c>
      <c r="CA420" s="259">
        <v>1</v>
      </c>
      <c r="CB420" s="259">
        <v>7</v>
      </c>
    </row>
    <row r="421" spans="1:15" ht="12.75">
      <c r="A421" s="268"/>
      <c r="B421" s="271"/>
      <c r="C421" s="325" t="s">
        <v>999</v>
      </c>
      <c r="D421" s="326"/>
      <c r="E421" s="272">
        <v>0</v>
      </c>
      <c r="F421" s="273"/>
      <c r="G421" s="274"/>
      <c r="H421" s="275"/>
      <c r="I421" s="269"/>
      <c r="J421" s="276"/>
      <c r="K421" s="269"/>
      <c r="M421" s="270" t="s">
        <v>999</v>
      </c>
      <c r="O421" s="259"/>
    </row>
    <row r="422" spans="1:15" ht="12.75">
      <c r="A422" s="268"/>
      <c r="B422" s="271"/>
      <c r="C422" s="325" t="s">
        <v>521</v>
      </c>
      <c r="D422" s="326"/>
      <c r="E422" s="272">
        <v>0</v>
      </c>
      <c r="F422" s="273"/>
      <c r="G422" s="274"/>
      <c r="H422" s="275"/>
      <c r="I422" s="269"/>
      <c r="J422" s="276"/>
      <c r="K422" s="269"/>
      <c r="M422" s="270" t="s">
        <v>521</v>
      </c>
      <c r="O422" s="259"/>
    </row>
    <row r="423" spans="1:15" ht="12.75">
      <c r="A423" s="268"/>
      <c r="B423" s="271"/>
      <c r="C423" s="325" t="s">
        <v>522</v>
      </c>
      <c r="D423" s="326"/>
      <c r="E423" s="272">
        <v>0</v>
      </c>
      <c r="F423" s="273"/>
      <c r="G423" s="274"/>
      <c r="H423" s="275"/>
      <c r="I423" s="269"/>
      <c r="J423" s="276"/>
      <c r="K423" s="269"/>
      <c r="M423" s="270" t="s">
        <v>522</v>
      </c>
      <c r="O423" s="259"/>
    </row>
    <row r="424" spans="1:15" ht="12.75">
      <c r="A424" s="268"/>
      <c r="B424" s="271"/>
      <c r="C424" s="325" t="s">
        <v>523</v>
      </c>
      <c r="D424" s="326"/>
      <c r="E424" s="272">
        <v>0</v>
      </c>
      <c r="F424" s="273"/>
      <c r="G424" s="274"/>
      <c r="H424" s="275"/>
      <c r="I424" s="269"/>
      <c r="J424" s="276"/>
      <c r="K424" s="269"/>
      <c r="M424" s="270" t="s">
        <v>523</v>
      </c>
      <c r="O424" s="259"/>
    </row>
    <row r="425" spans="1:15" ht="12.75">
      <c r="A425" s="268"/>
      <c r="B425" s="271"/>
      <c r="C425" s="325" t="s">
        <v>524</v>
      </c>
      <c r="D425" s="326"/>
      <c r="E425" s="272">
        <v>0</v>
      </c>
      <c r="F425" s="273"/>
      <c r="G425" s="274"/>
      <c r="H425" s="275"/>
      <c r="I425" s="269"/>
      <c r="J425" s="276"/>
      <c r="K425" s="269"/>
      <c r="M425" s="270" t="s">
        <v>524</v>
      </c>
      <c r="O425" s="259"/>
    </row>
    <row r="426" spans="1:15" ht="22.5">
      <c r="A426" s="268"/>
      <c r="B426" s="271"/>
      <c r="C426" s="325" t="s">
        <v>525</v>
      </c>
      <c r="D426" s="326"/>
      <c r="E426" s="272">
        <v>0</v>
      </c>
      <c r="F426" s="273"/>
      <c r="G426" s="274"/>
      <c r="H426" s="275"/>
      <c r="I426" s="269"/>
      <c r="J426" s="276"/>
      <c r="K426" s="269"/>
      <c r="M426" s="270" t="s">
        <v>525</v>
      </c>
      <c r="O426" s="259"/>
    </row>
    <row r="427" spans="1:15" ht="12.75">
      <c r="A427" s="268"/>
      <c r="B427" s="271"/>
      <c r="C427" s="325" t="s">
        <v>526</v>
      </c>
      <c r="D427" s="326"/>
      <c r="E427" s="272">
        <v>0</v>
      </c>
      <c r="F427" s="273"/>
      <c r="G427" s="274"/>
      <c r="H427" s="275"/>
      <c r="I427" s="269"/>
      <c r="J427" s="276"/>
      <c r="K427" s="269"/>
      <c r="M427" s="270" t="s">
        <v>526</v>
      </c>
      <c r="O427" s="259"/>
    </row>
    <row r="428" spans="1:15" ht="12.75">
      <c r="A428" s="268"/>
      <c r="B428" s="271"/>
      <c r="C428" s="325" t="s">
        <v>527</v>
      </c>
      <c r="D428" s="326"/>
      <c r="E428" s="272">
        <v>0</v>
      </c>
      <c r="F428" s="273"/>
      <c r="G428" s="274"/>
      <c r="H428" s="275"/>
      <c r="I428" s="269"/>
      <c r="J428" s="276"/>
      <c r="K428" s="269"/>
      <c r="M428" s="270" t="s">
        <v>527</v>
      </c>
      <c r="O428" s="259"/>
    </row>
    <row r="429" spans="1:15" ht="12.75">
      <c r="A429" s="268"/>
      <c r="B429" s="271"/>
      <c r="C429" s="325" t="s">
        <v>528</v>
      </c>
      <c r="D429" s="326"/>
      <c r="E429" s="272">
        <v>0</v>
      </c>
      <c r="F429" s="273"/>
      <c r="G429" s="274"/>
      <c r="H429" s="275"/>
      <c r="I429" s="269"/>
      <c r="J429" s="276"/>
      <c r="K429" s="269"/>
      <c r="M429" s="270" t="s">
        <v>528</v>
      </c>
      <c r="O429" s="259"/>
    </row>
    <row r="430" spans="1:15" ht="12.75">
      <c r="A430" s="268"/>
      <c r="B430" s="271"/>
      <c r="C430" s="325" t="s">
        <v>529</v>
      </c>
      <c r="D430" s="326"/>
      <c r="E430" s="272">
        <v>0</v>
      </c>
      <c r="F430" s="273"/>
      <c r="G430" s="274"/>
      <c r="H430" s="275"/>
      <c r="I430" s="269"/>
      <c r="J430" s="276"/>
      <c r="K430" s="269"/>
      <c r="M430" s="270" t="s">
        <v>529</v>
      </c>
      <c r="O430" s="259"/>
    </row>
    <row r="431" spans="1:15" ht="12.75">
      <c r="A431" s="268"/>
      <c r="B431" s="271"/>
      <c r="C431" s="325" t="s">
        <v>1000</v>
      </c>
      <c r="D431" s="326"/>
      <c r="E431" s="272">
        <v>0</v>
      </c>
      <c r="F431" s="273"/>
      <c r="G431" s="274"/>
      <c r="H431" s="275"/>
      <c r="I431" s="269"/>
      <c r="J431" s="276"/>
      <c r="K431" s="269"/>
      <c r="M431" s="270" t="s">
        <v>1000</v>
      </c>
      <c r="O431" s="259"/>
    </row>
    <row r="432" spans="1:15" ht="12.75">
      <c r="A432" s="268"/>
      <c r="B432" s="271"/>
      <c r="C432" s="325" t="s">
        <v>531</v>
      </c>
      <c r="D432" s="326"/>
      <c r="E432" s="272">
        <v>0</v>
      </c>
      <c r="F432" s="273"/>
      <c r="G432" s="274"/>
      <c r="H432" s="275"/>
      <c r="I432" s="269"/>
      <c r="J432" s="276"/>
      <c r="K432" s="269"/>
      <c r="M432" s="270" t="s">
        <v>531</v>
      </c>
      <c r="O432" s="259"/>
    </row>
    <row r="433" spans="1:15" ht="12.75">
      <c r="A433" s="268"/>
      <c r="B433" s="271"/>
      <c r="C433" s="325" t="s">
        <v>532</v>
      </c>
      <c r="D433" s="326"/>
      <c r="E433" s="272">
        <v>0</v>
      </c>
      <c r="F433" s="273"/>
      <c r="G433" s="274"/>
      <c r="H433" s="275"/>
      <c r="I433" s="269"/>
      <c r="J433" s="276"/>
      <c r="K433" s="269"/>
      <c r="M433" s="270" t="s">
        <v>532</v>
      </c>
      <c r="O433" s="259"/>
    </row>
    <row r="434" spans="1:15" ht="12.75">
      <c r="A434" s="268"/>
      <c r="B434" s="271"/>
      <c r="C434" s="325" t="s">
        <v>533</v>
      </c>
      <c r="D434" s="326"/>
      <c r="E434" s="272">
        <v>0</v>
      </c>
      <c r="F434" s="273"/>
      <c r="G434" s="274"/>
      <c r="H434" s="275"/>
      <c r="I434" s="269"/>
      <c r="J434" s="276"/>
      <c r="K434" s="269"/>
      <c r="M434" s="270" t="s">
        <v>533</v>
      </c>
      <c r="O434" s="259"/>
    </row>
    <row r="435" spans="1:15" ht="12.75">
      <c r="A435" s="268"/>
      <c r="B435" s="271"/>
      <c r="C435" s="325" t="s">
        <v>1007</v>
      </c>
      <c r="D435" s="326"/>
      <c r="E435" s="272">
        <v>12</v>
      </c>
      <c r="F435" s="273"/>
      <c r="G435" s="274"/>
      <c r="H435" s="275"/>
      <c r="I435" s="269"/>
      <c r="J435" s="276"/>
      <c r="K435" s="269"/>
      <c r="M435" s="270" t="s">
        <v>1007</v>
      </c>
      <c r="O435" s="259"/>
    </row>
    <row r="436" spans="1:80" ht="12.75">
      <c r="A436" s="260">
        <v>115</v>
      </c>
      <c r="B436" s="261" t="s">
        <v>1008</v>
      </c>
      <c r="C436" s="332" t="s">
        <v>1009</v>
      </c>
      <c r="D436" s="263" t="s">
        <v>100</v>
      </c>
      <c r="E436" s="264">
        <v>1</v>
      </c>
      <c r="F436" s="264">
        <v>0</v>
      </c>
      <c r="G436" s="265">
        <f>E436*F436</f>
        <v>0</v>
      </c>
      <c r="H436" s="266">
        <v>0</v>
      </c>
      <c r="I436" s="267">
        <f>E436*H436</f>
        <v>0</v>
      </c>
      <c r="J436" s="266">
        <v>0</v>
      </c>
      <c r="K436" s="267">
        <f>E436*J436</f>
        <v>0</v>
      </c>
      <c r="O436" s="259">
        <v>2</v>
      </c>
      <c r="AA436" s="232">
        <v>1</v>
      </c>
      <c r="AB436" s="232">
        <v>7</v>
      </c>
      <c r="AC436" s="232">
        <v>7</v>
      </c>
      <c r="AZ436" s="232">
        <v>2</v>
      </c>
      <c r="BA436" s="232">
        <f>IF(AZ436=1,G436,0)</f>
        <v>0</v>
      </c>
      <c r="BB436" s="232">
        <f>IF(AZ436=2,G436,0)</f>
        <v>0</v>
      </c>
      <c r="BC436" s="232">
        <f>IF(AZ436=3,G436,0)</f>
        <v>0</v>
      </c>
      <c r="BD436" s="232">
        <f>IF(AZ436=4,G436,0)</f>
        <v>0</v>
      </c>
      <c r="BE436" s="232">
        <f>IF(AZ436=5,G436,0)</f>
        <v>0</v>
      </c>
      <c r="CA436" s="259">
        <v>1</v>
      </c>
      <c r="CB436" s="259">
        <v>7</v>
      </c>
    </row>
    <row r="437" spans="1:15" ht="12.75">
      <c r="A437" s="268"/>
      <c r="B437" s="271"/>
      <c r="C437" s="325" t="s">
        <v>999</v>
      </c>
      <c r="D437" s="326"/>
      <c r="E437" s="272">
        <v>0</v>
      </c>
      <c r="F437" s="273"/>
      <c r="G437" s="274"/>
      <c r="H437" s="275"/>
      <c r="I437" s="269"/>
      <c r="J437" s="276"/>
      <c r="K437" s="269"/>
      <c r="M437" s="270" t="s">
        <v>999</v>
      </c>
      <c r="O437" s="259"/>
    </row>
    <row r="438" spans="1:15" ht="12.75">
      <c r="A438" s="268"/>
      <c r="B438" s="271"/>
      <c r="C438" s="325" t="s">
        <v>521</v>
      </c>
      <c r="D438" s="326"/>
      <c r="E438" s="272">
        <v>0</v>
      </c>
      <c r="F438" s="273"/>
      <c r="G438" s="274"/>
      <c r="H438" s="275"/>
      <c r="I438" s="269"/>
      <c r="J438" s="276"/>
      <c r="K438" s="269"/>
      <c r="M438" s="270" t="s">
        <v>521</v>
      </c>
      <c r="O438" s="259"/>
    </row>
    <row r="439" spans="1:15" ht="12.75">
      <c r="A439" s="268"/>
      <c r="B439" s="271"/>
      <c r="C439" s="325" t="s">
        <v>522</v>
      </c>
      <c r="D439" s="326"/>
      <c r="E439" s="272">
        <v>0</v>
      </c>
      <c r="F439" s="273"/>
      <c r="G439" s="274"/>
      <c r="H439" s="275"/>
      <c r="I439" s="269"/>
      <c r="J439" s="276"/>
      <c r="K439" s="269"/>
      <c r="M439" s="270" t="s">
        <v>522</v>
      </c>
      <c r="O439" s="259"/>
    </row>
    <row r="440" spans="1:15" ht="12.75">
      <c r="A440" s="268"/>
      <c r="B440" s="271"/>
      <c r="C440" s="325" t="s">
        <v>523</v>
      </c>
      <c r="D440" s="326"/>
      <c r="E440" s="272">
        <v>0</v>
      </c>
      <c r="F440" s="273"/>
      <c r="G440" s="274"/>
      <c r="H440" s="275"/>
      <c r="I440" s="269"/>
      <c r="J440" s="276"/>
      <c r="K440" s="269"/>
      <c r="M440" s="270" t="s">
        <v>523</v>
      </c>
      <c r="O440" s="259"/>
    </row>
    <row r="441" spans="1:15" ht="12.75">
      <c r="A441" s="268"/>
      <c r="B441" s="271"/>
      <c r="C441" s="325" t="s">
        <v>524</v>
      </c>
      <c r="D441" s="326"/>
      <c r="E441" s="272">
        <v>0</v>
      </c>
      <c r="F441" s="273"/>
      <c r="G441" s="274"/>
      <c r="H441" s="275"/>
      <c r="I441" s="269"/>
      <c r="J441" s="276"/>
      <c r="K441" s="269"/>
      <c r="M441" s="270" t="s">
        <v>524</v>
      </c>
      <c r="O441" s="259"/>
    </row>
    <row r="442" spans="1:15" ht="22.5">
      <c r="A442" s="268"/>
      <c r="B442" s="271"/>
      <c r="C442" s="325" t="s">
        <v>525</v>
      </c>
      <c r="D442" s="326"/>
      <c r="E442" s="272">
        <v>0</v>
      </c>
      <c r="F442" s="273"/>
      <c r="G442" s="274"/>
      <c r="H442" s="275"/>
      <c r="I442" s="269"/>
      <c r="J442" s="276"/>
      <c r="K442" s="269"/>
      <c r="M442" s="270" t="s">
        <v>525</v>
      </c>
      <c r="O442" s="259"/>
    </row>
    <row r="443" spans="1:15" ht="12.75">
      <c r="A443" s="268"/>
      <c r="B443" s="271"/>
      <c r="C443" s="325" t="s">
        <v>526</v>
      </c>
      <c r="D443" s="326"/>
      <c r="E443" s="272">
        <v>0</v>
      </c>
      <c r="F443" s="273"/>
      <c r="G443" s="274"/>
      <c r="H443" s="275"/>
      <c r="I443" s="269"/>
      <c r="J443" s="276"/>
      <c r="K443" s="269"/>
      <c r="M443" s="270" t="s">
        <v>526</v>
      </c>
      <c r="O443" s="259"/>
    </row>
    <row r="444" spans="1:15" ht="12.75">
      <c r="A444" s="268"/>
      <c r="B444" s="271"/>
      <c r="C444" s="325" t="s">
        <v>527</v>
      </c>
      <c r="D444" s="326"/>
      <c r="E444" s="272">
        <v>0</v>
      </c>
      <c r="F444" s="273"/>
      <c r="G444" s="274"/>
      <c r="H444" s="275"/>
      <c r="I444" s="269"/>
      <c r="J444" s="276"/>
      <c r="K444" s="269"/>
      <c r="M444" s="270" t="s">
        <v>527</v>
      </c>
      <c r="O444" s="259"/>
    </row>
    <row r="445" spans="1:15" ht="12.75">
      <c r="A445" s="268"/>
      <c r="B445" s="271"/>
      <c r="C445" s="325" t="s">
        <v>528</v>
      </c>
      <c r="D445" s="326"/>
      <c r="E445" s="272">
        <v>0</v>
      </c>
      <c r="F445" s="273"/>
      <c r="G445" s="274"/>
      <c r="H445" s="275"/>
      <c r="I445" s="269"/>
      <c r="J445" s="276"/>
      <c r="K445" s="269"/>
      <c r="M445" s="270" t="s">
        <v>528</v>
      </c>
      <c r="O445" s="259"/>
    </row>
    <row r="446" spans="1:15" ht="12.75">
      <c r="A446" s="268"/>
      <c r="B446" s="271"/>
      <c r="C446" s="325" t="s">
        <v>529</v>
      </c>
      <c r="D446" s="326"/>
      <c r="E446" s="272">
        <v>0</v>
      </c>
      <c r="F446" s="273"/>
      <c r="G446" s="274"/>
      <c r="H446" s="275"/>
      <c r="I446" s="269"/>
      <c r="J446" s="276"/>
      <c r="K446" s="269"/>
      <c r="M446" s="270" t="s">
        <v>529</v>
      </c>
      <c r="O446" s="259"/>
    </row>
    <row r="447" spans="1:15" ht="12.75">
      <c r="A447" s="268"/>
      <c r="B447" s="271"/>
      <c r="C447" s="325" t="s">
        <v>1000</v>
      </c>
      <c r="D447" s="326"/>
      <c r="E447" s="272">
        <v>0</v>
      </c>
      <c r="F447" s="273"/>
      <c r="G447" s="274"/>
      <c r="H447" s="275"/>
      <c r="I447" s="269"/>
      <c r="J447" s="276"/>
      <c r="K447" s="269"/>
      <c r="M447" s="270" t="s">
        <v>1000</v>
      </c>
      <c r="O447" s="259"/>
    </row>
    <row r="448" spans="1:15" ht="12.75">
      <c r="A448" s="268"/>
      <c r="B448" s="271"/>
      <c r="C448" s="325" t="s">
        <v>531</v>
      </c>
      <c r="D448" s="326"/>
      <c r="E448" s="272">
        <v>0</v>
      </c>
      <c r="F448" s="273"/>
      <c r="G448" s="274"/>
      <c r="H448" s="275"/>
      <c r="I448" s="269"/>
      <c r="J448" s="276"/>
      <c r="K448" s="269"/>
      <c r="M448" s="270" t="s">
        <v>531</v>
      </c>
      <c r="O448" s="259"/>
    </row>
    <row r="449" spans="1:15" ht="12.75">
      <c r="A449" s="268"/>
      <c r="B449" s="271"/>
      <c r="C449" s="325" t="s">
        <v>532</v>
      </c>
      <c r="D449" s="326"/>
      <c r="E449" s="272">
        <v>0</v>
      </c>
      <c r="F449" s="273"/>
      <c r="G449" s="274"/>
      <c r="H449" s="275"/>
      <c r="I449" s="269"/>
      <c r="J449" s="276"/>
      <c r="K449" s="269"/>
      <c r="M449" s="270" t="s">
        <v>532</v>
      </c>
      <c r="O449" s="259"/>
    </row>
    <row r="450" spans="1:15" ht="12.75">
      <c r="A450" s="268"/>
      <c r="B450" s="271"/>
      <c r="C450" s="325" t="s">
        <v>533</v>
      </c>
      <c r="D450" s="326"/>
      <c r="E450" s="272">
        <v>0</v>
      </c>
      <c r="F450" s="273"/>
      <c r="G450" s="274"/>
      <c r="H450" s="275"/>
      <c r="I450" s="269"/>
      <c r="J450" s="276"/>
      <c r="K450" s="269"/>
      <c r="M450" s="270" t="s">
        <v>533</v>
      </c>
      <c r="O450" s="259"/>
    </row>
    <row r="451" spans="1:15" ht="12.75">
      <c r="A451" s="268"/>
      <c r="B451" s="271"/>
      <c r="C451" s="325" t="s">
        <v>517</v>
      </c>
      <c r="D451" s="326"/>
      <c r="E451" s="272">
        <v>1</v>
      </c>
      <c r="F451" s="273"/>
      <c r="G451" s="274"/>
      <c r="H451" s="275"/>
      <c r="I451" s="269"/>
      <c r="J451" s="276"/>
      <c r="K451" s="269"/>
      <c r="M451" s="270" t="s">
        <v>517</v>
      </c>
      <c r="O451" s="259"/>
    </row>
    <row r="452" spans="1:80" ht="12.75">
      <c r="A452" s="260">
        <v>116</v>
      </c>
      <c r="B452" s="261" t="s">
        <v>1010</v>
      </c>
      <c r="C452" s="332" t="s">
        <v>1011</v>
      </c>
      <c r="D452" s="263" t="s">
        <v>100</v>
      </c>
      <c r="E452" s="264">
        <v>5</v>
      </c>
      <c r="F452" s="264">
        <v>0</v>
      </c>
      <c r="G452" s="265">
        <f>E452*F452</f>
        <v>0</v>
      </c>
      <c r="H452" s="266">
        <v>0</v>
      </c>
      <c r="I452" s="267">
        <f>E452*H452</f>
        <v>0</v>
      </c>
      <c r="J452" s="266">
        <v>0</v>
      </c>
      <c r="K452" s="267">
        <f>E452*J452</f>
        <v>0</v>
      </c>
      <c r="O452" s="259">
        <v>2</v>
      </c>
      <c r="AA452" s="232">
        <v>1</v>
      </c>
      <c r="AB452" s="232">
        <v>7</v>
      </c>
      <c r="AC452" s="232">
        <v>7</v>
      </c>
      <c r="AZ452" s="232">
        <v>2</v>
      </c>
      <c r="BA452" s="232">
        <f>IF(AZ452=1,G452,0)</f>
        <v>0</v>
      </c>
      <c r="BB452" s="232">
        <f>IF(AZ452=2,G452,0)</f>
        <v>0</v>
      </c>
      <c r="BC452" s="232">
        <f>IF(AZ452=3,G452,0)</f>
        <v>0</v>
      </c>
      <c r="BD452" s="232">
        <f>IF(AZ452=4,G452,0)</f>
        <v>0</v>
      </c>
      <c r="BE452" s="232">
        <f>IF(AZ452=5,G452,0)</f>
        <v>0</v>
      </c>
      <c r="CA452" s="259">
        <v>1</v>
      </c>
      <c r="CB452" s="259">
        <v>7</v>
      </c>
    </row>
    <row r="453" spans="1:15" ht="12.75">
      <c r="A453" s="268"/>
      <c r="B453" s="271"/>
      <c r="C453" s="325" t="s">
        <v>999</v>
      </c>
      <c r="D453" s="326"/>
      <c r="E453" s="272">
        <v>0</v>
      </c>
      <c r="F453" s="273"/>
      <c r="G453" s="274"/>
      <c r="H453" s="275"/>
      <c r="I453" s="269"/>
      <c r="J453" s="276"/>
      <c r="K453" s="269"/>
      <c r="M453" s="270" t="s">
        <v>999</v>
      </c>
      <c r="O453" s="259"/>
    </row>
    <row r="454" spans="1:15" ht="12.75">
      <c r="A454" s="268"/>
      <c r="B454" s="271"/>
      <c r="C454" s="325" t="s">
        <v>521</v>
      </c>
      <c r="D454" s="326"/>
      <c r="E454" s="272">
        <v>0</v>
      </c>
      <c r="F454" s="273"/>
      <c r="G454" s="274"/>
      <c r="H454" s="275"/>
      <c r="I454" s="269"/>
      <c r="J454" s="276"/>
      <c r="K454" s="269"/>
      <c r="M454" s="270" t="s">
        <v>521</v>
      </c>
      <c r="O454" s="259"/>
    </row>
    <row r="455" spans="1:15" ht="12.75">
      <c r="A455" s="268"/>
      <c r="B455" s="271"/>
      <c r="C455" s="325" t="s">
        <v>522</v>
      </c>
      <c r="D455" s="326"/>
      <c r="E455" s="272">
        <v>0</v>
      </c>
      <c r="F455" s="273"/>
      <c r="G455" s="274"/>
      <c r="H455" s="275"/>
      <c r="I455" s="269"/>
      <c r="J455" s="276"/>
      <c r="K455" s="269"/>
      <c r="M455" s="270" t="s">
        <v>522</v>
      </c>
      <c r="O455" s="259"/>
    </row>
    <row r="456" spans="1:15" ht="12.75">
      <c r="A456" s="268"/>
      <c r="B456" s="271"/>
      <c r="C456" s="325" t="s">
        <v>523</v>
      </c>
      <c r="D456" s="326"/>
      <c r="E456" s="272">
        <v>0</v>
      </c>
      <c r="F456" s="273"/>
      <c r="G456" s="274"/>
      <c r="H456" s="275"/>
      <c r="I456" s="269"/>
      <c r="J456" s="276"/>
      <c r="K456" s="269"/>
      <c r="M456" s="270" t="s">
        <v>523</v>
      </c>
      <c r="O456" s="259"/>
    </row>
    <row r="457" spans="1:15" ht="12.75">
      <c r="A457" s="268"/>
      <c r="B457" s="271"/>
      <c r="C457" s="325" t="s">
        <v>524</v>
      </c>
      <c r="D457" s="326"/>
      <c r="E457" s="272">
        <v>0</v>
      </c>
      <c r="F457" s="273"/>
      <c r="G457" s="274"/>
      <c r="H457" s="275"/>
      <c r="I457" s="269"/>
      <c r="J457" s="276"/>
      <c r="K457" s="269"/>
      <c r="M457" s="270" t="s">
        <v>524</v>
      </c>
      <c r="O457" s="259"/>
    </row>
    <row r="458" spans="1:15" ht="22.5">
      <c r="A458" s="268"/>
      <c r="B458" s="271"/>
      <c r="C458" s="325" t="s">
        <v>525</v>
      </c>
      <c r="D458" s="326"/>
      <c r="E458" s="272">
        <v>0</v>
      </c>
      <c r="F458" s="273"/>
      <c r="G458" s="274"/>
      <c r="H458" s="275"/>
      <c r="I458" s="269"/>
      <c r="J458" s="276"/>
      <c r="K458" s="269"/>
      <c r="M458" s="270" t="s">
        <v>525</v>
      </c>
      <c r="O458" s="259"/>
    </row>
    <row r="459" spans="1:15" ht="12.75">
      <c r="A459" s="268"/>
      <c r="B459" s="271"/>
      <c r="C459" s="325" t="s">
        <v>526</v>
      </c>
      <c r="D459" s="326"/>
      <c r="E459" s="272">
        <v>0</v>
      </c>
      <c r="F459" s="273"/>
      <c r="G459" s="274"/>
      <c r="H459" s="275"/>
      <c r="I459" s="269"/>
      <c r="J459" s="276"/>
      <c r="K459" s="269"/>
      <c r="M459" s="270" t="s">
        <v>526</v>
      </c>
      <c r="O459" s="259"/>
    </row>
    <row r="460" spans="1:15" ht="12.75">
      <c r="A460" s="268"/>
      <c r="B460" s="271"/>
      <c r="C460" s="325" t="s">
        <v>527</v>
      </c>
      <c r="D460" s="326"/>
      <c r="E460" s="272">
        <v>0</v>
      </c>
      <c r="F460" s="273"/>
      <c r="G460" s="274"/>
      <c r="H460" s="275"/>
      <c r="I460" s="269"/>
      <c r="J460" s="276"/>
      <c r="K460" s="269"/>
      <c r="M460" s="270" t="s">
        <v>527</v>
      </c>
      <c r="O460" s="259"/>
    </row>
    <row r="461" spans="1:15" ht="12.75">
      <c r="A461" s="268"/>
      <c r="B461" s="271"/>
      <c r="C461" s="325" t="s">
        <v>528</v>
      </c>
      <c r="D461" s="326"/>
      <c r="E461" s="272">
        <v>0</v>
      </c>
      <c r="F461" s="273"/>
      <c r="G461" s="274"/>
      <c r="H461" s="275"/>
      <c r="I461" s="269"/>
      <c r="J461" s="276"/>
      <c r="K461" s="269"/>
      <c r="M461" s="270" t="s">
        <v>528</v>
      </c>
      <c r="O461" s="259"/>
    </row>
    <row r="462" spans="1:15" ht="12.75">
      <c r="A462" s="268"/>
      <c r="B462" s="271"/>
      <c r="C462" s="325" t="s">
        <v>529</v>
      </c>
      <c r="D462" s="326"/>
      <c r="E462" s="272">
        <v>0</v>
      </c>
      <c r="F462" s="273"/>
      <c r="G462" s="274"/>
      <c r="H462" s="275"/>
      <c r="I462" s="269"/>
      <c r="J462" s="276"/>
      <c r="K462" s="269"/>
      <c r="M462" s="270" t="s">
        <v>529</v>
      </c>
      <c r="O462" s="259"/>
    </row>
    <row r="463" spans="1:15" ht="12.75">
      <c r="A463" s="268"/>
      <c r="B463" s="271"/>
      <c r="C463" s="325" t="s">
        <v>1000</v>
      </c>
      <c r="D463" s="326"/>
      <c r="E463" s="272">
        <v>0</v>
      </c>
      <c r="F463" s="273"/>
      <c r="G463" s="274"/>
      <c r="H463" s="275"/>
      <c r="I463" s="269"/>
      <c r="J463" s="276"/>
      <c r="K463" s="269"/>
      <c r="M463" s="270" t="s">
        <v>1000</v>
      </c>
      <c r="O463" s="259"/>
    </row>
    <row r="464" spans="1:15" ht="12.75">
      <c r="A464" s="268"/>
      <c r="B464" s="271"/>
      <c r="C464" s="325" t="s">
        <v>531</v>
      </c>
      <c r="D464" s="326"/>
      <c r="E464" s="272">
        <v>0</v>
      </c>
      <c r="F464" s="273"/>
      <c r="G464" s="274"/>
      <c r="H464" s="275"/>
      <c r="I464" s="269"/>
      <c r="J464" s="276"/>
      <c r="K464" s="269"/>
      <c r="M464" s="270" t="s">
        <v>531</v>
      </c>
      <c r="O464" s="259"/>
    </row>
    <row r="465" spans="1:15" ht="12.75">
      <c r="A465" s="268"/>
      <c r="B465" s="271"/>
      <c r="C465" s="325" t="s">
        <v>532</v>
      </c>
      <c r="D465" s="326"/>
      <c r="E465" s="272">
        <v>0</v>
      </c>
      <c r="F465" s="273"/>
      <c r="G465" s="274"/>
      <c r="H465" s="275"/>
      <c r="I465" s="269"/>
      <c r="J465" s="276"/>
      <c r="K465" s="269"/>
      <c r="M465" s="270" t="s">
        <v>532</v>
      </c>
      <c r="O465" s="259"/>
    </row>
    <row r="466" spans="1:15" ht="12.75">
      <c r="A466" s="268"/>
      <c r="B466" s="271"/>
      <c r="C466" s="325" t="s">
        <v>533</v>
      </c>
      <c r="D466" s="326"/>
      <c r="E466" s="272">
        <v>0</v>
      </c>
      <c r="F466" s="273"/>
      <c r="G466" s="274"/>
      <c r="H466" s="275"/>
      <c r="I466" s="269"/>
      <c r="J466" s="276"/>
      <c r="K466" s="269"/>
      <c r="M466" s="270" t="s">
        <v>533</v>
      </c>
      <c r="O466" s="259"/>
    </row>
    <row r="467" spans="1:15" ht="12.75">
      <c r="A467" s="268"/>
      <c r="B467" s="271"/>
      <c r="C467" s="325" t="s">
        <v>1012</v>
      </c>
      <c r="D467" s="326"/>
      <c r="E467" s="272">
        <v>5</v>
      </c>
      <c r="F467" s="273"/>
      <c r="G467" s="274"/>
      <c r="H467" s="275"/>
      <c r="I467" s="269"/>
      <c r="J467" s="276"/>
      <c r="K467" s="269"/>
      <c r="M467" s="270" t="s">
        <v>1012</v>
      </c>
      <c r="O467" s="259"/>
    </row>
    <row r="468" spans="1:80" ht="12.75">
      <c r="A468" s="260">
        <v>117</v>
      </c>
      <c r="B468" s="261" t="s">
        <v>1013</v>
      </c>
      <c r="C468" s="332" t="s">
        <v>1014</v>
      </c>
      <c r="D468" s="263" t="s">
        <v>100</v>
      </c>
      <c r="E468" s="264">
        <v>3</v>
      </c>
      <c r="F468" s="264">
        <v>0</v>
      </c>
      <c r="G468" s="265">
        <f>E468*F468</f>
        <v>0</v>
      </c>
      <c r="H468" s="266">
        <v>0</v>
      </c>
      <c r="I468" s="267">
        <f>E468*H468</f>
        <v>0</v>
      </c>
      <c r="J468" s="266">
        <v>0</v>
      </c>
      <c r="K468" s="267">
        <f>E468*J468</f>
        <v>0</v>
      </c>
      <c r="O468" s="259">
        <v>2</v>
      </c>
      <c r="AA468" s="232">
        <v>1</v>
      </c>
      <c r="AB468" s="232">
        <v>7</v>
      </c>
      <c r="AC468" s="232">
        <v>7</v>
      </c>
      <c r="AZ468" s="232">
        <v>2</v>
      </c>
      <c r="BA468" s="232">
        <f>IF(AZ468=1,G468,0)</f>
        <v>0</v>
      </c>
      <c r="BB468" s="232">
        <f>IF(AZ468=2,G468,0)</f>
        <v>0</v>
      </c>
      <c r="BC468" s="232">
        <f>IF(AZ468=3,G468,0)</f>
        <v>0</v>
      </c>
      <c r="BD468" s="232">
        <f>IF(AZ468=4,G468,0)</f>
        <v>0</v>
      </c>
      <c r="BE468" s="232">
        <f>IF(AZ468=5,G468,0)</f>
        <v>0</v>
      </c>
      <c r="CA468" s="259">
        <v>1</v>
      </c>
      <c r="CB468" s="259">
        <v>7</v>
      </c>
    </row>
    <row r="469" spans="1:15" ht="12.75">
      <c r="A469" s="268"/>
      <c r="B469" s="271"/>
      <c r="C469" s="325" t="s">
        <v>999</v>
      </c>
      <c r="D469" s="326"/>
      <c r="E469" s="272">
        <v>0</v>
      </c>
      <c r="F469" s="273"/>
      <c r="G469" s="274"/>
      <c r="H469" s="275"/>
      <c r="I469" s="269"/>
      <c r="J469" s="276"/>
      <c r="K469" s="269"/>
      <c r="M469" s="270" t="s">
        <v>999</v>
      </c>
      <c r="O469" s="259"/>
    </row>
    <row r="470" spans="1:15" ht="12.75">
      <c r="A470" s="268"/>
      <c r="B470" s="271"/>
      <c r="C470" s="325" t="s">
        <v>521</v>
      </c>
      <c r="D470" s="326"/>
      <c r="E470" s="272">
        <v>0</v>
      </c>
      <c r="F470" s="273"/>
      <c r="G470" s="274"/>
      <c r="H470" s="275"/>
      <c r="I470" s="269"/>
      <c r="J470" s="276"/>
      <c r="K470" s="269"/>
      <c r="M470" s="270" t="s">
        <v>521</v>
      </c>
      <c r="O470" s="259"/>
    </row>
    <row r="471" spans="1:15" ht="12.75">
      <c r="A471" s="268"/>
      <c r="B471" s="271"/>
      <c r="C471" s="325" t="s">
        <v>522</v>
      </c>
      <c r="D471" s="326"/>
      <c r="E471" s="272">
        <v>0</v>
      </c>
      <c r="F471" s="273"/>
      <c r="G471" s="274"/>
      <c r="H471" s="275"/>
      <c r="I471" s="269"/>
      <c r="J471" s="276"/>
      <c r="K471" s="269"/>
      <c r="M471" s="270" t="s">
        <v>522</v>
      </c>
      <c r="O471" s="259"/>
    </row>
    <row r="472" spans="1:15" ht="12.75">
      <c r="A472" s="268"/>
      <c r="B472" s="271"/>
      <c r="C472" s="325" t="s">
        <v>523</v>
      </c>
      <c r="D472" s="326"/>
      <c r="E472" s="272">
        <v>0</v>
      </c>
      <c r="F472" s="273"/>
      <c r="G472" s="274"/>
      <c r="H472" s="275"/>
      <c r="I472" s="269"/>
      <c r="J472" s="276"/>
      <c r="K472" s="269"/>
      <c r="M472" s="270" t="s">
        <v>523</v>
      </c>
      <c r="O472" s="259"/>
    </row>
    <row r="473" spans="1:15" ht="12.75">
      <c r="A473" s="268"/>
      <c r="B473" s="271"/>
      <c r="C473" s="325" t="s">
        <v>524</v>
      </c>
      <c r="D473" s="326"/>
      <c r="E473" s="272">
        <v>0</v>
      </c>
      <c r="F473" s="273"/>
      <c r="G473" s="274"/>
      <c r="H473" s="275"/>
      <c r="I473" s="269"/>
      <c r="J473" s="276"/>
      <c r="K473" s="269"/>
      <c r="M473" s="270" t="s">
        <v>524</v>
      </c>
      <c r="O473" s="259"/>
    </row>
    <row r="474" spans="1:15" ht="22.5">
      <c r="A474" s="268"/>
      <c r="B474" s="271"/>
      <c r="C474" s="325" t="s">
        <v>525</v>
      </c>
      <c r="D474" s="326"/>
      <c r="E474" s="272">
        <v>0</v>
      </c>
      <c r="F474" s="273"/>
      <c r="G474" s="274"/>
      <c r="H474" s="275"/>
      <c r="I474" s="269"/>
      <c r="J474" s="276"/>
      <c r="K474" s="269"/>
      <c r="M474" s="270" t="s">
        <v>525</v>
      </c>
      <c r="O474" s="259"/>
    </row>
    <row r="475" spans="1:15" ht="12.75">
      <c r="A475" s="268"/>
      <c r="B475" s="271"/>
      <c r="C475" s="325" t="s">
        <v>526</v>
      </c>
      <c r="D475" s="326"/>
      <c r="E475" s="272">
        <v>0</v>
      </c>
      <c r="F475" s="273"/>
      <c r="G475" s="274"/>
      <c r="H475" s="275"/>
      <c r="I475" s="269"/>
      <c r="J475" s="276"/>
      <c r="K475" s="269"/>
      <c r="M475" s="270" t="s">
        <v>526</v>
      </c>
      <c r="O475" s="259"/>
    </row>
    <row r="476" spans="1:15" ht="12.75">
      <c r="A476" s="268"/>
      <c r="B476" s="271"/>
      <c r="C476" s="325" t="s">
        <v>527</v>
      </c>
      <c r="D476" s="326"/>
      <c r="E476" s="272">
        <v>0</v>
      </c>
      <c r="F476" s="273"/>
      <c r="G476" s="274"/>
      <c r="H476" s="275"/>
      <c r="I476" s="269"/>
      <c r="J476" s="276"/>
      <c r="K476" s="269"/>
      <c r="M476" s="270" t="s">
        <v>527</v>
      </c>
      <c r="O476" s="259"/>
    </row>
    <row r="477" spans="1:15" ht="12.75">
      <c r="A477" s="268"/>
      <c r="B477" s="271"/>
      <c r="C477" s="325" t="s">
        <v>528</v>
      </c>
      <c r="D477" s="326"/>
      <c r="E477" s="272">
        <v>0</v>
      </c>
      <c r="F477" s="273"/>
      <c r="G477" s="274"/>
      <c r="H477" s="275"/>
      <c r="I477" s="269"/>
      <c r="J477" s="276"/>
      <c r="K477" s="269"/>
      <c r="M477" s="270" t="s">
        <v>528</v>
      </c>
      <c r="O477" s="259"/>
    </row>
    <row r="478" spans="1:15" ht="12.75">
      <c r="A478" s="268"/>
      <c r="B478" s="271"/>
      <c r="C478" s="325" t="s">
        <v>529</v>
      </c>
      <c r="D478" s="326"/>
      <c r="E478" s="272">
        <v>0</v>
      </c>
      <c r="F478" s="273"/>
      <c r="G478" s="274"/>
      <c r="H478" s="275"/>
      <c r="I478" s="269"/>
      <c r="J478" s="276"/>
      <c r="K478" s="269"/>
      <c r="M478" s="270" t="s">
        <v>529</v>
      </c>
      <c r="O478" s="259"/>
    </row>
    <row r="479" spans="1:15" ht="12.75">
      <c r="A479" s="268"/>
      <c r="B479" s="271"/>
      <c r="C479" s="325" t="s">
        <v>1000</v>
      </c>
      <c r="D479" s="326"/>
      <c r="E479" s="272">
        <v>0</v>
      </c>
      <c r="F479" s="273"/>
      <c r="G479" s="274"/>
      <c r="H479" s="275"/>
      <c r="I479" s="269"/>
      <c r="J479" s="276"/>
      <c r="K479" s="269"/>
      <c r="M479" s="270" t="s">
        <v>1000</v>
      </c>
      <c r="O479" s="259"/>
    </row>
    <row r="480" spans="1:15" ht="12.75">
      <c r="A480" s="268"/>
      <c r="B480" s="271"/>
      <c r="C480" s="325" t="s">
        <v>531</v>
      </c>
      <c r="D480" s="326"/>
      <c r="E480" s="272">
        <v>0</v>
      </c>
      <c r="F480" s="273"/>
      <c r="G480" s="274"/>
      <c r="H480" s="275"/>
      <c r="I480" s="269"/>
      <c r="J480" s="276"/>
      <c r="K480" s="269"/>
      <c r="M480" s="270" t="s">
        <v>531</v>
      </c>
      <c r="O480" s="259"/>
    </row>
    <row r="481" spans="1:15" ht="12.75">
      <c r="A481" s="268"/>
      <c r="B481" s="271"/>
      <c r="C481" s="325" t="s">
        <v>532</v>
      </c>
      <c r="D481" s="326"/>
      <c r="E481" s="272">
        <v>0</v>
      </c>
      <c r="F481" s="273"/>
      <c r="G481" s="274"/>
      <c r="H481" s="275"/>
      <c r="I481" s="269"/>
      <c r="J481" s="276"/>
      <c r="K481" s="269"/>
      <c r="M481" s="270" t="s">
        <v>532</v>
      </c>
      <c r="O481" s="259"/>
    </row>
    <row r="482" spans="1:15" ht="12.75">
      <c r="A482" s="268"/>
      <c r="B482" s="271"/>
      <c r="C482" s="325" t="s">
        <v>533</v>
      </c>
      <c r="D482" s="326"/>
      <c r="E482" s="272">
        <v>0</v>
      </c>
      <c r="F482" s="273"/>
      <c r="G482" s="274"/>
      <c r="H482" s="275"/>
      <c r="I482" s="269"/>
      <c r="J482" s="276"/>
      <c r="K482" s="269"/>
      <c r="M482" s="270" t="s">
        <v>533</v>
      </c>
      <c r="O482" s="259"/>
    </row>
    <row r="483" spans="1:15" ht="12.75">
      <c r="A483" s="268"/>
      <c r="B483" s="271"/>
      <c r="C483" s="325" t="s">
        <v>1015</v>
      </c>
      <c r="D483" s="326"/>
      <c r="E483" s="272">
        <v>0</v>
      </c>
      <c r="F483" s="273"/>
      <c r="G483" s="274"/>
      <c r="H483" s="275"/>
      <c r="I483" s="269"/>
      <c r="J483" s="276"/>
      <c r="K483" s="269"/>
      <c r="M483" s="270" t="s">
        <v>1015</v>
      </c>
      <c r="O483" s="259"/>
    </row>
    <row r="484" spans="1:15" ht="12.75">
      <c r="A484" s="268"/>
      <c r="B484" s="271"/>
      <c r="C484" s="325" t="s">
        <v>1016</v>
      </c>
      <c r="D484" s="326"/>
      <c r="E484" s="272">
        <v>3</v>
      </c>
      <c r="F484" s="273"/>
      <c r="G484" s="274"/>
      <c r="H484" s="275"/>
      <c r="I484" s="269"/>
      <c r="J484" s="276"/>
      <c r="K484" s="269"/>
      <c r="M484" s="270" t="s">
        <v>1016</v>
      </c>
      <c r="O484" s="259"/>
    </row>
    <row r="485" spans="1:80" ht="12.75">
      <c r="A485" s="260">
        <v>118</v>
      </c>
      <c r="B485" s="261" t="s">
        <v>1017</v>
      </c>
      <c r="C485" s="332" t="s">
        <v>1018</v>
      </c>
      <c r="D485" s="263" t="s">
        <v>100</v>
      </c>
      <c r="E485" s="264">
        <v>4</v>
      </c>
      <c r="F485" s="264">
        <v>0</v>
      </c>
      <c r="G485" s="265">
        <f>E485*F485</f>
        <v>0</v>
      </c>
      <c r="H485" s="266">
        <v>0</v>
      </c>
      <c r="I485" s="267">
        <f>E485*H485</f>
        <v>0</v>
      </c>
      <c r="J485" s="266">
        <v>0</v>
      </c>
      <c r="K485" s="267">
        <f>E485*J485</f>
        <v>0</v>
      </c>
      <c r="O485" s="259">
        <v>2</v>
      </c>
      <c r="AA485" s="232">
        <v>1</v>
      </c>
      <c r="AB485" s="232">
        <v>7</v>
      </c>
      <c r="AC485" s="232">
        <v>7</v>
      </c>
      <c r="AZ485" s="232">
        <v>2</v>
      </c>
      <c r="BA485" s="232">
        <f>IF(AZ485=1,G485,0)</f>
        <v>0</v>
      </c>
      <c r="BB485" s="232">
        <f>IF(AZ485=2,G485,0)</f>
        <v>0</v>
      </c>
      <c r="BC485" s="232">
        <f>IF(AZ485=3,G485,0)</f>
        <v>0</v>
      </c>
      <c r="BD485" s="232">
        <f>IF(AZ485=4,G485,0)</f>
        <v>0</v>
      </c>
      <c r="BE485" s="232">
        <f>IF(AZ485=5,G485,0)</f>
        <v>0</v>
      </c>
      <c r="CA485" s="259">
        <v>1</v>
      </c>
      <c r="CB485" s="259">
        <v>7</v>
      </c>
    </row>
    <row r="486" spans="1:15" ht="12.75">
      <c r="A486" s="268"/>
      <c r="B486" s="271"/>
      <c r="C486" s="325" t="s">
        <v>999</v>
      </c>
      <c r="D486" s="326"/>
      <c r="E486" s="272">
        <v>0</v>
      </c>
      <c r="F486" s="273"/>
      <c r="G486" s="274"/>
      <c r="H486" s="275"/>
      <c r="I486" s="269"/>
      <c r="J486" s="276"/>
      <c r="K486" s="269"/>
      <c r="M486" s="270" t="s">
        <v>999</v>
      </c>
      <c r="O486" s="259"/>
    </row>
    <row r="487" spans="1:15" ht="12.75">
      <c r="A487" s="268"/>
      <c r="B487" s="271"/>
      <c r="C487" s="325" t="s">
        <v>521</v>
      </c>
      <c r="D487" s="326"/>
      <c r="E487" s="272">
        <v>0</v>
      </c>
      <c r="F487" s="273"/>
      <c r="G487" s="274"/>
      <c r="H487" s="275"/>
      <c r="I487" s="269"/>
      <c r="J487" s="276"/>
      <c r="K487" s="269"/>
      <c r="M487" s="270" t="s">
        <v>521</v>
      </c>
      <c r="O487" s="259"/>
    </row>
    <row r="488" spans="1:15" ht="12.75">
      <c r="A488" s="268"/>
      <c r="B488" s="271"/>
      <c r="C488" s="325" t="s">
        <v>522</v>
      </c>
      <c r="D488" s="326"/>
      <c r="E488" s="272">
        <v>0</v>
      </c>
      <c r="F488" s="273"/>
      <c r="G488" s="274"/>
      <c r="H488" s="275"/>
      <c r="I488" s="269"/>
      <c r="J488" s="276"/>
      <c r="K488" s="269"/>
      <c r="M488" s="270" t="s">
        <v>522</v>
      </c>
      <c r="O488" s="259"/>
    </row>
    <row r="489" spans="1:15" ht="12.75">
      <c r="A489" s="268"/>
      <c r="B489" s="271"/>
      <c r="C489" s="325" t="s">
        <v>523</v>
      </c>
      <c r="D489" s="326"/>
      <c r="E489" s="272">
        <v>0</v>
      </c>
      <c r="F489" s="273"/>
      <c r="G489" s="274"/>
      <c r="H489" s="275"/>
      <c r="I489" s="269"/>
      <c r="J489" s="276"/>
      <c r="K489" s="269"/>
      <c r="M489" s="270" t="s">
        <v>523</v>
      </c>
      <c r="O489" s="259"/>
    </row>
    <row r="490" spans="1:15" ht="12.75">
      <c r="A490" s="268"/>
      <c r="B490" s="271"/>
      <c r="C490" s="325" t="s">
        <v>524</v>
      </c>
      <c r="D490" s="326"/>
      <c r="E490" s="272">
        <v>0</v>
      </c>
      <c r="F490" s="273"/>
      <c r="G490" s="274"/>
      <c r="H490" s="275"/>
      <c r="I490" s="269"/>
      <c r="J490" s="276"/>
      <c r="K490" s="269"/>
      <c r="M490" s="270" t="s">
        <v>524</v>
      </c>
      <c r="O490" s="259"/>
    </row>
    <row r="491" spans="1:15" ht="22.5">
      <c r="A491" s="268"/>
      <c r="B491" s="271"/>
      <c r="C491" s="325" t="s">
        <v>525</v>
      </c>
      <c r="D491" s="326"/>
      <c r="E491" s="272">
        <v>0</v>
      </c>
      <c r="F491" s="273"/>
      <c r="G491" s="274"/>
      <c r="H491" s="275"/>
      <c r="I491" s="269"/>
      <c r="J491" s="276"/>
      <c r="K491" s="269"/>
      <c r="M491" s="270" t="s">
        <v>525</v>
      </c>
      <c r="O491" s="259"/>
    </row>
    <row r="492" spans="1:15" ht="12.75">
      <c r="A492" s="268"/>
      <c r="B492" s="271"/>
      <c r="C492" s="325" t="s">
        <v>526</v>
      </c>
      <c r="D492" s="326"/>
      <c r="E492" s="272">
        <v>0</v>
      </c>
      <c r="F492" s="273"/>
      <c r="G492" s="274"/>
      <c r="H492" s="275"/>
      <c r="I492" s="269"/>
      <c r="J492" s="276"/>
      <c r="K492" s="269"/>
      <c r="M492" s="270" t="s">
        <v>526</v>
      </c>
      <c r="O492" s="259"/>
    </row>
    <row r="493" spans="1:15" ht="12.75">
      <c r="A493" s="268"/>
      <c r="B493" s="271"/>
      <c r="C493" s="325" t="s">
        <v>527</v>
      </c>
      <c r="D493" s="326"/>
      <c r="E493" s="272">
        <v>0</v>
      </c>
      <c r="F493" s="273"/>
      <c r="G493" s="274"/>
      <c r="H493" s="275"/>
      <c r="I493" s="269"/>
      <c r="J493" s="276"/>
      <c r="K493" s="269"/>
      <c r="M493" s="270" t="s">
        <v>527</v>
      </c>
      <c r="O493" s="259"/>
    </row>
    <row r="494" spans="1:15" ht="12.75">
      <c r="A494" s="268"/>
      <c r="B494" s="271"/>
      <c r="C494" s="325" t="s">
        <v>528</v>
      </c>
      <c r="D494" s="326"/>
      <c r="E494" s="272">
        <v>0</v>
      </c>
      <c r="F494" s="273"/>
      <c r="G494" s="274"/>
      <c r="H494" s="275"/>
      <c r="I494" s="269"/>
      <c r="J494" s="276"/>
      <c r="K494" s="269"/>
      <c r="M494" s="270" t="s">
        <v>528</v>
      </c>
      <c r="O494" s="259"/>
    </row>
    <row r="495" spans="1:15" ht="12.75">
      <c r="A495" s="268"/>
      <c r="B495" s="271"/>
      <c r="C495" s="325" t="s">
        <v>529</v>
      </c>
      <c r="D495" s="326"/>
      <c r="E495" s="272">
        <v>0</v>
      </c>
      <c r="F495" s="273"/>
      <c r="G495" s="274"/>
      <c r="H495" s="275"/>
      <c r="I495" s="269"/>
      <c r="J495" s="276"/>
      <c r="K495" s="269"/>
      <c r="M495" s="270" t="s">
        <v>529</v>
      </c>
      <c r="O495" s="259"/>
    </row>
    <row r="496" spans="1:15" ht="12.75">
      <c r="A496" s="268"/>
      <c r="B496" s="271"/>
      <c r="C496" s="325" t="s">
        <v>1000</v>
      </c>
      <c r="D496" s="326"/>
      <c r="E496" s="272">
        <v>0</v>
      </c>
      <c r="F496" s="273"/>
      <c r="G496" s="274"/>
      <c r="H496" s="275"/>
      <c r="I496" s="269"/>
      <c r="J496" s="276"/>
      <c r="K496" s="269"/>
      <c r="M496" s="270" t="s">
        <v>1000</v>
      </c>
      <c r="O496" s="259"/>
    </row>
    <row r="497" spans="1:15" ht="12.75">
      <c r="A497" s="268"/>
      <c r="B497" s="271"/>
      <c r="C497" s="325" t="s">
        <v>531</v>
      </c>
      <c r="D497" s="326"/>
      <c r="E497" s="272">
        <v>0</v>
      </c>
      <c r="F497" s="273"/>
      <c r="G497" s="274"/>
      <c r="H497" s="275"/>
      <c r="I497" s="269"/>
      <c r="J497" s="276"/>
      <c r="K497" s="269"/>
      <c r="M497" s="270" t="s">
        <v>531</v>
      </c>
      <c r="O497" s="259"/>
    </row>
    <row r="498" spans="1:15" ht="12.75">
      <c r="A498" s="268"/>
      <c r="B498" s="271"/>
      <c r="C498" s="325" t="s">
        <v>532</v>
      </c>
      <c r="D498" s="326"/>
      <c r="E498" s="272">
        <v>0</v>
      </c>
      <c r="F498" s="273"/>
      <c r="G498" s="274"/>
      <c r="H498" s="275"/>
      <c r="I498" s="269"/>
      <c r="J498" s="276"/>
      <c r="K498" s="269"/>
      <c r="M498" s="270" t="s">
        <v>532</v>
      </c>
      <c r="O498" s="259"/>
    </row>
    <row r="499" spans="1:15" ht="12.75">
      <c r="A499" s="268"/>
      <c r="B499" s="271"/>
      <c r="C499" s="325" t="s">
        <v>533</v>
      </c>
      <c r="D499" s="326"/>
      <c r="E499" s="272">
        <v>0</v>
      </c>
      <c r="F499" s="273"/>
      <c r="G499" s="274"/>
      <c r="H499" s="275"/>
      <c r="I499" s="269"/>
      <c r="J499" s="276"/>
      <c r="K499" s="269"/>
      <c r="M499" s="270" t="s">
        <v>533</v>
      </c>
      <c r="O499" s="259"/>
    </row>
    <row r="500" spans="1:15" ht="12.75">
      <c r="A500" s="268"/>
      <c r="B500" s="271"/>
      <c r="C500" s="325" t="s">
        <v>1019</v>
      </c>
      <c r="D500" s="326"/>
      <c r="E500" s="272">
        <v>4</v>
      </c>
      <c r="F500" s="273"/>
      <c r="G500" s="274"/>
      <c r="H500" s="275"/>
      <c r="I500" s="269"/>
      <c r="J500" s="276"/>
      <c r="K500" s="269"/>
      <c r="M500" s="270" t="s">
        <v>1019</v>
      </c>
      <c r="O500" s="259"/>
    </row>
    <row r="501" spans="1:80" ht="12.75">
      <c r="A501" s="260">
        <v>119</v>
      </c>
      <c r="B501" s="261" t="s">
        <v>1020</v>
      </c>
      <c r="C501" s="332" t="s">
        <v>1021</v>
      </c>
      <c r="D501" s="263" t="s">
        <v>100</v>
      </c>
      <c r="E501" s="264">
        <v>20</v>
      </c>
      <c r="F501" s="264">
        <v>0</v>
      </c>
      <c r="G501" s="265">
        <f>E501*F501</f>
        <v>0</v>
      </c>
      <c r="H501" s="266">
        <v>0</v>
      </c>
      <c r="I501" s="267">
        <f>E501*H501</f>
        <v>0</v>
      </c>
      <c r="J501" s="266">
        <v>0</v>
      </c>
      <c r="K501" s="267">
        <f>E501*J501</f>
        <v>0</v>
      </c>
      <c r="O501" s="259">
        <v>2</v>
      </c>
      <c r="AA501" s="232">
        <v>1</v>
      </c>
      <c r="AB501" s="232">
        <v>7</v>
      </c>
      <c r="AC501" s="232">
        <v>7</v>
      </c>
      <c r="AZ501" s="232">
        <v>2</v>
      </c>
      <c r="BA501" s="232">
        <f>IF(AZ501=1,G501,0)</f>
        <v>0</v>
      </c>
      <c r="BB501" s="232">
        <f>IF(AZ501=2,G501,0)</f>
        <v>0</v>
      </c>
      <c r="BC501" s="232">
        <f>IF(AZ501=3,G501,0)</f>
        <v>0</v>
      </c>
      <c r="BD501" s="232">
        <f>IF(AZ501=4,G501,0)</f>
        <v>0</v>
      </c>
      <c r="BE501" s="232">
        <f>IF(AZ501=5,G501,0)</f>
        <v>0</v>
      </c>
      <c r="CA501" s="259">
        <v>1</v>
      </c>
      <c r="CB501" s="259">
        <v>7</v>
      </c>
    </row>
    <row r="502" spans="1:15" ht="12.75">
      <c r="A502" s="268"/>
      <c r="B502" s="271"/>
      <c r="C502" s="325" t="s">
        <v>999</v>
      </c>
      <c r="D502" s="326"/>
      <c r="E502" s="272">
        <v>0</v>
      </c>
      <c r="F502" s="273"/>
      <c r="G502" s="274"/>
      <c r="H502" s="275"/>
      <c r="I502" s="269"/>
      <c r="J502" s="276"/>
      <c r="K502" s="269"/>
      <c r="M502" s="270" t="s">
        <v>999</v>
      </c>
      <c r="O502" s="259"/>
    </row>
    <row r="503" spans="1:15" ht="12.75">
      <c r="A503" s="268"/>
      <c r="B503" s="271"/>
      <c r="C503" s="325" t="s">
        <v>521</v>
      </c>
      <c r="D503" s="326"/>
      <c r="E503" s="272">
        <v>0</v>
      </c>
      <c r="F503" s="273"/>
      <c r="G503" s="274"/>
      <c r="H503" s="275"/>
      <c r="I503" s="269"/>
      <c r="J503" s="276"/>
      <c r="K503" s="269"/>
      <c r="M503" s="270" t="s">
        <v>521</v>
      </c>
      <c r="O503" s="259"/>
    </row>
    <row r="504" spans="1:15" ht="12.75">
      <c r="A504" s="268"/>
      <c r="B504" s="271"/>
      <c r="C504" s="325" t="s">
        <v>522</v>
      </c>
      <c r="D504" s="326"/>
      <c r="E504" s="272">
        <v>0</v>
      </c>
      <c r="F504" s="273"/>
      <c r="G504" s="274"/>
      <c r="H504" s="275"/>
      <c r="I504" s="269"/>
      <c r="J504" s="276"/>
      <c r="K504" s="269"/>
      <c r="M504" s="270" t="s">
        <v>522</v>
      </c>
      <c r="O504" s="259"/>
    </row>
    <row r="505" spans="1:15" ht="12.75">
      <c r="A505" s="268"/>
      <c r="B505" s="271"/>
      <c r="C505" s="325" t="s">
        <v>523</v>
      </c>
      <c r="D505" s="326"/>
      <c r="E505" s="272">
        <v>0</v>
      </c>
      <c r="F505" s="273"/>
      <c r="G505" s="274"/>
      <c r="H505" s="275"/>
      <c r="I505" s="269"/>
      <c r="J505" s="276"/>
      <c r="K505" s="269"/>
      <c r="M505" s="270" t="s">
        <v>523</v>
      </c>
      <c r="O505" s="259"/>
    </row>
    <row r="506" spans="1:15" ht="12.75">
      <c r="A506" s="268"/>
      <c r="B506" s="271"/>
      <c r="C506" s="325" t="s">
        <v>524</v>
      </c>
      <c r="D506" s="326"/>
      <c r="E506" s="272">
        <v>0</v>
      </c>
      <c r="F506" s="273"/>
      <c r="G506" s="274"/>
      <c r="H506" s="275"/>
      <c r="I506" s="269"/>
      <c r="J506" s="276"/>
      <c r="K506" s="269"/>
      <c r="M506" s="270" t="s">
        <v>524</v>
      </c>
      <c r="O506" s="259"/>
    </row>
    <row r="507" spans="1:15" ht="22.5">
      <c r="A507" s="268"/>
      <c r="B507" s="271"/>
      <c r="C507" s="325" t="s">
        <v>525</v>
      </c>
      <c r="D507" s="326"/>
      <c r="E507" s="272">
        <v>0</v>
      </c>
      <c r="F507" s="273"/>
      <c r="G507" s="274"/>
      <c r="H507" s="275"/>
      <c r="I507" s="269"/>
      <c r="J507" s="276"/>
      <c r="K507" s="269"/>
      <c r="M507" s="270" t="s">
        <v>525</v>
      </c>
      <c r="O507" s="259"/>
    </row>
    <row r="508" spans="1:15" ht="12.75">
      <c r="A508" s="268"/>
      <c r="B508" s="271"/>
      <c r="C508" s="325" t="s">
        <v>526</v>
      </c>
      <c r="D508" s="326"/>
      <c r="E508" s="272">
        <v>0</v>
      </c>
      <c r="F508" s="273"/>
      <c r="G508" s="274"/>
      <c r="H508" s="275"/>
      <c r="I508" s="269"/>
      <c r="J508" s="276"/>
      <c r="K508" s="269"/>
      <c r="M508" s="270" t="s">
        <v>526</v>
      </c>
      <c r="O508" s="259"/>
    </row>
    <row r="509" spans="1:15" ht="12.75">
      <c r="A509" s="268"/>
      <c r="B509" s="271"/>
      <c r="C509" s="325" t="s">
        <v>527</v>
      </c>
      <c r="D509" s="326"/>
      <c r="E509" s="272">
        <v>0</v>
      </c>
      <c r="F509" s="273"/>
      <c r="G509" s="274"/>
      <c r="H509" s="275"/>
      <c r="I509" s="269"/>
      <c r="J509" s="276"/>
      <c r="K509" s="269"/>
      <c r="M509" s="270" t="s">
        <v>527</v>
      </c>
      <c r="O509" s="259"/>
    </row>
    <row r="510" spans="1:15" ht="12.75">
      <c r="A510" s="268"/>
      <c r="B510" s="271"/>
      <c r="C510" s="325" t="s">
        <v>528</v>
      </c>
      <c r="D510" s="326"/>
      <c r="E510" s="272">
        <v>0</v>
      </c>
      <c r="F510" s="273"/>
      <c r="G510" s="274"/>
      <c r="H510" s="275"/>
      <c r="I510" s="269"/>
      <c r="J510" s="276"/>
      <c r="K510" s="269"/>
      <c r="M510" s="270" t="s">
        <v>528</v>
      </c>
      <c r="O510" s="259"/>
    </row>
    <row r="511" spans="1:15" ht="12.75">
      <c r="A511" s="268"/>
      <c r="B511" s="271"/>
      <c r="C511" s="325" t="s">
        <v>529</v>
      </c>
      <c r="D511" s="326"/>
      <c r="E511" s="272">
        <v>0</v>
      </c>
      <c r="F511" s="273"/>
      <c r="G511" s="274"/>
      <c r="H511" s="275"/>
      <c r="I511" s="269"/>
      <c r="J511" s="276"/>
      <c r="K511" s="269"/>
      <c r="M511" s="270" t="s">
        <v>529</v>
      </c>
      <c r="O511" s="259"/>
    </row>
    <row r="512" spans="1:15" ht="12.75">
      <c r="A512" s="268"/>
      <c r="B512" s="271"/>
      <c r="C512" s="325" t="s">
        <v>1000</v>
      </c>
      <c r="D512" s="326"/>
      <c r="E512" s="272">
        <v>0</v>
      </c>
      <c r="F512" s="273"/>
      <c r="G512" s="274"/>
      <c r="H512" s="275"/>
      <c r="I512" s="269"/>
      <c r="J512" s="276"/>
      <c r="K512" s="269"/>
      <c r="M512" s="270" t="s">
        <v>1000</v>
      </c>
      <c r="O512" s="259"/>
    </row>
    <row r="513" spans="1:15" ht="12.75">
      <c r="A513" s="268"/>
      <c r="B513" s="271"/>
      <c r="C513" s="325" t="s">
        <v>531</v>
      </c>
      <c r="D513" s="326"/>
      <c r="E513" s="272">
        <v>0</v>
      </c>
      <c r="F513" s="273"/>
      <c r="G513" s="274"/>
      <c r="H513" s="275"/>
      <c r="I513" s="269"/>
      <c r="J513" s="276"/>
      <c r="K513" s="269"/>
      <c r="M513" s="270" t="s">
        <v>531</v>
      </c>
      <c r="O513" s="259"/>
    </row>
    <row r="514" spans="1:15" ht="12.75">
      <c r="A514" s="268"/>
      <c r="B514" s="271"/>
      <c r="C514" s="325" t="s">
        <v>532</v>
      </c>
      <c r="D514" s="326"/>
      <c r="E514" s="272">
        <v>0</v>
      </c>
      <c r="F514" s="273"/>
      <c r="G514" s="274"/>
      <c r="H514" s="275"/>
      <c r="I514" s="269"/>
      <c r="J514" s="276"/>
      <c r="K514" s="269"/>
      <c r="M514" s="270" t="s">
        <v>532</v>
      </c>
      <c r="O514" s="259"/>
    </row>
    <row r="515" spans="1:15" ht="12.75">
      <c r="A515" s="268"/>
      <c r="B515" s="271"/>
      <c r="C515" s="325" t="s">
        <v>533</v>
      </c>
      <c r="D515" s="326"/>
      <c r="E515" s="272">
        <v>0</v>
      </c>
      <c r="F515" s="273"/>
      <c r="G515" s="274"/>
      <c r="H515" s="275"/>
      <c r="I515" s="269"/>
      <c r="J515" s="276"/>
      <c r="K515" s="269"/>
      <c r="M515" s="270" t="s">
        <v>533</v>
      </c>
      <c r="O515" s="259"/>
    </row>
    <row r="516" spans="1:15" ht="12.75">
      <c r="A516" s="268"/>
      <c r="B516" s="271"/>
      <c r="C516" s="325" t="s">
        <v>1022</v>
      </c>
      <c r="D516" s="326"/>
      <c r="E516" s="272">
        <v>20</v>
      </c>
      <c r="F516" s="273"/>
      <c r="G516" s="274"/>
      <c r="H516" s="275"/>
      <c r="I516" s="269"/>
      <c r="J516" s="276"/>
      <c r="K516" s="269"/>
      <c r="M516" s="270" t="s">
        <v>1022</v>
      </c>
      <c r="O516" s="259"/>
    </row>
    <row r="517" spans="1:80" ht="12.75">
      <c r="A517" s="260">
        <v>120</v>
      </c>
      <c r="B517" s="261" t="s">
        <v>1023</v>
      </c>
      <c r="C517" s="332" t="s">
        <v>1024</v>
      </c>
      <c r="D517" s="263" t="s">
        <v>100</v>
      </c>
      <c r="E517" s="264">
        <v>2</v>
      </c>
      <c r="F517" s="264">
        <v>0</v>
      </c>
      <c r="G517" s="265">
        <f>E517*F517</f>
        <v>0</v>
      </c>
      <c r="H517" s="266">
        <v>0</v>
      </c>
      <c r="I517" s="267">
        <f>E517*H517</f>
        <v>0</v>
      </c>
      <c r="J517" s="266">
        <v>0</v>
      </c>
      <c r="K517" s="267">
        <f>E517*J517</f>
        <v>0</v>
      </c>
      <c r="O517" s="259">
        <v>2</v>
      </c>
      <c r="AA517" s="232">
        <v>1</v>
      </c>
      <c r="AB517" s="232">
        <v>7</v>
      </c>
      <c r="AC517" s="232">
        <v>7</v>
      </c>
      <c r="AZ517" s="232">
        <v>2</v>
      </c>
      <c r="BA517" s="232">
        <f>IF(AZ517=1,G517,0)</f>
        <v>0</v>
      </c>
      <c r="BB517" s="232">
        <f>IF(AZ517=2,G517,0)</f>
        <v>0</v>
      </c>
      <c r="BC517" s="232">
        <f>IF(AZ517=3,G517,0)</f>
        <v>0</v>
      </c>
      <c r="BD517" s="232">
        <f>IF(AZ517=4,G517,0)</f>
        <v>0</v>
      </c>
      <c r="BE517" s="232">
        <f>IF(AZ517=5,G517,0)</f>
        <v>0</v>
      </c>
      <c r="CA517" s="259">
        <v>1</v>
      </c>
      <c r="CB517" s="259">
        <v>7</v>
      </c>
    </row>
    <row r="518" spans="1:15" ht="12.75">
      <c r="A518" s="268"/>
      <c r="B518" s="271"/>
      <c r="C518" s="325" t="s">
        <v>520</v>
      </c>
      <c r="D518" s="326"/>
      <c r="E518" s="272">
        <v>0</v>
      </c>
      <c r="F518" s="273"/>
      <c r="G518" s="274"/>
      <c r="H518" s="275"/>
      <c r="I518" s="269"/>
      <c r="J518" s="276"/>
      <c r="K518" s="269"/>
      <c r="M518" s="270" t="s">
        <v>520</v>
      </c>
      <c r="O518" s="259"/>
    </row>
    <row r="519" spans="1:15" ht="12.75">
      <c r="A519" s="268"/>
      <c r="B519" s="271"/>
      <c r="C519" s="325" t="s">
        <v>521</v>
      </c>
      <c r="D519" s="326"/>
      <c r="E519" s="272">
        <v>0</v>
      </c>
      <c r="F519" s="273"/>
      <c r="G519" s="274"/>
      <c r="H519" s="275"/>
      <c r="I519" s="269"/>
      <c r="J519" s="276"/>
      <c r="K519" s="269"/>
      <c r="M519" s="270" t="s">
        <v>521</v>
      </c>
      <c r="O519" s="259"/>
    </row>
    <row r="520" spans="1:15" ht="12.75">
      <c r="A520" s="268"/>
      <c r="B520" s="271"/>
      <c r="C520" s="325" t="s">
        <v>522</v>
      </c>
      <c r="D520" s="326"/>
      <c r="E520" s="272">
        <v>0</v>
      </c>
      <c r="F520" s="273"/>
      <c r="G520" s="274"/>
      <c r="H520" s="275"/>
      <c r="I520" s="269"/>
      <c r="J520" s="276"/>
      <c r="K520" s="269"/>
      <c r="M520" s="270" t="s">
        <v>522</v>
      </c>
      <c r="O520" s="259"/>
    </row>
    <row r="521" spans="1:15" ht="12.75">
      <c r="A521" s="268"/>
      <c r="B521" s="271"/>
      <c r="C521" s="325" t="s">
        <v>523</v>
      </c>
      <c r="D521" s="326"/>
      <c r="E521" s="272">
        <v>0</v>
      </c>
      <c r="F521" s="273"/>
      <c r="G521" s="274"/>
      <c r="H521" s="275"/>
      <c r="I521" s="269"/>
      <c r="J521" s="276"/>
      <c r="K521" s="269"/>
      <c r="M521" s="270" t="s">
        <v>523</v>
      </c>
      <c r="O521" s="259"/>
    </row>
    <row r="522" spans="1:15" ht="12.75">
      <c r="A522" s="268"/>
      <c r="B522" s="271"/>
      <c r="C522" s="325" t="s">
        <v>524</v>
      </c>
      <c r="D522" s="326"/>
      <c r="E522" s="272">
        <v>0</v>
      </c>
      <c r="F522" s="273"/>
      <c r="G522" s="274"/>
      <c r="H522" s="275"/>
      <c r="I522" s="269"/>
      <c r="J522" s="276"/>
      <c r="K522" s="269"/>
      <c r="M522" s="270" t="s">
        <v>524</v>
      </c>
      <c r="O522" s="259"/>
    </row>
    <row r="523" spans="1:15" ht="22.5">
      <c r="A523" s="268"/>
      <c r="B523" s="271"/>
      <c r="C523" s="325" t="s">
        <v>525</v>
      </c>
      <c r="D523" s="326"/>
      <c r="E523" s="272">
        <v>0</v>
      </c>
      <c r="F523" s="273"/>
      <c r="G523" s="274"/>
      <c r="H523" s="275"/>
      <c r="I523" s="269"/>
      <c r="J523" s="276"/>
      <c r="K523" s="269"/>
      <c r="M523" s="270" t="s">
        <v>525</v>
      </c>
      <c r="O523" s="259"/>
    </row>
    <row r="524" spans="1:15" ht="12.75">
      <c r="A524" s="268"/>
      <c r="B524" s="271"/>
      <c r="C524" s="325" t="s">
        <v>526</v>
      </c>
      <c r="D524" s="326"/>
      <c r="E524" s="272">
        <v>0</v>
      </c>
      <c r="F524" s="273"/>
      <c r="G524" s="274"/>
      <c r="H524" s="275"/>
      <c r="I524" s="269"/>
      <c r="J524" s="276"/>
      <c r="K524" s="269"/>
      <c r="M524" s="270" t="s">
        <v>526</v>
      </c>
      <c r="O524" s="259"/>
    </row>
    <row r="525" spans="1:15" ht="12.75">
      <c r="A525" s="268"/>
      <c r="B525" s="271"/>
      <c r="C525" s="325" t="s">
        <v>527</v>
      </c>
      <c r="D525" s="326"/>
      <c r="E525" s="272">
        <v>0</v>
      </c>
      <c r="F525" s="273"/>
      <c r="G525" s="274"/>
      <c r="H525" s="275"/>
      <c r="I525" s="269"/>
      <c r="J525" s="276"/>
      <c r="K525" s="269"/>
      <c r="M525" s="270" t="s">
        <v>527</v>
      </c>
      <c r="O525" s="259"/>
    </row>
    <row r="526" spans="1:15" ht="12.75">
      <c r="A526" s="268"/>
      <c r="B526" s="271"/>
      <c r="C526" s="325" t="s">
        <v>528</v>
      </c>
      <c r="D526" s="326"/>
      <c r="E526" s="272">
        <v>0</v>
      </c>
      <c r="F526" s="273"/>
      <c r="G526" s="274"/>
      <c r="H526" s="275"/>
      <c r="I526" s="269"/>
      <c r="J526" s="276"/>
      <c r="K526" s="269"/>
      <c r="M526" s="270" t="s">
        <v>528</v>
      </c>
      <c r="O526" s="259"/>
    </row>
    <row r="527" spans="1:15" ht="12.75">
      <c r="A527" s="268"/>
      <c r="B527" s="271"/>
      <c r="C527" s="325" t="s">
        <v>529</v>
      </c>
      <c r="D527" s="326"/>
      <c r="E527" s="272">
        <v>0</v>
      </c>
      <c r="F527" s="273"/>
      <c r="G527" s="274"/>
      <c r="H527" s="275"/>
      <c r="I527" s="269"/>
      <c r="J527" s="276"/>
      <c r="K527" s="269"/>
      <c r="M527" s="270" t="s">
        <v>529</v>
      </c>
      <c r="O527" s="259"/>
    </row>
    <row r="528" spans="1:15" ht="12.75">
      <c r="A528" s="268"/>
      <c r="B528" s="271"/>
      <c r="C528" s="325" t="s">
        <v>1000</v>
      </c>
      <c r="D528" s="326"/>
      <c r="E528" s="272">
        <v>0</v>
      </c>
      <c r="F528" s="273"/>
      <c r="G528" s="274"/>
      <c r="H528" s="275"/>
      <c r="I528" s="269"/>
      <c r="J528" s="276"/>
      <c r="K528" s="269"/>
      <c r="M528" s="270" t="s">
        <v>1000</v>
      </c>
      <c r="O528" s="259"/>
    </row>
    <row r="529" spans="1:15" ht="12.75">
      <c r="A529" s="268"/>
      <c r="B529" s="271"/>
      <c r="C529" s="325" t="s">
        <v>531</v>
      </c>
      <c r="D529" s="326"/>
      <c r="E529" s="272">
        <v>0</v>
      </c>
      <c r="F529" s="273"/>
      <c r="G529" s="274"/>
      <c r="H529" s="275"/>
      <c r="I529" s="269"/>
      <c r="J529" s="276"/>
      <c r="K529" s="269"/>
      <c r="M529" s="270" t="s">
        <v>531</v>
      </c>
      <c r="O529" s="259"/>
    </row>
    <row r="530" spans="1:15" ht="12.75">
      <c r="A530" s="268"/>
      <c r="B530" s="271"/>
      <c r="C530" s="325" t="s">
        <v>532</v>
      </c>
      <c r="D530" s="326"/>
      <c r="E530" s="272">
        <v>0</v>
      </c>
      <c r="F530" s="273"/>
      <c r="G530" s="274"/>
      <c r="H530" s="275"/>
      <c r="I530" s="269"/>
      <c r="J530" s="276"/>
      <c r="K530" s="269"/>
      <c r="M530" s="270" t="s">
        <v>532</v>
      </c>
      <c r="O530" s="259"/>
    </row>
    <row r="531" spans="1:15" ht="12.75">
      <c r="A531" s="268"/>
      <c r="B531" s="271"/>
      <c r="C531" s="325" t="s">
        <v>533</v>
      </c>
      <c r="D531" s="326"/>
      <c r="E531" s="272">
        <v>0</v>
      </c>
      <c r="F531" s="273"/>
      <c r="G531" s="274"/>
      <c r="H531" s="275"/>
      <c r="I531" s="269"/>
      <c r="J531" s="276"/>
      <c r="K531" s="269"/>
      <c r="M531" s="270" t="s">
        <v>533</v>
      </c>
      <c r="O531" s="259"/>
    </row>
    <row r="532" spans="1:15" ht="12.75">
      <c r="A532" s="268"/>
      <c r="B532" s="271"/>
      <c r="C532" s="325" t="s">
        <v>563</v>
      </c>
      <c r="D532" s="326"/>
      <c r="E532" s="272">
        <v>2</v>
      </c>
      <c r="F532" s="273"/>
      <c r="G532" s="274"/>
      <c r="H532" s="275"/>
      <c r="I532" s="269"/>
      <c r="J532" s="276"/>
      <c r="K532" s="269"/>
      <c r="M532" s="270" t="s">
        <v>563</v>
      </c>
      <c r="O532" s="259"/>
    </row>
    <row r="533" spans="1:80" ht="12.75">
      <c r="A533" s="260">
        <v>121</v>
      </c>
      <c r="B533" s="261" t="s">
        <v>1025</v>
      </c>
      <c r="C533" s="332" t="s">
        <v>1026</v>
      </c>
      <c r="D533" s="263" t="s">
        <v>100</v>
      </c>
      <c r="E533" s="264">
        <v>30</v>
      </c>
      <c r="F533" s="264">
        <v>0</v>
      </c>
      <c r="G533" s="265">
        <f>E533*F533</f>
        <v>0</v>
      </c>
      <c r="H533" s="266">
        <v>0</v>
      </c>
      <c r="I533" s="267">
        <f>E533*H533</f>
        <v>0</v>
      </c>
      <c r="J533" s="266">
        <v>0</v>
      </c>
      <c r="K533" s="267">
        <f>E533*J533</f>
        <v>0</v>
      </c>
      <c r="O533" s="259">
        <v>2</v>
      </c>
      <c r="AA533" s="232">
        <v>1</v>
      </c>
      <c r="AB533" s="232">
        <v>7</v>
      </c>
      <c r="AC533" s="232">
        <v>7</v>
      </c>
      <c r="AZ533" s="232">
        <v>2</v>
      </c>
      <c r="BA533" s="232">
        <f>IF(AZ533=1,G533,0)</f>
        <v>0</v>
      </c>
      <c r="BB533" s="232">
        <f>IF(AZ533=2,G533,0)</f>
        <v>0</v>
      </c>
      <c r="BC533" s="232">
        <f>IF(AZ533=3,G533,0)</f>
        <v>0</v>
      </c>
      <c r="BD533" s="232">
        <f>IF(AZ533=4,G533,0)</f>
        <v>0</v>
      </c>
      <c r="BE533" s="232">
        <f>IF(AZ533=5,G533,0)</f>
        <v>0</v>
      </c>
      <c r="CA533" s="259">
        <v>1</v>
      </c>
      <c r="CB533" s="259">
        <v>7</v>
      </c>
    </row>
    <row r="534" spans="1:15" ht="12.75">
      <c r="A534" s="268"/>
      <c r="B534" s="271"/>
      <c r="C534" s="325" t="s">
        <v>999</v>
      </c>
      <c r="D534" s="326"/>
      <c r="E534" s="272">
        <v>0</v>
      </c>
      <c r="F534" s="273"/>
      <c r="G534" s="274"/>
      <c r="H534" s="275"/>
      <c r="I534" s="269"/>
      <c r="J534" s="276"/>
      <c r="K534" s="269"/>
      <c r="M534" s="270" t="s">
        <v>999</v>
      </c>
      <c r="O534" s="259"/>
    </row>
    <row r="535" spans="1:15" ht="12.75">
      <c r="A535" s="268"/>
      <c r="B535" s="271"/>
      <c r="C535" s="325" t="s">
        <v>521</v>
      </c>
      <c r="D535" s="326"/>
      <c r="E535" s="272">
        <v>0</v>
      </c>
      <c r="F535" s="273"/>
      <c r="G535" s="274"/>
      <c r="H535" s="275"/>
      <c r="I535" s="269"/>
      <c r="J535" s="276"/>
      <c r="K535" s="269"/>
      <c r="M535" s="270" t="s">
        <v>521</v>
      </c>
      <c r="O535" s="259"/>
    </row>
    <row r="536" spans="1:15" ht="12.75">
      <c r="A536" s="268"/>
      <c r="B536" s="271"/>
      <c r="C536" s="325" t="s">
        <v>522</v>
      </c>
      <c r="D536" s="326"/>
      <c r="E536" s="272">
        <v>0</v>
      </c>
      <c r="F536" s="273"/>
      <c r="G536" s="274"/>
      <c r="H536" s="275"/>
      <c r="I536" s="269"/>
      <c r="J536" s="276"/>
      <c r="K536" s="269"/>
      <c r="M536" s="270" t="s">
        <v>522</v>
      </c>
      <c r="O536" s="259"/>
    </row>
    <row r="537" spans="1:15" ht="12.75">
      <c r="A537" s="268"/>
      <c r="B537" s="271"/>
      <c r="C537" s="325" t="s">
        <v>523</v>
      </c>
      <c r="D537" s="326"/>
      <c r="E537" s="272">
        <v>0</v>
      </c>
      <c r="F537" s="273"/>
      <c r="G537" s="274"/>
      <c r="H537" s="275"/>
      <c r="I537" s="269"/>
      <c r="J537" s="276"/>
      <c r="K537" s="269"/>
      <c r="M537" s="270" t="s">
        <v>523</v>
      </c>
      <c r="O537" s="259"/>
    </row>
    <row r="538" spans="1:15" ht="12.75">
      <c r="A538" s="268"/>
      <c r="B538" s="271"/>
      <c r="C538" s="325" t="s">
        <v>524</v>
      </c>
      <c r="D538" s="326"/>
      <c r="E538" s="272">
        <v>0</v>
      </c>
      <c r="F538" s="273"/>
      <c r="G538" s="274"/>
      <c r="H538" s="275"/>
      <c r="I538" s="269"/>
      <c r="J538" s="276"/>
      <c r="K538" s="269"/>
      <c r="M538" s="270" t="s">
        <v>524</v>
      </c>
      <c r="O538" s="259"/>
    </row>
    <row r="539" spans="1:15" ht="22.5">
      <c r="A539" s="268"/>
      <c r="B539" s="271"/>
      <c r="C539" s="325" t="s">
        <v>525</v>
      </c>
      <c r="D539" s="326"/>
      <c r="E539" s="272">
        <v>0</v>
      </c>
      <c r="F539" s="273"/>
      <c r="G539" s="274"/>
      <c r="H539" s="275"/>
      <c r="I539" s="269"/>
      <c r="J539" s="276"/>
      <c r="K539" s="269"/>
      <c r="M539" s="270" t="s">
        <v>525</v>
      </c>
      <c r="O539" s="259"/>
    </row>
    <row r="540" spans="1:15" ht="12.75">
      <c r="A540" s="268"/>
      <c r="B540" s="271"/>
      <c r="C540" s="325" t="s">
        <v>526</v>
      </c>
      <c r="D540" s="326"/>
      <c r="E540" s="272">
        <v>0</v>
      </c>
      <c r="F540" s="273"/>
      <c r="G540" s="274"/>
      <c r="H540" s="275"/>
      <c r="I540" s="269"/>
      <c r="J540" s="276"/>
      <c r="K540" s="269"/>
      <c r="M540" s="270" t="s">
        <v>526</v>
      </c>
      <c r="O540" s="259"/>
    </row>
    <row r="541" spans="1:15" ht="12.75">
      <c r="A541" s="268"/>
      <c r="B541" s="271"/>
      <c r="C541" s="325" t="s">
        <v>527</v>
      </c>
      <c r="D541" s="326"/>
      <c r="E541" s="272">
        <v>0</v>
      </c>
      <c r="F541" s="273"/>
      <c r="G541" s="274"/>
      <c r="H541" s="275"/>
      <c r="I541" s="269"/>
      <c r="J541" s="276"/>
      <c r="K541" s="269"/>
      <c r="M541" s="270" t="s">
        <v>527</v>
      </c>
      <c r="O541" s="259"/>
    </row>
    <row r="542" spans="1:15" ht="12.75">
      <c r="A542" s="268"/>
      <c r="B542" s="271"/>
      <c r="C542" s="325" t="s">
        <v>528</v>
      </c>
      <c r="D542" s="326"/>
      <c r="E542" s="272">
        <v>0</v>
      </c>
      <c r="F542" s="273"/>
      <c r="G542" s="274"/>
      <c r="H542" s="275"/>
      <c r="I542" s="269"/>
      <c r="J542" s="276"/>
      <c r="K542" s="269"/>
      <c r="M542" s="270" t="s">
        <v>528</v>
      </c>
      <c r="O542" s="259"/>
    </row>
    <row r="543" spans="1:15" ht="12.75">
      <c r="A543" s="268"/>
      <c r="B543" s="271"/>
      <c r="C543" s="325" t="s">
        <v>529</v>
      </c>
      <c r="D543" s="326"/>
      <c r="E543" s="272">
        <v>0</v>
      </c>
      <c r="F543" s="273"/>
      <c r="G543" s="274"/>
      <c r="H543" s="275"/>
      <c r="I543" s="269"/>
      <c r="J543" s="276"/>
      <c r="K543" s="269"/>
      <c r="M543" s="270" t="s">
        <v>529</v>
      </c>
      <c r="O543" s="259"/>
    </row>
    <row r="544" spans="1:15" ht="12.75">
      <c r="A544" s="268"/>
      <c r="B544" s="271"/>
      <c r="C544" s="325" t="s">
        <v>1000</v>
      </c>
      <c r="D544" s="326"/>
      <c r="E544" s="272">
        <v>0</v>
      </c>
      <c r="F544" s="273"/>
      <c r="G544" s="274"/>
      <c r="H544" s="275"/>
      <c r="I544" s="269"/>
      <c r="J544" s="276"/>
      <c r="K544" s="269"/>
      <c r="M544" s="270" t="s">
        <v>1000</v>
      </c>
      <c r="O544" s="259"/>
    </row>
    <row r="545" spans="1:15" ht="12.75">
      <c r="A545" s="268"/>
      <c r="B545" s="271"/>
      <c r="C545" s="325" t="s">
        <v>531</v>
      </c>
      <c r="D545" s="326"/>
      <c r="E545" s="272">
        <v>0</v>
      </c>
      <c r="F545" s="273"/>
      <c r="G545" s="274"/>
      <c r="H545" s="275"/>
      <c r="I545" s="269"/>
      <c r="J545" s="276"/>
      <c r="K545" s="269"/>
      <c r="M545" s="270" t="s">
        <v>531</v>
      </c>
      <c r="O545" s="259"/>
    </row>
    <row r="546" spans="1:15" ht="12.75">
      <c r="A546" s="268"/>
      <c r="B546" s="271"/>
      <c r="C546" s="325" t="s">
        <v>532</v>
      </c>
      <c r="D546" s="326"/>
      <c r="E546" s="272">
        <v>0</v>
      </c>
      <c r="F546" s="273"/>
      <c r="G546" s="274"/>
      <c r="H546" s="275"/>
      <c r="I546" s="269"/>
      <c r="J546" s="276"/>
      <c r="K546" s="269"/>
      <c r="M546" s="270" t="s">
        <v>532</v>
      </c>
      <c r="O546" s="259"/>
    </row>
    <row r="547" spans="1:15" ht="12.75">
      <c r="A547" s="268"/>
      <c r="B547" s="271"/>
      <c r="C547" s="325" t="s">
        <v>533</v>
      </c>
      <c r="D547" s="326"/>
      <c r="E547" s="272">
        <v>0</v>
      </c>
      <c r="F547" s="273"/>
      <c r="G547" s="274"/>
      <c r="H547" s="275"/>
      <c r="I547" s="269"/>
      <c r="J547" s="276"/>
      <c r="K547" s="269"/>
      <c r="M547" s="270" t="s">
        <v>533</v>
      </c>
      <c r="O547" s="259"/>
    </row>
    <row r="548" spans="1:15" ht="12.75">
      <c r="A548" s="268"/>
      <c r="B548" s="271"/>
      <c r="C548" s="325" t="s">
        <v>1027</v>
      </c>
      <c r="D548" s="326"/>
      <c r="E548" s="272">
        <v>30</v>
      </c>
      <c r="F548" s="273"/>
      <c r="G548" s="274"/>
      <c r="H548" s="275"/>
      <c r="I548" s="269"/>
      <c r="J548" s="276"/>
      <c r="K548" s="269"/>
      <c r="M548" s="270" t="s">
        <v>1027</v>
      </c>
      <c r="O548" s="259"/>
    </row>
    <row r="549" spans="1:80" ht="12.75">
      <c r="A549" s="260">
        <v>122</v>
      </c>
      <c r="B549" s="261" t="s">
        <v>1028</v>
      </c>
      <c r="C549" s="332" t="s">
        <v>1029</v>
      </c>
      <c r="D549" s="263" t="s">
        <v>100</v>
      </c>
      <c r="E549" s="264">
        <v>2</v>
      </c>
      <c r="F549" s="264">
        <v>0</v>
      </c>
      <c r="G549" s="265">
        <f>E549*F549</f>
        <v>0</v>
      </c>
      <c r="H549" s="266">
        <v>0</v>
      </c>
      <c r="I549" s="267">
        <f>E549*H549</f>
        <v>0</v>
      </c>
      <c r="J549" s="266">
        <v>0</v>
      </c>
      <c r="K549" s="267">
        <f>E549*J549</f>
        <v>0</v>
      </c>
      <c r="O549" s="259">
        <v>2</v>
      </c>
      <c r="AA549" s="232">
        <v>1</v>
      </c>
      <c r="AB549" s="232">
        <v>7</v>
      </c>
      <c r="AC549" s="232">
        <v>7</v>
      </c>
      <c r="AZ549" s="232">
        <v>2</v>
      </c>
      <c r="BA549" s="232">
        <f>IF(AZ549=1,G549,0)</f>
        <v>0</v>
      </c>
      <c r="BB549" s="232">
        <f>IF(AZ549=2,G549,0)</f>
        <v>0</v>
      </c>
      <c r="BC549" s="232">
        <f>IF(AZ549=3,G549,0)</f>
        <v>0</v>
      </c>
      <c r="BD549" s="232">
        <f>IF(AZ549=4,G549,0)</f>
        <v>0</v>
      </c>
      <c r="BE549" s="232">
        <f>IF(AZ549=5,G549,0)</f>
        <v>0</v>
      </c>
      <c r="CA549" s="259">
        <v>1</v>
      </c>
      <c r="CB549" s="259">
        <v>7</v>
      </c>
    </row>
    <row r="550" spans="1:15" ht="12.75">
      <c r="A550" s="268"/>
      <c r="B550" s="271"/>
      <c r="C550" s="325" t="s">
        <v>999</v>
      </c>
      <c r="D550" s="326"/>
      <c r="E550" s="272">
        <v>0</v>
      </c>
      <c r="F550" s="273"/>
      <c r="G550" s="274"/>
      <c r="H550" s="275"/>
      <c r="I550" s="269"/>
      <c r="J550" s="276"/>
      <c r="K550" s="269"/>
      <c r="M550" s="270" t="s">
        <v>999</v>
      </c>
      <c r="O550" s="259"/>
    </row>
    <row r="551" spans="1:15" ht="12.75">
      <c r="A551" s="268"/>
      <c r="B551" s="271"/>
      <c r="C551" s="325" t="s">
        <v>521</v>
      </c>
      <c r="D551" s="326"/>
      <c r="E551" s="272">
        <v>0</v>
      </c>
      <c r="F551" s="273"/>
      <c r="G551" s="274"/>
      <c r="H551" s="275"/>
      <c r="I551" s="269"/>
      <c r="J551" s="276"/>
      <c r="K551" s="269"/>
      <c r="M551" s="270" t="s">
        <v>521</v>
      </c>
      <c r="O551" s="259"/>
    </row>
    <row r="552" spans="1:15" ht="12.75">
      <c r="A552" s="268"/>
      <c r="B552" s="271"/>
      <c r="C552" s="325" t="s">
        <v>522</v>
      </c>
      <c r="D552" s="326"/>
      <c r="E552" s="272">
        <v>0</v>
      </c>
      <c r="F552" s="273"/>
      <c r="G552" s="274"/>
      <c r="H552" s="275"/>
      <c r="I552" s="269"/>
      <c r="J552" s="276"/>
      <c r="K552" s="269"/>
      <c r="M552" s="270" t="s">
        <v>522</v>
      </c>
      <c r="O552" s="259"/>
    </row>
    <row r="553" spans="1:15" ht="12.75">
      <c r="A553" s="268"/>
      <c r="B553" s="271"/>
      <c r="C553" s="325" t="s">
        <v>523</v>
      </c>
      <c r="D553" s="326"/>
      <c r="E553" s="272">
        <v>0</v>
      </c>
      <c r="F553" s="273"/>
      <c r="G553" s="274"/>
      <c r="H553" s="275"/>
      <c r="I553" s="269"/>
      <c r="J553" s="276"/>
      <c r="K553" s="269"/>
      <c r="M553" s="270" t="s">
        <v>523</v>
      </c>
      <c r="O553" s="259"/>
    </row>
    <row r="554" spans="1:15" ht="12.75">
      <c r="A554" s="268"/>
      <c r="B554" s="271"/>
      <c r="C554" s="325" t="s">
        <v>524</v>
      </c>
      <c r="D554" s="326"/>
      <c r="E554" s="272">
        <v>0</v>
      </c>
      <c r="F554" s="273"/>
      <c r="G554" s="274"/>
      <c r="H554" s="275"/>
      <c r="I554" s="269"/>
      <c r="J554" s="276"/>
      <c r="K554" s="269"/>
      <c r="M554" s="270" t="s">
        <v>524</v>
      </c>
      <c r="O554" s="259"/>
    </row>
    <row r="555" spans="1:15" ht="22.5">
      <c r="A555" s="268"/>
      <c r="B555" s="271"/>
      <c r="C555" s="325" t="s">
        <v>525</v>
      </c>
      <c r="D555" s="326"/>
      <c r="E555" s="272">
        <v>0</v>
      </c>
      <c r="F555" s="273"/>
      <c r="G555" s="274"/>
      <c r="H555" s="275"/>
      <c r="I555" s="269"/>
      <c r="J555" s="276"/>
      <c r="K555" s="269"/>
      <c r="M555" s="270" t="s">
        <v>525</v>
      </c>
      <c r="O555" s="259"/>
    </row>
    <row r="556" spans="1:15" ht="12.75">
      <c r="A556" s="268"/>
      <c r="B556" s="271"/>
      <c r="C556" s="325" t="s">
        <v>526</v>
      </c>
      <c r="D556" s="326"/>
      <c r="E556" s="272">
        <v>0</v>
      </c>
      <c r="F556" s="273"/>
      <c r="G556" s="274"/>
      <c r="H556" s="275"/>
      <c r="I556" s="269"/>
      <c r="J556" s="276"/>
      <c r="K556" s="269"/>
      <c r="M556" s="270" t="s">
        <v>526</v>
      </c>
      <c r="O556" s="259"/>
    </row>
    <row r="557" spans="1:15" ht="12.75">
      <c r="A557" s="268"/>
      <c r="B557" s="271"/>
      <c r="C557" s="325" t="s">
        <v>527</v>
      </c>
      <c r="D557" s="326"/>
      <c r="E557" s="272">
        <v>0</v>
      </c>
      <c r="F557" s="273"/>
      <c r="G557" s="274"/>
      <c r="H557" s="275"/>
      <c r="I557" s="269"/>
      <c r="J557" s="276"/>
      <c r="K557" s="269"/>
      <c r="M557" s="270" t="s">
        <v>527</v>
      </c>
      <c r="O557" s="259"/>
    </row>
    <row r="558" spans="1:15" ht="12.75">
      <c r="A558" s="268"/>
      <c r="B558" s="271"/>
      <c r="C558" s="325" t="s">
        <v>528</v>
      </c>
      <c r="D558" s="326"/>
      <c r="E558" s="272">
        <v>0</v>
      </c>
      <c r="F558" s="273"/>
      <c r="G558" s="274"/>
      <c r="H558" s="275"/>
      <c r="I558" s="269"/>
      <c r="J558" s="276"/>
      <c r="K558" s="269"/>
      <c r="M558" s="270" t="s">
        <v>528</v>
      </c>
      <c r="O558" s="259"/>
    </row>
    <row r="559" spans="1:15" ht="12.75">
      <c r="A559" s="268"/>
      <c r="B559" s="271"/>
      <c r="C559" s="325" t="s">
        <v>529</v>
      </c>
      <c r="D559" s="326"/>
      <c r="E559" s="272">
        <v>0</v>
      </c>
      <c r="F559" s="273"/>
      <c r="G559" s="274"/>
      <c r="H559" s="275"/>
      <c r="I559" s="269"/>
      <c r="J559" s="276"/>
      <c r="K559" s="269"/>
      <c r="M559" s="270" t="s">
        <v>529</v>
      </c>
      <c r="O559" s="259"/>
    </row>
    <row r="560" spans="1:15" ht="12.75">
      <c r="A560" s="268"/>
      <c r="B560" s="271"/>
      <c r="C560" s="325" t="s">
        <v>1000</v>
      </c>
      <c r="D560" s="326"/>
      <c r="E560" s="272">
        <v>0</v>
      </c>
      <c r="F560" s="273"/>
      <c r="G560" s="274"/>
      <c r="H560" s="275"/>
      <c r="I560" s="269"/>
      <c r="J560" s="276"/>
      <c r="K560" s="269"/>
      <c r="M560" s="270" t="s">
        <v>1000</v>
      </c>
      <c r="O560" s="259"/>
    </row>
    <row r="561" spans="1:15" ht="12.75">
      <c r="A561" s="268"/>
      <c r="B561" s="271"/>
      <c r="C561" s="325" t="s">
        <v>531</v>
      </c>
      <c r="D561" s="326"/>
      <c r="E561" s="272">
        <v>0</v>
      </c>
      <c r="F561" s="273"/>
      <c r="G561" s="274"/>
      <c r="H561" s="275"/>
      <c r="I561" s="269"/>
      <c r="J561" s="276"/>
      <c r="K561" s="269"/>
      <c r="M561" s="270" t="s">
        <v>531</v>
      </c>
      <c r="O561" s="259"/>
    </row>
    <row r="562" spans="1:15" ht="12.75">
      <c r="A562" s="268"/>
      <c r="B562" s="271"/>
      <c r="C562" s="325" t="s">
        <v>532</v>
      </c>
      <c r="D562" s="326"/>
      <c r="E562" s="272">
        <v>0</v>
      </c>
      <c r="F562" s="273"/>
      <c r="G562" s="274"/>
      <c r="H562" s="275"/>
      <c r="I562" s="269"/>
      <c r="J562" s="276"/>
      <c r="K562" s="269"/>
      <c r="M562" s="270" t="s">
        <v>532</v>
      </c>
      <c r="O562" s="259"/>
    </row>
    <row r="563" spans="1:15" ht="12.75">
      <c r="A563" s="268"/>
      <c r="B563" s="271"/>
      <c r="C563" s="325" t="s">
        <v>533</v>
      </c>
      <c r="D563" s="326"/>
      <c r="E563" s="272">
        <v>0</v>
      </c>
      <c r="F563" s="273"/>
      <c r="G563" s="274"/>
      <c r="H563" s="275"/>
      <c r="I563" s="269"/>
      <c r="J563" s="276"/>
      <c r="K563" s="269"/>
      <c r="M563" s="270" t="s">
        <v>533</v>
      </c>
      <c r="O563" s="259"/>
    </row>
    <row r="564" spans="1:15" ht="12.75">
      <c r="A564" s="268"/>
      <c r="B564" s="271"/>
      <c r="C564" s="325" t="s">
        <v>563</v>
      </c>
      <c r="D564" s="326"/>
      <c r="E564" s="272">
        <v>2</v>
      </c>
      <c r="F564" s="273"/>
      <c r="G564" s="274"/>
      <c r="H564" s="275"/>
      <c r="I564" s="269"/>
      <c r="J564" s="276"/>
      <c r="K564" s="269"/>
      <c r="M564" s="270" t="s">
        <v>563</v>
      </c>
      <c r="O564" s="259"/>
    </row>
    <row r="565" spans="1:80" ht="12.75">
      <c r="A565" s="260">
        <v>123</v>
      </c>
      <c r="B565" s="261" t="s">
        <v>1030</v>
      </c>
      <c r="C565" s="332" t="s">
        <v>1031</v>
      </c>
      <c r="D565" s="263" t="s">
        <v>100</v>
      </c>
      <c r="E565" s="264">
        <v>3</v>
      </c>
      <c r="F565" s="264">
        <v>0</v>
      </c>
      <c r="G565" s="265">
        <f>E565*F565</f>
        <v>0</v>
      </c>
      <c r="H565" s="266">
        <v>0</v>
      </c>
      <c r="I565" s="267">
        <f>E565*H565</f>
        <v>0</v>
      </c>
      <c r="J565" s="266">
        <v>0</v>
      </c>
      <c r="K565" s="267">
        <f>E565*J565</f>
        <v>0</v>
      </c>
      <c r="O565" s="259">
        <v>2</v>
      </c>
      <c r="AA565" s="232">
        <v>1</v>
      </c>
      <c r="AB565" s="232">
        <v>7</v>
      </c>
      <c r="AC565" s="232">
        <v>7</v>
      </c>
      <c r="AZ565" s="232">
        <v>2</v>
      </c>
      <c r="BA565" s="232">
        <f>IF(AZ565=1,G565,0)</f>
        <v>0</v>
      </c>
      <c r="BB565" s="232">
        <f>IF(AZ565=2,G565,0)</f>
        <v>0</v>
      </c>
      <c r="BC565" s="232">
        <f>IF(AZ565=3,G565,0)</f>
        <v>0</v>
      </c>
      <c r="BD565" s="232">
        <f>IF(AZ565=4,G565,0)</f>
        <v>0</v>
      </c>
      <c r="BE565" s="232">
        <f>IF(AZ565=5,G565,0)</f>
        <v>0</v>
      </c>
      <c r="CA565" s="259">
        <v>1</v>
      </c>
      <c r="CB565" s="259">
        <v>7</v>
      </c>
    </row>
    <row r="566" spans="1:15" ht="12.75">
      <c r="A566" s="268"/>
      <c r="B566" s="271"/>
      <c r="C566" s="325" t="s">
        <v>520</v>
      </c>
      <c r="D566" s="326"/>
      <c r="E566" s="272">
        <v>0</v>
      </c>
      <c r="F566" s="273"/>
      <c r="G566" s="274"/>
      <c r="H566" s="275"/>
      <c r="I566" s="269"/>
      <c r="J566" s="276"/>
      <c r="K566" s="269"/>
      <c r="M566" s="270" t="s">
        <v>520</v>
      </c>
      <c r="O566" s="259"/>
    </row>
    <row r="567" spans="1:15" ht="12.75">
      <c r="A567" s="268"/>
      <c r="B567" s="271"/>
      <c r="C567" s="325" t="s">
        <v>521</v>
      </c>
      <c r="D567" s="326"/>
      <c r="E567" s="272">
        <v>0</v>
      </c>
      <c r="F567" s="273"/>
      <c r="G567" s="274"/>
      <c r="H567" s="275"/>
      <c r="I567" s="269"/>
      <c r="J567" s="276"/>
      <c r="K567" s="269"/>
      <c r="M567" s="270" t="s">
        <v>521</v>
      </c>
      <c r="O567" s="259"/>
    </row>
    <row r="568" spans="1:15" ht="12.75">
      <c r="A568" s="268"/>
      <c r="B568" s="271"/>
      <c r="C568" s="325" t="s">
        <v>522</v>
      </c>
      <c r="D568" s="326"/>
      <c r="E568" s="272">
        <v>0</v>
      </c>
      <c r="F568" s="273"/>
      <c r="G568" s="274"/>
      <c r="H568" s="275"/>
      <c r="I568" s="269"/>
      <c r="J568" s="276"/>
      <c r="K568" s="269"/>
      <c r="M568" s="270" t="s">
        <v>522</v>
      </c>
      <c r="O568" s="259"/>
    </row>
    <row r="569" spans="1:15" ht="12.75">
      <c r="A569" s="268"/>
      <c r="B569" s="271"/>
      <c r="C569" s="325" t="s">
        <v>523</v>
      </c>
      <c r="D569" s="326"/>
      <c r="E569" s="272">
        <v>0</v>
      </c>
      <c r="F569" s="273"/>
      <c r="G569" s="274"/>
      <c r="H569" s="275"/>
      <c r="I569" s="269"/>
      <c r="J569" s="276"/>
      <c r="K569" s="269"/>
      <c r="M569" s="270" t="s">
        <v>523</v>
      </c>
      <c r="O569" s="259"/>
    </row>
    <row r="570" spans="1:15" ht="12.75">
      <c r="A570" s="268"/>
      <c r="B570" s="271"/>
      <c r="C570" s="325" t="s">
        <v>524</v>
      </c>
      <c r="D570" s="326"/>
      <c r="E570" s="272">
        <v>0</v>
      </c>
      <c r="F570" s="273"/>
      <c r="G570" s="274"/>
      <c r="H570" s="275"/>
      <c r="I570" s="269"/>
      <c r="J570" s="276"/>
      <c r="K570" s="269"/>
      <c r="M570" s="270" t="s">
        <v>524</v>
      </c>
      <c r="O570" s="259"/>
    </row>
    <row r="571" spans="1:15" ht="22.5">
      <c r="A571" s="268"/>
      <c r="B571" s="271"/>
      <c r="C571" s="325" t="s">
        <v>525</v>
      </c>
      <c r="D571" s="326"/>
      <c r="E571" s="272">
        <v>0</v>
      </c>
      <c r="F571" s="273"/>
      <c r="G571" s="274"/>
      <c r="H571" s="275"/>
      <c r="I571" s="269"/>
      <c r="J571" s="276"/>
      <c r="K571" s="269"/>
      <c r="M571" s="270" t="s">
        <v>525</v>
      </c>
      <c r="O571" s="259"/>
    </row>
    <row r="572" spans="1:15" ht="12.75">
      <c r="A572" s="268"/>
      <c r="B572" s="271"/>
      <c r="C572" s="325" t="s">
        <v>526</v>
      </c>
      <c r="D572" s="326"/>
      <c r="E572" s="272">
        <v>0</v>
      </c>
      <c r="F572" s="273"/>
      <c r="G572" s="274"/>
      <c r="H572" s="275"/>
      <c r="I572" s="269"/>
      <c r="J572" s="276"/>
      <c r="K572" s="269"/>
      <c r="M572" s="270" t="s">
        <v>526</v>
      </c>
      <c r="O572" s="259"/>
    </row>
    <row r="573" spans="1:15" ht="12.75">
      <c r="A573" s="268"/>
      <c r="B573" s="271"/>
      <c r="C573" s="325" t="s">
        <v>527</v>
      </c>
      <c r="D573" s="326"/>
      <c r="E573" s="272">
        <v>0</v>
      </c>
      <c r="F573" s="273"/>
      <c r="G573" s="274"/>
      <c r="H573" s="275"/>
      <c r="I573" s="269"/>
      <c r="J573" s="276"/>
      <c r="K573" s="269"/>
      <c r="M573" s="270" t="s">
        <v>527</v>
      </c>
      <c r="O573" s="259"/>
    </row>
    <row r="574" spans="1:15" ht="12.75">
      <c r="A574" s="268"/>
      <c r="B574" s="271"/>
      <c r="C574" s="325" t="s">
        <v>528</v>
      </c>
      <c r="D574" s="326"/>
      <c r="E574" s="272">
        <v>0</v>
      </c>
      <c r="F574" s="273"/>
      <c r="G574" s="274"/>
      <c r="H574" s="275"/>
      <c r="I574" s="269"/>
      <c r="J574" s="276"/>
      <c r="K574" s="269"/>
      <c r="M574" s="270" t="s">
        <v>528</v>
      </c>
      <c r="O574" s="259"/>
    </row>
    <row r="575" spans="1:15" ht="12.75">
      <c r="A575" s="268"/>
      <c r="B575" s="271"/>
      <c r="C575" s="325" t="s">
        <v>529</v>
      </c>
      <c r="D575" s="326"/>
      <c r="E575" s="272">
        <v>0</v>
      </c>
      <c r="F575" s="273"/>
      <c r="G575" s="274"/>
      <c r="H575" s="275"/>
      <c r="I575" s="269"/>
      <c r="J575" s="276"/>
      <c r="K575" s="269"/>
      <c r="M575" s="270" t="s">
        <v>529</v>
      </c>
      <c r="O575" s="259"/>
    </row>
    <row r="576" spans="1:15" ht="12.75">
      <c r="A576" s="268"/>
      <c r="B576" s="271"/>
      <c r="C576" s="325" t="s">
        <v>1000</v>
      </c>
      <c r="D576" s="326"/>
      <c r="E576" s="272">
        <v>0</v>
      </c>
      <c r="F576" s="273"/>
      <c r="G576" s="274"/>
      <c r="H576" s="275"/>
      <c r="I576" s="269"/>
      <c r="J576" s="276"/>
      <c r="K576" s="269"/>
      <c r="M576" s="270" t="s">
        <v>1000</v>
      </c>
      <c r="O576" s="259"/>
    </row>
    <row r="577" spans="1:15" ht="12.75">
      <c r="A577" s="268"/>
      <c r="B577" s="271"/>
      <c r="C577" s="325" t="s">
        <v>531</v>
      </c>
      <c r="D577" s="326"/>
      <c r="E577" s="272">
        <v>0</v>
      </c>
      <c r="F577" s="273"/>
      <c r="G577" s="274"/>
      <c r="H577" s="275"/>
      <c r="I577" s="269"/>
      <c r="J577" s="276"/>
      <c r="K577" s="269"/>
      <c r="M577" s="270" t="s">
        <v>531</v>
      </c>
      <c r="O577" s="259"/>
    </row>
    <row r="578" spans="1:15" ht="12.75">
      <c r="A578" s="268"/>
      <c r="B578" s="271"/>
      <c r="C578" s="325" t="s">
        <v>532</v>
      </c>
      <c r="D578" s="326"/>
      <c r="E578" s="272">
        <v>0</v>
      </c>
      <c r="F578" s="273"/>
      <c r="G578" s="274"/>
      <c r="H578" s="275"/>
      <c r="I578" s="269"/>
      <c r="J578" s="276"/>
      <c r="K578" s="269"/>
      <c r="M578" s="270" t="s">
        <v>532</v>
      </c>
      <c r="O578" s="259"/>
    </row>
    <row r="579" spans="1:15" ht="12.75">
      <c r="A579" s="268"/>
      <c r="B579" s="271"/>
      <c r="C579" s="325" t="s">
        <v>533</v>
      </c>
      <c r="D579" s="326"/>
      <c r="E579" s="272">
        <v>0</v>
      </c>
      <c r="F579" s="273"/>
      <c r="G579" s="274"/>
      <c r="H579" s="275"/>
      <c r="I579" s="269"/>
      <c r="J579" s="276"/>
      <c r="K579" s="269"/>
      <c r="M579" s="270" t="s">
        <v>533</v>
      </c>
      <c r="O579" s="259"/>
    </row>
    <row r="580" spans="1:15" ht="12.75">
      <c r="A580" s="268"/>
      <c r="B580" s="271"/>
      <c r="C580" s="325" t="s">
        <v>1016</v>
      </c>
      <c r="D580" s="326"/>
      <c r="E580" s="272">
        <v>3</v>
      </c>
      <c r="F580" s="273"/>
      <c r="G580" s="274"/>
      <c r="H580" s="275"/>
      <c r="I580" s="269"/>
      <c r="J580" s="276"/>
      <c r="K580" s="269"/>
      <c r="M580" s="270" t="s">
        <v>1016</v>
      </c>
      <c r="O580" s="259"/>
    </row>
    <row r="581" spans="1:80" ht="12.75">
      <c r="A581" s="260">
        <v>124</v>
      </c>
      <c r="B581" s="261" t="s">
        <v>518</v>
      </c>
      <c r="C581" s="332" t="s">
        <v>519</v>
      </c>
      <c r="D581" s="263" t="s">
        <v>100</v>
      </c>
      <c r="E581" s="264">
        <v>4</v>
      </c>
      <c r="F581" s="264">
        <v>0</v>
      </c>
      <c r="G581" s="265">
        <f>E581*F581</f>
        <v>0</v>
      </c>
      <c r="H581" s="266">
        <v>0</v>
      </c>
      <c r="I581" s="267">
        <f>E581*H581</f>
        <v>0</v>
      </c>
      <c r="J581" s="266">
        <v>0</v>
      </c>
      <c r="K581" s="267">
        <f>E581*J581</f>
        <v>0</v>
      </c>
      <c r="O581" s="259">
        <v>2</v>
      </c>
      <c r="AA581" s="232">
        <v>1</v>
      </c>
      <c r="AB581" s="232">
        <v>7</v>
      </c>
      <c r="AC581" s="232">
        <v>7</v>
      </c>
      <c r="AZ581" s="232">
        <v>2</v>
      </c>
      <c r="BA581" s="232">
        <f>IF(AZ581=1,G581,0)</f>
        <v>0</v>
      </c>
      <c r="BB581" s="232">
        <f>IF(AZ581=2,G581,0)</f>
        <v>0</v>
      </c>
      <c r="BC581" s="232">
        <f>IF(AZ581=3,G581,0)</f>
        <v>0</v>
      </c>
      <c r="BD581" s="232">
        <f>IF(AZ581=4,G581,0)</f>
        <v>0</v>
      </c>
      <c r="BE581" s="232">
        <f>IF(AZ581=5,G581,0)</f>
        <v>0</v>
      </c>
      <c r="CA581" s="259">
        <v>1</v>
      </c>
      <c r="CB581" s="259">
        <v>7</v>
      </c>
    </row>
    <row r="582" spans="1:15" ht="12.75">
      <c r="A582" s="268"/>
      <c r="B582" s="271"/>
      <c r="C582" s="325" t="s">
        <v>520</v>
      </c>
      <c r="D582" s="326"/>
      <c r="E582" s="272">
        <v>0</v>
      </c>
      <c r="F582" s="273"/>
      <c r="G582" s="274"/>
      <c r="H582" s="275"/>
      <c r="I582" s="269"/>
      <c r="J582" s="276"/>
      <c r="K582" s="269"/>
      <c r="M582" s="270" t="s">
        <v>520</v>
      </c>
      <c r="O582" s="259"/>
    </row>
    <row r="583" spans="1:15" ht="12.75">
      <c r="A583" s="268"/>
      <c r="B583" s="271"/>
      <c r="C583" s="325" t="s">
        <v>521</v>
      </c>
      <c r="D583" s="326"/>
      <c r="E583" s="272">
        <v>0</v>
      </c>
      <c r="F583" s="273"/>
      <c r="G583" s="274"/>
      <c r="H583" s="275"/>
      <c r="I583" s="269"/>
      <c r="J583" s="276"/>
      <c r="K583" s="269"/>
      <c r="M583" s="270" t="s">
        <v>521</v>
      </c>
      <c r="O583" s="259"/>
    </row>
    <row r="584" spans="1:15" ht="12.75">
      <c r="A584" s="268"/>
      <c r="B584" s="271"/>
      <c r="C584" s="325" t="s">
        <v>522</v>
      </c>
      <c r="D584" s="326"/>
      <c r="E584" s="272">
        <v>0</v>
      </c>
      <c r="F584" s="273"/>
      <c r="G584" s="274"/>
      <c r="H584" s="275"/>
      <c r="I584" s="269"/>
      <c r="J584" s="276"/>
      <c r="K584" s="269"/>
      <c r="M584" s="270" t="s">
        <v>522</v>
      </c>
      <c r="O584" s="259"/>
    </row>
    <row r="585" spans="1:15" ht="12.75">
      <c r="A585" s="268"/>
      <c r="B585" s="271"/>
      <c r="C585" s="325" t="s">
        <v>523</v>
      </c>
      <c r="D585" s="326"/>
      <c r="E585" s="272">
        <v>0</v>
      </c>
      <c r="F585" s="273"/>
      <c r="G585" s="274"/>
      <c r="H585" s="275"/>
      <c r="I585" s="269"/>
      <c r="J585" s="276"/>
      <c r="K585" s="269"/>
      <c r="M585" s="270" t="s">
        <v>523</v>
      </c>
      <c r="O585" s="259"/>
    </row>
    <row r="586" spans="1:15" ht="12.75">
      <c r="A586" s="268"/>
      <c r="B586" s="271"/>
      <c r="C586" s="325" t="s">
        <v>524</v>
      </c>
      <c r="D586" s="326"/>
      <c r="E586" s="272">
        <v>0</v>
      </c>
      <c r="F586" s="273"/>
      <c r="G586" s="274"/>
      <c r="H586" s="275"/>
      <c r="I586" s="269"/>
      <c r="J586" s="276"/>
      <c r="K586" s="269"/>
      <c r="M586" s="270" t="s">
        <v>524</v>
      </c>
      <c r="O586" s="259"/>
    </row>
    <row r="587" spans="1:15" ht="22.5">
      <c r="A587" s="268"/>
      <c r="B587" s="271"/>
      <c r="C587" s="325" t="s">
        <v>525</v>
      </c>
      <c r="D587" s="326"/>
      <c r="E587" s="272">
        <v>0</v>
      </c>
      <c r="F587" s="273"/>
      <c r="G587" s="274"/>
      <c r="H587" s="275"/>
      <c r="I587" s="269"/>
      <c r="J587" s="276"/>
      <c r="K587" s="269"/>
      <c r="M587" s="270" t="s">
        <v>525</v>
      </c>
      <c r="O587" s="259"/>
    </row>
    <row r="588" spans="1:15" ht="12.75">
      <c r="A588" s="268"/>
      <c r="B588" s="271"/>
      <c r="C588" s="325" t="s">
        <v>526</v>
      </c>
      <c r="D588" s="326"/>
      <c r="E588" s="272">
        <v>0</v>
      </c>
      <c r="F588" s="273"/>
      <c r="G588" s="274"/>
      <c r="H588" s="275"/>
      <c r="I588" s="269"/>
      <c r="J588" s="276"/>
      <c r="K588" s="269"/>
      <c r="M588" s="270" t="s">
        <v>526</v>
      </c>
      <c r="O588" s="259"/>
    </row>
    <row r="589" spans="1:15" ht="12.75">
      <c r="A589" s="268"/>
      <c r="B589" s="271"/>
      <c r="C589" s="325" t="s">
        <v>527</v>
      </c>
      <c r="D589" s="326"/>
      <c r="E589" s="272">
        <v>0</v>
      </c>
      <c r="F589" s="273"/>
      <c r="G589" s="274"/>
      <c r="H589" s="275"/>
      <c r="I589" s="269"/>
      <c r="J589" s="276"/>
      <c r="K589" s="269"/>
      <c r="M589" s="270" t="s">
        <v>527</v>
      </c>
      <c r="O589" s="259"/>
    </row>
    <row r="590" spans="1:15" ht="12.75">
      <c r="A590" s="268"/>
      <c r="B590" s="271"/>
      <c r="C590" s="325" t="s">
        <v>528</v>
      </c>
      <c r="D590" s="326"/>
      <c r="E590" s="272">
        <v>0</v>
      </c>
      <c r="F590" s="273"/>
      <c r="G590" s="274"/>
      <c r="H590" s="275"/>
      <c r="I590" s="269"/>
      <c r="J590" s="276"/>
      <c r="K590" s="269"/>
      <c r="M590" s="270" t="s">
        <v>528</v>
      </c>
      <c r="O590" s="259"/>
    </row>
    <row r="591" spans="1:15" ht="12.75">
      <c r="A591" s="268"/>
      <c r="B591" s="271"/>
      <c r="C591" s="325" t="s">
        <v>529</v>
      </c>
      <c r="D591" s="326"/>
      <c r="E591" s="272">
        <v>0</v>
      </c>
      <c r="F591" s="273"/>
      <c r="G591" s="274"/>
      <c r="H591" s="275"/>
      <c r="I591" s="269"/>
      <c r="J591" s="276"/>
      <c r="K591" s="269"/>
      <c r="M591" s="270" t="s">
        <v>529</v>
      </c>
      <c r="O591" s="259"/>
    </row>
    <row r="592" spans="1:15" ht="12.75">
      <c r="A592" s="268"/>
      <c r="B592" s="271"/>
      <c r="C592" s="325" t="s">
        <v>1000</v>
      </c>
      <c r="D592" s="326"/>
      <c r="E592" s="272">
        <v>0</v>
      </c>
      <c r="F592" s="273"/>
      <c r="G592" s="274"/>
      <c r="H592" s="275"/>
      <c r="I592" s="269"/>
      <c r="J592" s="276"/>
      <c r="K592" s="269"/>
      <c r="M592" s="270" t="s">
        <v>1000</v>
      </c>
      <c r="O592" s="259"/>
    </row>
    <row r="593" spans="1:15" ht="12.75">
      <c r="A593" s="268"/>
      <c r="B593" s="271"/>
      <c r="C593" s="325" t="s">
        <v>531</v>
      </c>
      <c r="D593" s="326"/>
      <c r="E593" s="272">
        <v>0</v>
      </c>
      <c r="F593" s="273"/>
      <c r="G593" s="274"/>
      <c r="H593" s="275"/>
      <c r="I593" s="269"/>
      <c r="J593" s="276"/>
      <c r="K593" s="269"/>
      <c r="M593" s="270" t="s">
        <v>531</v>
      </c>
      <c r="O593" s="259"/>
    </row>
    <row r="594" spans="1:15" ht="12.75">
      <c r="A594" s="268"/>
      <c r="B594" s="271"/>
      <c r="C594" s="325" t="s">
        <v>532</v>
      </c>
      <c r="D594" s="326"/>
      <c r="E594" s="272">
        <v>0</v>
      </c>
      <c r="F594" s="273"/>
      <c r="G594" s="274"/>
      <c r="H594" s="275"/>
      <c r="I594" s="269"/>
      <c r="J594" s="276"/>
      <c r="K594" s="269"/>
      <c r="M594" s="270" t="s">
        <v>532</v>
      </c>
      <c r="O594" s="259"/>
    </row>
    <row r="595" spans="1:15" ht="12.75">
      <c r="A595" s="268"/>
      <c r="B595" s="271"/>
      <c r="C595" s="325" t="s">
        <v>533</v>
      </c>
      <c r="D595" s="326"/>
      <c r="E595" s="272">
        <v>0</v>
      </c>
      <c r="F595" s="273"/>
      <c r="G595" s="274"/>
      <c r="H595" s="275"/>
      <c r="I595" s="269"/>
      <c r="J595" s="276"/>
      <c r="K595" s="269"/>
      <c r="M595" s="270" t="s">
        <v>533</v>
      </c>
      <c r="O595" s="259"/>
    </row>
    <row r="596" spans="1:15" ht="12.75">
      <c r="A596" s="268"/>
      <c r="B596" s="271"/>
      <c r="C596" s="325" t="s">
        <v>1019</v>
      </c>
      <c r="D596" s="326"/>
      <c r="E596" s="272">
        <v>4</v>
      </c>
      <c r="F596" s="273"/>
      <c r="G596" s="274"/>
      <c r="H596" s="275"/>
      <c r="I596" s="269"/>
      <c r="J596" s="276"/>
      <c r="K596" s="269"/>
      <c r="M596" s="270" t="s">
        <v>1019</v>
      </c>
      <c r="O596" s="259"/>
    </row>
    <row r="597" spans="1:80" ht="22.5">
      <c r="A597" s="260">
        <v>125</v>
      </c>
      <c r="B597" s="261" t="s">
        <v>1032</v>
      </c>
      <c r="C597" s="332" t="s">
        <v>1033</v>
      </c>
      <c r="D597" s="263" t="s">
        <v>100</v>
      </c>
      <c r="E597" s="264">
        <v>10</v>
      </c>
      <c r="F597" s="264">
        <v>0</v>
      </c>
      <c r="G597" s="265">
        <f>E597*F597</f>
        <v>0</v>
      </c>
      <c r="H597" s="266">
        <v>0</v>
      </c>
      <c r="I597" s="267">
        <f>E597*H597</f>
        <v>0</v>
      </c>
      <c r="J597" s="266">
        <v>0</v>
      </c>
      <c r="K597" s="267">
        <f>E597*J597</f>
        <v>0</v>
      </c>
      <c r="O597" s="259">
        <v>2</v>
      </c>
      <c r="AA597" s="232">
        <v>1</v>
      </c>
      <c r="AB597" s="232">
        <v>7</v>
      </c>
      <c r="AC597" s="232">
        <v>7</v>
      </c>
      <c r="AZ597" s="232">
        <v>2</v>
      </c>
      <c r="BA597" s="232">
        <f>IF(AZ597=1,G597,0)</f>
        <v>0</v>
      </c>
      <c r="BB597" s="232">
        <f>IF(AZ597=2,G597,0)</f>
        <v>0</v>
      </c>
      <c r="BC597" s="232">
        <f>IF(AZ597=3,G597,0)</f>
        <v>0</v>
      </c>
      <c r="BD597" s="232">
        <f>IF(AZ597=4,G597,0)</f>
        <v>0</v>
      </c>
      <c r="BE597" s="232">
        <f>IF(AZ597=5,G597,0)</f>
        <v>0</v>
      </c>
      <c r="CA597" s="259">
        <v>1</v>
      </c>
      <c r="CB597" s="259">
        <v>7</v>
      </c>
    </row>
    <row r="598" spans="1:15" ht="22.5">
      <c r="A598" s="268"/>
      <c r="B598" s="271"/>
      <c r="C598" s="325" t="s">
        <v>1034</v>
      </c>
      <c r="D598" s="326"/>
      <c r="E598" s="272">
        <v>0</v>
      </c>
      <c r="F598" s="273"/>
      <c r="G598" s="274"/>
      <c r="H598" s="275"/>
      <c r="I598" s="269"/>
      <c r="J598" s="276"/>
      <c r="K598" s="269"/>
      <c r="M598" s="270" t="s">
        <v>1034</v>
      </c>
      <c r="O598" s="259"/>
    </row>
    <row r="599" spans="1:15" ht="12.75">
      <c r="A599" s="268"/>
      <c r="B599" s="271"/>
      <c r="C599" s="325" t="s">
        <v>521</v>
      </c>
      <c r="D599" s="326"/>
      <c r="E599" s="272">
        <v>0</v>
      </c>
      <c r="F599" s="273"/>
      <c r="G599" s="274"/>
      <c r="H599" s="275"/>
      <c r="I599" s="269"/>
      <c r="J599" s="276"/>
      <c r="K599" s="269"/>
      <c r="M599" s="270" t="s">
        <v>521</v>
      </c>
      <c r="O599" s="259"/>
    </row>
    <row r="600" spans="1:15" ht="12.75">
      <c r="A600" s="268"/>
      <c r="B600" s="271"/>
      <c r="C600" s="325" t="s">
        <v>522</v>
      </c>
      <c r="D600" s="326"/>
      <c r="E600" s="272">
        <v>0</v>
      </c>
      <c r="F600" s="273"/>
      <c r="G600" s="274"/>
      <c r="H600" s="275"/>
      <c r="I600" s="269"/>
      <c r="J600" s="276"/>
      <c r="K600" s="269"/>
      <c r="M600" s="270" t="s">
        <v>522</v>
      </c>
      <c r="O600" s="259"/>
    </row>
    <row r="601" spans="1:15" ht="12.75">
      <c r="A601" s="268"/>
      <c r="B601" s="271"/>
      <c r="C601" s="325" t="s">
        <v>523</v>
      </c>
      <c r="D601" s="326"/>
      <c r="E601" s="272">
        <v>0</v>
      </c>
      <c r="F601" s="273"/>
      <c r="G601" s="274"/>
      <c r="H601" s="275"/>
      <c r="I601" s="269"/>
      <c r="J601" s="276"/>
      <c r="K601" s="269"/>
      <c r="M601" s="270" t="s">
        <v>523</v>
      </c>
      <c r="O601" s="259"/>
    </row>
    <row r="602" spans="1:15" ht="12.75">
      <c r="A602" s="268"/>
      <c r="B602" s="271"/>
      <c r="C602" s="325" t="s">
        <v>524</v>
      </c>
      <c r="D602" s="326"/>
      <c r="E602" s="272">
        <v>0</v>
      </c>
      <c r="F602" s="273"/>
      <c r="G602" s="274"/>
      <c r="H602" s="275"/>
      <c r="I602" s="269"/>
      <c r="J602" s="276"/>
      <c r="K602" s="269"/>
      <c r="M602" s="270" t="s">
        <v>524</v>
      </c>
      <c r="O602" s="259"/>
    </row>
    <row r="603" spans="1:15" ht="22.5">
      <c r="A603" s="268"/>
      <c r="B603" s="271"/>
      <c r="C603" s="325" t="s">
        <v>525</v>
      </c>
      <c r="D603" s="326"/>
      <c r="E603" s="272">
        <v>0</v>
      </c>
      <c r="F603" s="273"/>
      <c r="G603" s="274"/>
      <c r="H603" s="275"/>
      <c r="I603" s="269"/>
      <c r="J603" s="276"/>
      <c r="K603" s="269"/>
      <c r="M603" s="270" t="s">
        <v>525</v>
      </c>
      <c r="O603" s="259"/>
    </row>
    <row r="604" spans="1:15" ht="12.75">
      <c r="A604" s="268"/>
      <c r="B604" s="271"/>
      <c r="C604" s="325" t="s">
        <v>526</v>
      </c>
      <c r="D604" s="326"/>
      <c r="E604" s="272">
        <v>0</v>
      </c>
      <c r="F604" s="273"/>
      <c r="G604" s="274"/>
      <c r="H604" s="275"/>
      <c r="I604" s="269"/>
      <c r="J604" s="276"/>
      <c r="K604" s="269"/>
      <c r="M604" s="270" t="s">
        <v>526</v>
      </c>
      <c r="O604" s="259"/>
    </row>
    <row r="605" spans="1:15" ht="12.75">
      <c r="A605" s="268"/>
      <c r="B605" s="271"/>
      <c r="C605" s="325" t="s">
        <v>527</v>
      </c>
      <c r="D605" s="326"/>
      <c r="E605" s="272">
        <v>0</v>
      </c>
      <c r="F605" s="273"/>
      <c r="G605" s="274"/>
      <c r="H605" s="275"/>
      <c r="I605" s="269"/>
      <c r="J605" s="276"/>
      <c r="K605" s="269"/>
      <c r="M605" s="270" t="s">
        <v>527</v>
      </c>
      <c r="O605" s="259"/>
    </row>
    <row r="606" spans="1:15" ht="12.75">
      <c r="A606" s="268"/>
      <c r="B606" s="271"/>
      <c r="C606" s="325" t="s">
        <v>528</v>
      </c>
      <c r="D606" s="326"/>
      <c r="E606" s="272">
        <v>0</v>
      </c>
      <c r="F606" s="273"/>
      <c r="G606" s="274"/>
      <c r="H606" s="275"/>
      <c r="I606" s="269"/>
      <c r="J606" s="276"/>
      <c r="K606" s="269"/>
      <c r="M606" s="270" t="s">
        <v>528</v>
      </c>
      <c r="O606" s="259"/>
    </row>
    <row r="607" spans="1:15" ht="12.75">
      <c r="A607" s="268"/>
      <c r="B607" s="271"/>
      <c r="C607" s="325" t="s">
        <v>529</v>
      </c>
      <c r="D607" s="326"/>
      <c r="E607" s="272">
        <v>0</v>
      </c>
      <c r="F607" s="273"/>
      <c r="G607" s="274"/>
      <c r="H607" s="275"/>
      <c r="I607" s="269"/>
      <c r="J607" s="276"/>
      <c r="K607" s="269"/>
      <c r="M607" s="270" t="s">
        <v>529</v>
      </c>
      <c r="O607" s="259"/>
    </row>
    <row r="608" spans="1:15" ht="12.75">
      <c r="A608" s="268"/>
      <c r="B608" s="271"/>
      <c r="C608" s="325" t="s">
        <v>1000</v>
      </c>
      <c r="D608" s="326"/>
      <c r="E608" s="272">
        <v>0</v>
      </c>
      <c r="F608" s="273"/>
      <c r="G608" s="274"/>
      <c r="H608" s="275"/>
      <c r="I608" s="269"/>
      <c r="J608" s="276"/>
      <c r="K608" s="269"/>
      <c r="M608" s="270" t="s">
        <v>1000</v>
      </c>
      <c r="O608" s="259"/>
    </row>
    <row r="609" spans="1:15" ht="12.75">
      <c r="A609" s="268"/>
      <c r="B609" s="271"/>
      <c r="C609" s="325" t="s">
        <v>531</v>
      </c>
      <c r="D609" s="326"/>
      <c r="E609" s="272">
        <v>0</v>
      </c>
      <c r="F609" s="273"/>
      <c r="G609" s="274"/>
      <c r="H609" s="275"/>
      <c r="I609" s="269"/>
      <c r="J609" s="276"/>
      <c r="K609" s="269"/>
      <c r="M609" s="270" t="s">
        <v>531</v>
      </c>
      <c r="O609" s="259"/>
    </row>
    <row r="610" spans="1:15" ht="12.75">
      <c r="A610" s="268"/>
      <c r="B610" s="271"/>
      <c r="C610" s="325" t="s">
        <v>532</v>
      </c>
      <c r="D610" s="326"/>
      <c r="E610" s="272">
        <v>0</v>
      </c>
      <c r="F610" s="273"/>
      <c r="G610" s="274"/>
      <c r="H610" s="275"/>
      <c r="I610" s="269"/>
      <c r="J610" s="276"/>
      <c r="K610" s="269"/>
      <c r="M610" s="270" t="s">
        <v>532</v>
      </c>
      <c r="O610" s="259"/>
    </row>
    <row r="611" spans="1:15" ht="12.75">
      <c r="A611" s="268"/>
      <c r="B611" s="271"/>
      <c r="C611" s="325" t="s">
        <v>533</v>
      </c>
      <c r="D611" s="326"/>
      <c r="E611" s="272">
        <v>0</v>
      </c>
      <c r="F611" s="273"/>
      <c r="G611" s="274"/>
      <c r="H611" s="275"/>
      <c r="I611" s="269"/>
      <c r="J611" s="276"/>
      <c r="K611" s="269"/>
      <c r="M611" s="270" t="s">
        <v>533</v>
      </c>
      <c r="O611" s="259"/>
    </row>
    <row r="612" spans="1:15" ht="12.75">
      <c r="A612" s="268"/>
      <c r="B612" s="271"/>
      <c r="C612" s="325" t="s">
        <v>1035</v>
      </c>
      <c r="D612" s="326"/>
      <c r="E612" s="272">
        <v>0</v>
      </c>
      <c r="F612" s="273"/>
      <c r="G612" s="274"/>
      <c r="H612" s="275"/>
      <c r="I612" s="269"/>
      <c r="J612" s="276"/>
      <c r="K612" s="269"/>
      <c r="M612" s="270" t="s">
        <v>1035</v>
      </c>
      <c r="O612" s="259"/>
    </row>
    <row r="613" spans="1:15" ht="12.75">
      <c r="A613" s="268"/>
      <c r="B613" s="271"/>
      <c r="C613" s="325" t="s">
        <v>1036</v>
      </c>
      <c r="D613" s="326"/>
      <c r="E613" s="272">
        <v>5</v>
      </c>
      <c r="F613" s="273"/>
      <c r="G613" s="274"/>
      <c r="H613" s="275"/>
      <c r="I613" s="269"/>
      <c r="J613" s="276"/>
      <c r="K613" s="269"/>
      <c r="M613" s="270" t="s">
        <v>1036</v>
      </c>
      <c r="O613" s="259"/>
    </row>
    <row r="614" spans="1:15" ht="12.75">
      <c r="A614" s="268"/>
      <c r="B614" s="271"/>
      <c r="C614" s="325" t="s">
        <v>1037</v>
      </c>
      <c r="D614" s="326"/>
      <c r="E614" s="272">
        <v>5</v>
      </c>
      <c r="F614" s="273"/>
      <c r="G614" s="274"/>
      <c r="H614" s="275"/>
      <c r="I614" s="269"/>
      <c r="J614" s="276"/>
      <c r="K614" s="269"/>
      <c r="M614" s="270" t="s">
        <v>1037</v>
      </c>
      <c r="O614" s="259"/>
    </row>
    <row r="615" spans="1:80" ht="22.5">
      <c r="A615" s="260">
        <v>126</v>
      </c>
      <c r="B615" s="261" t="s">
        <v>1038</v>
      </c>
      <c r="C615" s="332" t="s">
        <v>1039</v>
      </c>
      <c r="D615" s="263" t="s">
        <v>100</v>
      </c>
      <c r="E615" s="264">
        <v>1</v>
      </c>
      <c r="F615" s="264">
        <v>0</v>
      </c>
      <c r="G615" s="265">
        <f>E615*F615</f>
        <v>0</v>
      </c>
      <c r="H615" s="266">
        <v>0</v>
      </c>
      <c r="I615" s="267">
        <f>E615*H615</f>
        <v>0</v>
      </c>
      <c r="J615" s="266">
        <v>0</v>
      </c>
      <c r="K615" s="267">
        <f>E615*J615</f>
        <v>0</v>
      </c>
      <c r="O615" s="259">
        <v>2</v>
      </c>
      <c r="AA615" s="232">
        <v>1</v>
      </c>
      <c r="AB615" s="232">
        <v>7</v>
      </c>
      <c r="AC615" s="232">
        <v>7</v>
      </c>
      <c r="AZ615" s="232">
        <v>2</v>
      </c>
      <c r="BA615" s="232">
        <f>IF(AZ615=1,G615,0)</f>
        <v>0</v>
      </c>
      <c r="BB615" s="232">
        <f>IF(AZ615=2,G615,0)</f>
        <v>0</v>
      </c>
      <c r="BC615" s="232">
        <f>IF(AZ615=3,G615,0)</f>
        <v>0</v>
      </c>
      <c r="BD615" s="232">
        <f>IF(AZ615=4,G615,0)</f>
        <v>0</v>
      </c>
      <c r="BE615" s="232">
        <f>IF(AZ615=5,G615,0)</f>
        <v>0</v>
      </c>
      <c r="CA615" s="259">
        <v>1</v>
      </c>
      <c r="CB615" s="259">
        <v>7</v>
      </c>
    </row>
    <row r="616" spans="1:15" ht="22.5">
      <c r="A616" s="268"/>
      <c r="B616" s="271"/>
      <c r="C616" s="325" t="s">
        <v>1040</v>
      </c>
      <c r="D616" s="326"/>
      <c r="E616" s="272">
        <v>0</v>
      </c>
      <c r="F616" s="273"/>
      <c r="G616" s="274"/>
      <c r="H616" s="275"/>
      <c r="I616" s="269"/>
      <c r="J616" s="276"/>
      <c r="K616" s="269"/>
      <c r="M616" s="270" t="s">
        <v>1040</v>
      </c>
      <c r="O616" s="259"/>
    </row>
    <row r="617" spans="1:15" ht="12.75">
      <c r="A617" s="268"/>
      <c r="B617" s="271"/>
      <c r="C617" s="325" t="s">
        <v>521</v>
      </c>
      <c r="D617" s="326"/>
      <c r="E617" s="272">
        <v>0</v>
      </c>
      <c r="F617" s="273"/>
      <c r="G617" s="274"/>
      <c r="H617" s="275"/>
      <c r="I617" s="269"/>
      <c r="J617" s="276"/>
      <c r="K617" s="269"/>
      <c r="M617" s="270" t="s">
        <v>521</v>
      </c>
      <c r="O617" s="259"/>
    </row>
    <row r="618" spans="1:15" ht="12.75">
      <c r="A618" s="268"/>
      <c r="B618" s="271"/>
      <c r="C618" s="325" t="s">
        <v>522</v>
      </c>
      <c r="D618" s="326"/>
      <c r="E618" s="272">
        <v>0</v>
      </c>
      <c r="F618" s="273"/>
      <c r="G618" s="274"/>
      <c r="H618" s="275"/>
      <c r="I618" s="269"/>
      <c r="J618" s="276"/>
      <c r="K618" s="269"/>
      <c r="M618" s="270" t="s">
        <v>522</v>
      </c>
      <c r="O618" s="259"/>
    </row>
    <row r="619" spans="1:15" ht="12.75">
      <c r="A619" s="268"/>
      <c r="B619" s="271"/>
      <c r="C619" s="325" t="s">
        <v>523</v>
      </c>
      <c r="D619" s="326"/>
      <c r="E619" s="272">
        <v>0</v>
      </c>
      <c r="F619" s="273"/>
      <c r="G619" s="274"/>
      <c r="H619" s="275"/>
      <c r="I619" s="269"/>
      <c r="J619" s="276"/>
      <c r="K619" s="269"/>
      <c r="M619" s="270" t="s">
        <v>523</v>
      </c>
      <c r="O619" s="259"/>
    </row>
    <row r="620" spans="1:15" ht="12.75">
      <c r="A620" s="268"/>
      <c r="B620" s="271"/>
      <c r="C620" s="325" t="s">
        <v>524</v>
      </c>
      <c r="D620" s="326"/>
      <c r="E620" s="272">
        <v>0</v>
      </c>
      <c r="F620" s="273"/>
      <c r="G620" s="274"/>
      <c r="H620" s="275"/>
      <c r="I620" s="269"/>
      <c r="J620" s="276"/>
      <c r="K620" s="269"/>
      <c r="M620" s="270" t="s">
        <v>524</v>
      </c>
      <c r="O620" s="259"/>
    </row>
    <row r="621" spans="1:15" ht="22.5">
      <c r="A621" s="268"/>
      <c r="B621" s="271"/>
      <c r="C621" s="325" t="s">
        <v>525</v>
      </c>
      <c r="D621" s="326"/>
      <c r="E621" s="272">
        <v>0</v>
      </c>
      <c r="F621" s="273"/>
      <c r="G621" s="274"/>
      <c r="H621" s="275"/>
      <c r="I621" s="269"/>
      <c r="J621" s="276"/>
      <c r="K621" s="269"/>
      <c r="M621" s="270" t="s">
        <v>525</v>
      </c>
      <c r="O621" s="259"/>
    </row>
    <row r="622" spans="1:15" ht="12.75">
      <c r="A622" s="268"/>
      <c r="B622" s="271"/>
      <c r="C622" s="325" t="s">
        <v>526</v>
      </c>
      <c r="D622" s="326"/>
      <c r="E622" s="272">
        <v>0</v>
      </c>
      <c r="F622" s="273"/>
      <c r="G622" s="274"/>
      <c r="H622" s="275"/>
      <c r="I622" s="269"/>
      <c r="J622" s="276"/>
      <c r="K622" s="269"/>
      <c r="M622" s="270" t="s">
        <v>526</v>
      </c>
      <c r="O622" s="259"/>
    </row>
    <row r="623" spans="1:15" ht="12.75">
      <c r="A623" s="268"/>
      <c r="B623" s="271"/>
      <c r="C623" s="325" t="s">
        <v>527</v>
      </c>
      <c r="D623" s="326"/>
      <c r="E623" s="272">
        <v>0</v>
      </c>
      <c r="F623" s="273"/>
      <c r="G623" s="274"/>
      <c r="H623" s="275"/>
      <c r="I623" s="269"/>
      <c r="J623" s="276"/>
      <c r="K623" s="269"/>
      <c r="M623" s="270" t="s">
        <v>527</v>
      </c>
      <c r="O623" s="259"/>
    </row>
    <row r="624" spans="1:15" ht="12.75">
      <c r="A624" s="268"/>
      <c r="B624" s="271"/>
      <c r="C624" s="325" t="s">
        <v>528</v>
      </c>
      <c r="D624" s="326"/>
      <c r="E624" s="272">
        <v>0</v>
      </c>
      <c r="F624" s="273"/>
      <c r="G624" s="274"/>
      <c r="H624" s="275"/>
      <c r="I624" s="269"/>
      <c r="J624" s="276"/>
      <c r="K624" s="269"/>
      <c r="M624" s="270" t="s">
        <v>528</v>
      </c>
      <c r="O624" s="259"/>
    </row>
    <row r="625" spans="1:15" ht="12.75">
      <c r="A625" s="268"/>
      <c r="B625" s="271"/>
      <c r="C625" s="325" t="s">
        <v>529</v>
      </c>
      <c r="D625" s="326"/>
      <c r="E625" s="272">
        <v>0</v>
      </c>
      <c r="F625" s="273"/>
      <c r="G625" s="274"/>
      <c r="H625" s="275"/>
      <c r="I625" s="269"/>
      <c r="J625" s="276"/>
      <c r="K625" s="269"/>
      <c r="M625" s="270" t="s">
        <v>529</v>
      </c>
      <c r="O625" s="259"/>
    </row>
    <row r="626" spans="1:15" ht="12.75">
      <c r="A626" s="268"/>
      <c r="B626" s="271"/>
      <c r="C626" s="325" t="s">
        <v>1000</v>
      </c>
      <c r="D626" s="326"/>
      <c r="E626" s="272">
        <v>0</v>
      </c>
      <c r="F626" s="273"/>
      <c r="G626" s="274"/>
      <c r="H626" s="275"/>
      <c r="I626" s="269"/>
      <c r="J626" s="276"/>
      <c r="K626" s="269"/>
      <c r="M626" s="270" t="s">
        <v>1000</v>
      </c>
      <c r="O626" s="259"/>
    </row>
    <row r="627" spans="1:15" ht="12.75">
      <c r="A627" s="268"/>
      <c r="B627" s="271"/>
      <c r="C627" s="325" t="s">
        <v>531</v>
      </c>
      <c r="D627" s="326"/>
      <c r="E627" s="272">
        <v>0</v>
      </c>
      <c r="F627" s="273"/>
      <c r="G627" s="274"/>
      <c r="H627" s="275"/>
      <c r="I627" s="269"/>
      <c r="J627" s="276"/>
      <c r="K627" s="269"/>
      <c r="M627" s="270" t="s">
        <v>531</v>
      </c>
      <c r="O627" s="259"/>
    </row>
    <row r="628" spans="1:15" ht="12.75">
      <c r="A628" s="268"/>
      <c r="B628" s="271"/>
      <c r="C628" s="325" t="s">
        <v>532</v>
      </c>
      <c r="D628" s="326"/>
      <c r="E628" s="272">
        <v>0</v>
      </c>
      <c r="F628" s="273"/>
      <c r="G628" s="274"/>
      <c r="H628" s="275"/>
      <c r="I628" s="269"/>
      <c r="J628" s="276"/>
      <c r="K628" s="269"/>
      <c r="M628" s="270" t="s">
        <v>532</v>
      </c>
      <c r="O628" s="259"/>
    </row>
    <row r="629" spans="1:15" ht="12.75">
      <c r="A629" s="268"/>
      <c r="B629" s="271"/>
      <c r="C629" s="325" t="s">
        <v>533</v>
      </c>
      <c r="D629" s="326"/>
      <c r="E629" s="272">
        <v>0</v>
      </c>
      <c r="F629" s="273"/>
      <c r="G629" s="274"/>
      <c r="H629" s="275"/>
      <c r="I629" s="269"/>
      <c r="J629" s="276"/>
      <c r="K629" s="269"/>
      <c r="M629" s="270" t="s">
        <v>533</v>
      </c>
      <c r="O629" s="259"/>
    </row>
    <row r="630" spans="1:15" ht="12.75">
      <c r="A630" s="268"/>
      <c r="B630" s="271"/>
      <c r="C630" s="325" t="s">
        <v>517</v>
      </c>
      <c r="D630" s="326"/>
      <c r="E630" s="272">
        <v>1</v>
      </c>
      <c r="F630" s="273"/>
      <c r="G630" s="274"/>
      <c r="H630" s="275"/>
      <c r="I630" s="269"/>
      <c r="J630" s="276"/>
      <c r="K630" s="269"/>
      <c r="M630" s="270" t="s">
        <v>517</v>
      </c>
      <c r="O630" s="259"/>
    </row>
    <row r="631" spans="1:80" ht="12.75">
      <c r="A631" s="260">
        <v>127</v>
      </c>
      <c r="B631" s="261" t="s">
        <v>1041</v>
      </c>
      <c r="C631" s="332" t="s">
        <v>1042</v>
      </c>
      <c r="D631" s="263" t="s">
        <v>100</v>
      </c>
      <c r="E631" s="264">
        <v>1</v>
      </c>
      <c r="F631" s="264">
        <v>0</v>
      </c>
      <c r="G631" s="265">
        <f>E631*F631</f>
        <v>0</v>
      </c>
      <c r="H631" s="266">
        <v>0</v>
      </c>
      <c r="I631" s="267">
        <f>E631*H631</f>
        <v>0</v>
      </c>
      <c r="J631" s="266">
        <v>0</v>
      </c>
      <c r="K631" s="267">
        <f>E631*J631</f>
        <v>0</v>
      </c>
      <c r="O631" s="259">
        <v>2</v>
      </c>
      <c r="AA631" s="232">
        <v>1</v>
      </c>
      <c r="AB631" s="232">
        <v>7</v>
      </c>
      <c r="AC631" s="232">
        <v>7</v>
      </c>
      <c r="AZ631" s="232">
        <v>2</v>
      </c>
      <c r="BA631" s="232">
        <f>IF(AZ631=1,G631,0)</f>
        <v>0</v>
      </c>
      <c r="BB631" s="232">
        <f>IF(AZ631=2,G631,0)</f>
        <v>0</v>
      </c>
      <c r="BC631" s="232">
        <f>IF(AZ631=3,G631,0)</f>
        <v>0</v>
      </c>
      <c r="BD631" s="232">
        <f>IF(AZ631=4,G631,0)</f>
        <v>0</v>
      </c>
      <c r="BE631" s="232">
        <f>IF(AZ631=5,G631,0)</f>
        <v>0</v>
      </c>
      <c r="CA631" s="259">
        <v>1</v>
      </c>
      <c r="CB631" s="259">
        <v>7</v>
      </c>
    </row>
    <row r="632" spans="1:15" ht="12.75">
      <c r="A632" s="268"/>
      <c r="B632" s="271"/>
      <c r="C632" s="325" t="s">
        <v>1004</v>
      </c>
      <c r="D632" s="326"/>
      <c r="E632" s="272">
        <v>0</v>
      </c>
      <c r="F632" s="273"/>
      <c r="G632" s="274"/>
      <c r="H632" s="275"/>
      <c r="I632" s="269"/>
      <c r="J632" s="276"/>
      <c r="K632" s="269"/>
      <c r="M632" s="270" t="s">
        <v>1004</v>
      </c>
      <c r="O632" s="259"/>
    </row>
    <row r="633" spans="1:15" ht="12.75">
      <c r="A633" s="268"/>
      <c r="B633" s="271"/>
      <c r="C633" s="325" t="s">
        <v>521</v>
      </c>
      <c r="D633" s="326"/>
      <c r="E633" s="272">
        <v>0</v>
      </c>
      <c r="F633" s="273"/>
      <c r="G633" s="274"/>
      <c r="H633" s="275"/>
      <c r="I633" s="269"/>
      <c r="J633" s="276"/>
      <c r="K633" s="269"/>
      <c r="M633" s="270" t="s">
        <v>521</v>
      </c>
      <c r="O633" s="259"/>
    </row>
    <row r="634" spans="1:15" ht="12.75">
      <c r="A634" s="268"/>
      <c r="B634" s="271"/>
      <c r="C634" s="325" t="s">
        <v>522</v>
      </c>
      <c r="D634" s="326"/>
      <c r="E634" s="272">
        <v>0</v>
      </c>
      <c r="F634" s="273"/>
      <c r="G634" s="274"/>
      <c r="H634" s="275"/>
      <c r="I634" s="269"/>
      <c r="J634" s="276"/>
      <c r="K634" s="269"/>
      <c r="M634" s="270" t="s">
        <v>522</v>
      </c>
      <c r="O634" s="259"/>
    </row>
    <row r="635" spans="1:15" ht="12.75">
      <c r="A635" s="268"/>
      <c r="B635" s="271"/>
      <c r="C635" s="325" t="s">
        <v>523</v>
      </c>
      <c r="D635" s="326"/>
      <c r="E635" s="272">
        <v>0</v>
      </c>
      <c r="F635" s="273"/>
      <c r="G635" s="274"/>
      <c r="H635" s="275"/>
      <c r="I635" s="269"/>
      <c r="J635" s="276"/>
      <c r="K635" s="269"/>
      <c r="M635" s="270" t="s">
        <v>523</v>
      </c>
      <c r="O635" s="259"/>
    </row>
    <row r="636" spans="1:15" ht="12.75">
      <c r="A636" s="268"/>
      <c r="B636" s="271"/>
      <c r="C636" s="325" t="s">
        <v>524</v>
      </c>
      <c r="D636" s="326"/>
      <c r="E636" s="272">
        <v>0</v>
      </c>
      <c r="F636" s="273"/>
      <c r="G636" s="274"/>
      <c r="H636" s="275"/>
      <c r="I636" s="269"/>
      <c r="J636" s="276"/>
      <c r="K636" s="269"/>
      <c r="M636" s="270" t="s">
        <v>524</v>
      </c>
      <c r="O636" s="259"/>
    </row>
    <row r="637" spans="1:15" ht="22.5">
      <c r="A637" s="268"/>
      <c r="B637" s="271"/>
      <c r="C637" s="325" t="s">
        <v>525</v>
      </c>
      <c r="D637" s="326"/>
      <c r="E637" s="272">
        <v>0</v>
      </c>
      <c r="F637" s="273"/>
      <c r="G637" s="274"/>
      <c r="H637" s="275"/>
      <c r="I637" s="269"/>
      <c r="J637" s="276"/>
      <c r="K637" s="269"/>
      <c r="M637" s="270" t="s">
        <v>525</v>
      </c>
      <c r="O637" s="259"/>
    </row>
    <row r="638" spans="1:15" ht="12.75">
      <c r="A638" s="268"/>
      <c r="B638" s="271"/>
      <c r="C638" s="325" t="s">
        <v>526</v>
      </c>
      <c r="D638" s="326"/>
      <c r="E638" s="272">
        <v>0</v>
      </c>
      <c r="F638" s="273"/>
      <c r="G638" s="274"/>
      <c r="H638" s="275"/>
      <c r="I638" s="269"/>
      <c r="J638" s="276"/>
      <c r="K638" s="269"/>
      <c r="M638" s="270" t="s">
        <v>526</v>
      </c>
      <c r="O638" s="259"/>
    </row>
    <row r="639" spans="1:15" ht="12.75">
      <c r="A639" s="268"/>
      <c r="B639" s="271"/>
      <c r="C639" s="325" t="s">
        <v>527</v>
      </c>
      <c r="D639" s="326"/>
      <c r="E639" s="272">
        <v>0</v>
      </c>
      <c r="F639" s="273"/>
      <c r="G639" s="274"/>
      <c r="H639" s="275"/>
      <c r="I639" s="269"/>
      <c r="J639" s="276"/>
      <c r="K639" s="269"/>
      <c r="M639" s="270" t="s">
        <v>527</v>
      </c>
      <c r="O639" s="259"/>
    </row>
    <row r="640" spans="1:15" ht="12.75">
      <c r="A640" s="268"/>
      <c r="B640" s="271"/>
      <c r="C640" s="325" t="s">
        <v>528</v>
      </c>
      <c r="D640" s="326"/>
      <c r="E640" s="272">
        <v>0</v>
      </c>
      <c r="F640" s="273"/>
      <c r="G640" s="274"/>
      <c r="H640" s="275"/>
      <c r="I640" s="269"/>
      <c r="J640" s="276"/>
      <c r="K640" s="269"/>
      <c r="M640" s="270" t="s">
        <v>528</v>
      </c>
      <c r="O640" s="259"/>
    </row>
    <row r="641" spans="1:15" ht="12.75">
      <c r="A641" s="268"/>
      <c r="B641" s="271"/>
      <c r="C641" s="325" t="s">
        <v>529</v>
      </c>
      <c r="D641" s="326"/>
      <c r="E641" s="272">
        <v>0</v>
      </c>
      <c r="F641" s="273"/>
      <c r="G641" s="274"/>
      <c r="H641" s="275"/>
      <c r="I641" s="269"/>
      <c r="J641" s="276"/>
      <c r="K641" s="269"/>
      <c r="M641" s="270" t="s">
        <v>529</v>
      </c>
      <c r="O641" s="259"/>
    </row>
    <row r="642" spans="1:15" ht="12.75">
      <c r="A642" s="268"/>
      <c r="B642" s="271"/>
      <c r="C642" s="325" t="s">
        <v>1000</v>
      </c>
      <c r="D642" s="326"/>
      <c r="E642" s="272">
        <v>0</v>
      </c>
      <c r="F642" s="273"/>
      <c r="G642" s="274"/>
      <c r="H642" s="275"/>
      <c r="I642" s="269"/>
      <c r="J642" s="276"/>
      <c r="K642" s="269"/>
      <c r="M642" s="270" t="s">
        <v>1000</v>
      </c>
      <c r="O642" s="259"/>
    </row>
    <row r="643" spans="1:15" ht="12.75">
      <c r="A643" s="268"/>
      <c r="B643" s="271"/>
      <c r="C643" s="325" t="s">
        <v>531</v>
      </c>
      <c r="D643" s="326"/>
      <c r="E643" s="272">
        <v>0</v>
      </c>
      <c r="F643" s="273"/>
      <c r="G643" s="274"/>
      <c r="H643" s="275"/>
      <c r="I643" s="269"/>
      <c r="J643" s="276"/>
      <c r="K643" s="269"/>
      <c r="M643" s="270" t="s">
        <v>531</v>
      </c>
      <c r="O643" s="259"/>
    </row>
    <row r="644" spans="1:15" ht="12.75">
      <c r="A644" s="268"/>
      <c r="B644" s="271"/>
      <c r="C644" s="325" t="s">
        <v>532</v>
      </c>
      <c r="D644" s="326"/>
      <c r="E644" s="272">
        <v>0</v>
      </c>
      <c r="F644" s="273"/>
      <c r="G644" s="274"/>
      <c r="H644" s="275"/>
      <c r="I644" s="269"/>
      <c r="J644" s="276"/>
      <c r="K644" s="269"/>
      <c r="M644" s="270" t="s">
        <v>532</v>
      </c>
      <c r="O644" s="259"/>
    </row>
    <row r="645" spans="1:15" ht="12.75">
      <c r="A645" s="268"/>
      <c r="B645" s="271"/>
      <c r="C645" s="325" t="s">
        <v>533</v>
      </c>
      <c r="D645" s="326"/>
      <c r="E645" s="272">
        <v>0</v>
      </c>
      <c r="F645" s="273"/>
      <c r="G645" s="274"/>
      <c r="H645" s="275"/>
      <c r="I645" s="269"/>
      <c r="J645" s="276"/>
      <c r="K645" s="269"/>
      <c r="M645" s="270" t="s">
        <v>533</v>
      </c>
      <c r="O645" s="259"/>
    </row>
    <row r="646" spans="1:15" ht="12.75">
      <c r="A646" s="268"/>
      <c r="B646" s="271"/>
      <c r="C646" s="325" t="s">
        <v>517</v>
      </c>
      <c r="D646" s="326"/>
      <c r="E646" s="272">
        <v>1</v>
      </c>
      <c r="F646" s="273"/>
      <c r="G646" s="274"/>
      <c r="H646" s="275"/>
      <c r="I646" s="269"/>
      <c r="J646" s="276"/>
      <c r="K646" s="269"/>
      <c r="M646" s="270" t="s">
        <v>517</v>
      </c>
      <c r="O646" s="259"/>
    </row>
    <row r="647" spans="1:80" ht="12.75">
      <c r="A647" s="260">
        <v>128</v>
      </c>
      <c r="B647" s="261" t="s">
        <v>1043</v>
      </c>
      <c r="C647" s="332" t="s">
        <v>1044</v>
      </c>
      <c r="D647" s="263" t="s">
        <v>100</v>
      </c>
      <c r="E647" s="264">
        <v>2</v>
      </c>
      <c r="F647" s="264">
        <v>0</v>
      </c>
      <c r="G647" s="265">
        <f>E647*F647</f>
        <v>0</v>
      </c>
      <c r="H647" s="266">
        <v>0</v>
      </c>
      <c r="I647" s="267">
        <f>E647*H647</f>
        <v>0</v>
      </c>
      <c r="J647" s="266">
        <v>0</v>
      </c>
      <c r="K647" s="267">
        <f>E647*J647</f>
        <v>0</v>
      </c>
      <c r="O647" s="259">
        <v>2</v>
      </c>
      <c r="AA647" s="232">
        <v>1</v>
      </c>
      <c r="AB647" s="232">
        <v>7</v>
      </c>
      <c r="AC647" s="232">
        <v>7</v>
      </c>
      <c r="AZ647" s="232">
        <v>2</v>
      </c>
      <c r="BA647" s="232">
        <f>IF(AZ647=1,G647,0)</f>
        <v>0</v>
      </c>
      <c r="BB647" s="232">
        <f>IF(AZ647=2,G647,0)</f>
        <v>0</v>
      </c>
      <c r="BC647" s="232">
        <f>IF(AZ647=3,G647,0)</f>
        <v>0</v>
      </c>
      <c r="BD647" s="232">
        <f>IF(AZ647=4,G647,0)</f>
        <v>0</v>
      </c>
      <c r="BE647" s="232">
        <f>IF(AZ647=5,G647,0)</f>
        <v>0</v>
      </c>
      <c r="CA647" s="259">
        <v>1</v>
      </c>
      <c r="CB647" s="259">
        <v>7</v>
      </c>
    </row>
    <row r="648" spans="1:15" ht="12.75">
      <c r="A648" s="268"/>
      <c r="B648" s="271"/>
      <c r="C648" s="325" t="s">
        <v>1004</v>
      </c>
      <c r="D648" s="326"/>
      <c r="E648" s="272">
        <v>0</v>
      </c>
      <c r="F648" s="273"/>
      <c r="G648" s="274"/>
      <c r="H648" s="275"/>
      <c r="I648" s="269"/>
      <c r="J648" s="276"/>
      <c r="K648" s="269"/>
      <c r="M648" s="270" t="s">
        <v>1004</v>
      </c>
      <c r="O648" s="259"/>
    </row>
    <row r="649" spans="1:15" ht="12.75">
      <c r="A649" s="268"/>
      <c r="B649" s="271"/>
      <c r="C649" s="325" t="s">
        <v>521</v>
      </c>
      <c r="D649" s="326"/>
      <c r="E649" s="272">
        <v>0</v>
      </c>
      <c r="F649" s="273"/>
      <c r="G649" s="274"/>
      <c r="H649" s="275"/>
      <c r="I649" s="269"/>
      <c r="J649" s="276"/>
      <c r="K649" s="269"/>
      <c r="M649" s="270" t="s">
        <v>521</v>
      </c>
      <c r="O649" s="259"/>
    </row>
    <row r="650" spans="1:15" ht="12.75">
      <c r="A650" s="268"/>
      <c r="B650" s="271"/>
      <c r="C650" s="325" t="s">
        <v>522</v>
      </c>
      <c r="D650" s="326"/>
      <c r="E650" s="272">
        <v>0</v>
      </c>
      <c r="F650" s="273"/>
      <c r="G650" s="274"/>
      <c r="H650" s="275"/>
      <c r="I650" s="269"/>
      <c r="J650" s="276"/>
      <c r="K650" s="269"/>
      <c r="M650" s="270" t="s">
        <v>522</v>
      </c>
      <c r="O650" s="259"/>
    </row>
    <row r="651" spans="1:15" ht="12.75">
      <c r="A651" s="268"/>
      <c r="B651" s="271"/>
      <c r="C651" s="325" t="s">
        <v>523</v>
      </c>
      <c r="D651" s="326"/>
      <c r="E651" s="272">
        <v>0</v>
      </c>
      <c r="F651" s="273"/>
      <c r="G651" s="274"/>
      <c r="H651" s="275"/>
      <c r="I651" s="269"/>
      <c r="J651" s="276"/>
      <c r="K651" s="269"/>
      <c r="M651" s="270" t="s">
        <v>523</v>
      </c>
      <c r="O651" s="259"/>
    </row>
    <row r="652" spans="1:15" ht="12.75">
      <c r="A652" s="268"/>
      <c r="B652" s="271"/>
      <c r="C652" s="325" t="s">
        <v>524</v>
      </c>
      <c r="D652" s="326"/>
      <c r="E652" s="272">
        <v>0</v>
      </c>
      <c r="F652" s="273"/>
      <c r="G652" s="274"/>
      <c r="H652" s="275"/>
      <c r="I652" s="269"/>
      <c r="J652" s="276"/>
      <c r="K652" s="269"/>
      <c r="M652" s="270" t="s">
        <v>524</v>
      </c>
      <c r="O652" s="259"/>
    </row>
    <row r="653" spans="1:15" ht="22.5">
      <c r="A653" s="268"/>
      <c r="B653" s="271"/>
      <c r="C653" s="325" t="s">
        <v>525</v>
      </c>
      <c r="D653" s="326"/>
      <c r="E653" s="272">
        <v>0</v>
      </c>
      <c r="F653" s="273"/>
      <c r="G653" s="274"/>
      <c r="H653" s="275"/>
      <c r="I653" s="269"/>
      <c r="J653" s="276"/>
      <c r="K653" s="269"/>
      <c r="M653" s="270" t="s">
        <v>525</v>
      </c>
      <c r="O653" s="259"/>
    </row>
    <row r="654" spans="1:15" ht="12.75">
      <c r="A654" s="268"/>
      <c r="B654" s="271"/>
      <c r="C654" s="325" t="s">
        <v>526</v>
      </c>
      <c r="D654" s="326"/>
      <c r="E654" s="272">
        <v>0</v>
      </c>
      <c r="F654" s="273"/>
      <c r="G654" s="274"/>
      <c r="H654" s="275"/>
      <c r="I654" s="269"/>
      <c r="J654" s="276"/>
      <c r="K654" s="269"/>
      <c r="M654" s="270" t="s">
        <v>526</v>
      </c>
      <c r="O654" s="259"/>
    </row>
    <row r="655" spans="1:15" ht="12.75">
      <c r="A655" s="268"/>
      <c r="B655" s="271"/>
      <c r="C655" s="325" t="s">
        <v>527</v>
      </c>
      <c r="D655" s="326"/>
      <c r="E655" s="272">
        <v>0</v>
      </c>
      <c r="F655" s="273"/>
      <c r="G655" s="274"/>
      <c r="H655" s="275"/>
      <c r="I655" s="269"/>
      <c r="J655" s="276"/>
      <c r="K655" s="269"/>
      <c r="M655" s="270" t="s">
        <v>527</v>
      </c>
      <c r="O655" s="259"/>
    </row>
    <row r="656" spans="1:15" ht="12.75">
      <c r="A656" s="268"/>
      <c r="B656" s="271"/>
      <c r="C656" s="325" t="s">
        <v>528</v>
      </c>
      <c r="D656" s="326"/>
      <c r="E656" s="272">
        <v>0</v>
      </c>
      <c r="F656" s="273"/>
      <c r="G656" s="274"/>
      <c r="H656" s="275"/>
      <c r="I656" s="269"/>
      <c r="J656" s="276"/>
      <c r="K656" s="269"/>
      <c r="M656" s="270" t="s">
        <v>528</v>
      </c>
      <c r="O656" s="259"/>
    </row>
    <row r="657" spans="1:15" ht="12.75">
      <c r="A657" s="268"/>
      <c r="B657" s="271"/>
      <c r="C657" s="325" t="s">
        <v>529</v>
      </c>
      <c r="D657" s="326"/>
      <c r="E657" s="272">
        <v>0</v>
      </c>
      <c r="F657" s="273"/>
      <c r="G657" s="274"/>
      <c r="H657" s="275"/>
      <c r="I657" s="269"/>
      <c r="J657" s="276"/>
      <c r="K657" s="269"/>
      <c r="M657" s="270" t="s">
        <v>529</v>
      </c>
      <c r="O657" s="259"/>
    </row>
    <row r="658" spans="1:15" ht="12.75">
      <c r="A658" s="268"/>
      <c r="B658" s="271"/>
      <c r="C658" s="325" t="s">
        <v>1000</v>
      </c>
      <c r="D658" s="326"/>
      <c r="E658" s="272">
        <v>0</v>
      </c>
      <c r="F658" s="273"/>
      <c r="G658" s="274"/>
      <c r="H658" s="275"/>
      <c r="I658" s="269"/>
      <c r="J658" s="276"/>
      <c r="K658" s="269"/>
      <c r="M658" s="270" t="s">
        <v>1000</v>
      </c>
      <c r="O658" s="259"/>
    </row>
    <row r="659" spans="1:15" ht="12.75">
      <c r="A659" s="268"/>
      <c r="B659" s="271"/>
      <c r="C659" s="325" t="s">
        <v>531</v>
      </c>
      <c r="D659" s="326"/>
      <c r="E659" s="272">
        <v>0</v>
      </c>
      <c r="F659" s="273"/>
      <c r="G659" s="274"/>
      <c r="H659" s="275"/>
      <c r="I659" s="269"/>
      <c r="J659" s="276"/>
      <c r="K659" s="269"/>
      <c r="M659" s="270" t="s">
        <v>531</v>
      </c>
      <c r="O659" s="259"/>
    </row>
    <row r="660" spans="1:15" ht="12.75">
      <c r="A660" s="268"/>
      <c r="B660" s="271"/>
      <c r="C660" s="325" t="s">
        <v>532</v>
      </c>
      <c r="D660" s="326"/>
      <c r="E660" s="272">
        <v>0</v>
      </c>
      <c r="F660" s="273"/>
      <c r="G660" s="274"/>
      <c r="H660" s="275"/>
      <c r="I660" s="269"/>
      <c r="J660" s="276"/>
      <c r="K660" s="269"/>
      <c r="M660" s="270" t="s">
        <v>532</v>
      </c>
      <c r="O660" s="259"/>
    </row>
    <row r="661" spans="1:15" ht="12.75">
      <c r="A661" s="268"/>
      <c r="B661" s="271"/>
      <c r="C661" s="325" t="s">
        <v>533</v>
      </c>
      <c r="D661" s="326"/>
      <c r="E661" s="272">
        <v>0</v>
      </c>
      <c r="F661" s="273"/>
      <c r="G661" s="274"/>
      <c r="H661" s="275"/>
      <c r="I661" s="269"/>
      <c r="J661" s="276"/>
      <c r="K661" s="269"/>
      <c r="M661" s="270" t="s">
        <v>533</v>
      </c>
      <c r="O661" s="259"/>
    </row>
    <row r="662" spans="1:15" ht="12.75">
      <c r="A662" s="268"/>
      <c r="B662" s="271"/>
      <c r="C662" s="325" t="s">
        <v>563</v>
      </c>
      <c r="D662" s="326"/>
      <c r="E662" s="272">
        <v>2</v>
      </c>
      <c r="F662" s="273"/>
      <c r="G662" s="274"/>
      <c r="H662" s="275"/>
      <c r="I662" s="269"/>
      <c r="J662" s="276"/>
      <c r="K662" s="269"/>
      <c r="M662" s="270" t="s">
        <v>563</v>
      </c>
      <c r="O662" s="259"/>
    </row>
    <row r="663" spans="1:80" ht="12.75">
      <c r="A663" s="260">
        <v>129</v>
      </c>
      <c r="B663" s="261" t="s">
        <v>1045</v>
      </c>
      <c r="C663" s="332" t="s">
        <v>1046</v>
      </c>
      <c r="D663" s="263" t="s">
        <v>100</v>
      </c>
      <c r="E663" s="264">
        <v>7</v>
      </c>
      <c r="F663" s="264">
        <v>0</v>
      </c>
      <c r="G663" s="265">
        <f>E663*F663</f>
        <v>0</v>
      </c>
      <c r="H663" s="266">
        <v>0</v>
      </c>
      <c r="I663" s="267">
        <f>E663*H663</f>
        <v>0</v>
      </c>
      <c r="J663" s="266">
        <v>0</v>
      </c>
      <c r="K663" s="267">
        <f>E663*J663</f>
        <v>0</v>
      </c>
      <c r="O663" s="259">
        <v>2</v>
      </c>
      <c r="AA663" s="232">
        <v>1</v>
      </c>
      <c r="AB663" s="232">
        <v>7</v>
      </c>
      <c r="AC663" s="232">
        <v>7</v>
      </c>
      <c r="AZ663" s="232">
        <v>2</v>
      </c>
      <c r="BA663" s="232">
        <f>IF(AZ663=1,G663,0)</f>
        <v>0</v>
      </c>
      <c r="BB663" s="232">
        <f>IF(AZ663=2,G663,0)</f>
        <v>0</v>
      </c>
      <c r="BC663" s="232">
        <f>IF(AZ663=3,G663,0)</f>
        <v>0</v>
      </c>
      <c r="BD663" s="232">
        <f>IF(AZ663=4,G663,0)</f>
        <v>0</v>
      </c>
      <c r="BE663" s="232">
        <f>IF(AZ663=5,G663,0)</f>
        <v>0</v>
      </c>
      <c r="CA663" s="259">
        <v>1</v>
      </c>
      <c r="CB663" s="259">
        <v>7</v>
      </c>
    </row>
    <row r="664" spans="1:15" ht="12.75">
      <c r="A664" s="268"/>
      <c r="B664" s="271"/>
      <c r="C664" s="325" t="s">
        <v>1047</v>
      </c>
      <c r="D664" s="326"/>
      <c r="E664" s="272">
        <v>0</v>
      </c>
      <c r="F664" s="273"/>
      <c r="G664" s="274"/>
      <c r="H664" s="275"/>
      <c r="I664" s="269"/>
      <c r="J664" s="276"/>
      <c r="K664" s="269"/>
      <c r="M664" s="270" t="s">
        <v>1047</v>
      </c>
      <c r="O664" s="259"/>
    </row>
    <row r="665" spans="1:15" ht="12.75">
      <c r="A665" s="268"/>
      <c r="B665" s="271"/>
      <c r="C665" s="325" t="s">
        <v>521</v>
      </c>
      <c r="D665" s="326"/>
      <c r="E665" s="272">
        <v>0</v>
      </c>
      <c r="F665" s="273"/>
      <c r="G665" s="274"/>
      <c r="H665" s="275"/>
      <c r="I665" s="269"/>
      <c r="J665" s="276"/>
      <c r="K665" s="269"/>
      <c r="M665" s="270" t="s">
        <v>521</v>
      </c>
      <c r="O665" s="259"/>
    </row>
    <row r="666" spans="1:15" ht="12.75">
      <c r="A666" s="268"/>
      <c r="B666" s="271"/>
      <c r="C666" s="325" t="s">
        <v>522</v>
      </c>
      <c r="D666" s="326"/>
      <c r="E666" s="272">
        <v>0</v>
      </c>
      <c r="F666" s="273"/>
      <c r="G666" s="274"/>
      <c r="H666" s="275"/>
      <c r="I666" s="269"/>
      <c r="J666" s="276"/>
      <c r="K666" s="269"/>
      <c r="M666" s="270" t="s">
        <v>522</v>
      </c>
      <c r="O666" s="259"/>
    </row>
    <row r="667" spans="1:15" ht="12.75">
      <c r="A667" s="268"/>
      <c r="B667" s="271"/>
      <c r="C667" s="325" t="s">
        <v>523</v>
      </c>
      <c r="D667" s="326"/>
      <c r="E667" s="272">
        <v>0</v>
      </c>
      <c r="F667" s="273"/>
      <c r="G667" s="274"/>
      <c r="H667" s="275"/>
      <c r="I667" s="269"/>
      <c r="J667" s="276"/>
      <c r="K667" s="269"/>
      <c r="M667" s="270" t="s">
        <v>523</v>
      </c>
      <c r="O667" s="259"/>
    </row>
    <row r="668" spans="1:15" ht="12.75">
      <c r="A668" s="268"/>
      <c r="B668" s="271"/>
      <c r="C668" s="325" t="s">
        <v>524</v>
      </c>
      <c r="D668" s="326"/>
      <c r="E668" s="272">
        <v>0</v>
      </c>
      <c r="F668" s="273"/>
      <c r="G668" s="274"/>
      <c r="H668" s="275"/>
      <c r="I668" s="269"/>
      <c r="J668" s="276"/>
      <c r="K668" s="269"/>
      <c r="M668" s="270" t="s">
        <v>524</v>
      </c>
      <c r="O668" s="259"/>
    </row>
    <row r="669" spans="1:15" ht="22.5">
      <c r="A669" s="268"/>
      <c r="B669" s="271"/>
      <c r="C669" s="325" t="s">
        <v>525</v>
      </c>
      <c r="D669" s="326"/>
      <c r="E669" s="272">
        <v>0</v>
      </c>
      <c r="F669" s="273"/>
      <c r="G669" s="274"/>
      <c r="H669" s="275"/>
      <c r="I669" s="269"/>
      <c r="J669" s="276"/>
      <c r="K669" s="269"/>
      <c r="M669" s="270" t="s">
        <v>525</v>
      </c>
      <c r="O669" s="259"/>
    </row>
    <row r="670" spans="1:15" ht="12.75">
      <c r="A670" s="268"/>
      <c r="B670" s="271"/>
      <c r="C670" s="325" t="s">
        <v>526</v>
      </c>
      <c r="D670" s="326"/>
      <c r="E670" s="272">
        <v>0</v>
      </c>
      <c r="F670" s="273"/>
      <c r="G670" s="274"/>
      <c r="H670" s="275"/>
      <c r="I670" s="269"/>
      <c r="J670" s="276"/>
      <c r="K670" s="269"/>
      <c r="M670" s="270" t="s">
        <v>526</v>
      </c>
      <c r="O670" s="259"/>
    </row>
    <row r="671" spans="1:15" ht="12.75">
      <c r="A671" s="268"/>
      <c r="B671" s="271"/>
      <c r="C671" s="325" t="s">
        <v>527</v>
      </c>
      <c r="D671" s="326"/>
      <c r="E671" s="272">
        <v>0</v>
      </c>
      <c r="F671" s="273"/>
      <c r="G671" s="274"/>
      <c r="H671" s="275"/>
      <c r="I671" s="269"/>
      <c r="J671" s="276"/>
      <c r="K671" s="269"/>
      <c r="M671" s="270" t="s">
        <v>527</v>
      </c>
      <c r="O671" s="259"/>
    </row>
    <row r="672" spans="1:15" ht="12.75">
      <c r="A672" s="268"/>
      <c r="B672" s="271"/>
      <c r="C672" s="325" t="s">
        <v>528</v>
      </c>
      <c r="D672" s="326"/>
      <c r="E672" s="272">
        <v>0</v>
      </c>
      <c r="F672" s="273"/>
      <c r="G672" s="274"/>
      <c r="H672" s="275"/>
      <c r="I672" s="269"/>
      <c r="J672" s="276"/>
      <c r="K672" s="269"/>
      <c r="M672" s="270" t="s">
        <v>528</v>
      </c>
      <c r="O672" s="259"/>
    </row>
    <row r="673" spans="1:15" ht="12.75">
      <c r="A673" s="268"/>
      <c r="B673" s="271"/>
      <c r="C673" s="325" t="s">
        <v>529</v>
      </c>
      <c r="D673" s="326"/>
      <c r="E673" s="272">
        <v>0</v>
      </c>
      <c r="F673" s="273"/>
      <c r="G673" s="274"/>
      <c r="H673" s="275"/>
      <c r="I673" s="269"/>
      <c r="J673" s="276"/>
      <c r="K673" s="269"/>
      <c r="M673" s="270" t="s">
        <v>529</v>
      </c>
      <c r="O673" s="259"/>
    </row>
    <row r="674" spans="1:15" ht="12.75">
      <c r="A674" s="268"/>
      <c r="B674" s="271"/>
      <c r="C674" s="325" t="s">
        <v>1000</v>
      </c>
      <c r="D674" s="326"/>
      <c r="E674" s="272">
        <v>0</v>
      </c>
      <c r="F674" s="273"/>
      <c r="G674" s="274"/>
      <c r="H674" s="275"/>
      <c r="I674" s="269"/>
      <c r="J674" s="276"/>
      <c r="K674" s="269"/>
      <c r="M674" s="270" t="s">
        <v>1000</v>
      </c>
      <c r="O674" s="259"/>
    </row>
    <row r="675" spans="1:15" ht="12.75">
      <c r="A675" s="268"/>
      <c r="B675" s="271"/>
      <c r="C675" s="325" t="s">
        <v>531</v>
      </c>
      <c r="D675" s="326"/>
      <c r="E675" s="272">
        <v>0</v>
      </c>
      <c r="F675" s="273"/>
      <c r="G675" s="274"/>
      <c r="H675" s="275"/>
      <c r="I675" s="269"/>
      <c r="J675" s="276"/>
      <c r="K675" s="269"/>
      <c r="M675" s="270" t="s">
        <v>531</v>
      </c>
      <c r="O675" s="259"/>
    </row>
    <row r="676" spans="1:15" ht="12.75">
      <c r="A676" s="268"/>
      <c r="B676" s="271"/>
      <c r="C676" s="325" t="s">
        <v>532</v>
      </c>
      <c r="D676" s="326"/>
      <c r="E676" s="272">
        <v>0</v>
      </c>
      <c r="F676" s="273"/>
      <c r="G676" s="274"/>
      <c r="H676" s="275"/>
      <c r="I676" s="269"/>
      <c r="J676" s="276"/>
      <c r="K676" s="269"/>
      <c r="M676" s="270" t="s">
        <v>532</v>
      </c>
      <c r="O676" s="259"/>
    </row>
    <row r="677" spans="1:15" ht="12.75">
      <c r="A677" s="268"/>
      <c r="B677" s="271"/>
      <c r="C677" s="325" t="s">
        <v>533</v>
      </c>
      <c r="D677" s="326"/>
      <c r="E677" s="272">
        <v>0</v>
      </c>
      <c r="F677" s="273"/>
      <c r="G677" s="274"/>
      <c r="H677" s="275"/>
      <c r="I677" s="269"/>
      <c r="J677" s="276"/>
      <c r="K677" s="269"/>
      <c r="M677" s="270" t="s">
        <v>533</v>
      </c>
      <c r="O677" s="259"/>
    </row>
    <row r="678" spans="1:15" ht="12.75">
      <c r="A678" s="268"/>
      <c r="B678" s="271"/>
      <c r="C678" s="325" t="s">
        <v>1048</v>
      </c>
      <c r="D678" s="326"/>
      <c r="E678" s="272">
        <v>0</v>
      </c>
      <c r="F678" s="273"/>
      <c r="G678" s="274"/>
      <c r="H678" s="275"/>
      <c r="I678" s="269"/>
      <c r="J678" s="276"/>
      <c r="K678" s="269"/>
      <c r="M678" s="270" t="s">
        <v>1048</v>
      </c>
      <c r="O678" s="259"/>
    </row>
    <row r="679" spans="1:15" ht="12.75">
      <c r="A679" s="268"/>
      <c r="B679" s="271"/>
      <c r="C679" s="325" t="s">
        <v>1049</v>
      </c>
      <c r="D679" s="326"/>
      <c r="E679" s="272">
        <v>5</v>
      </c>
      <c r="F679" s="273"/>
      <c r="G679" s="274"/>
      <c r="H679" s="275"/>
      <c r="I679" s="269"/>
      <c r="J679" s="276"/>
      <c r="K679" s="269"/>
      <c r="M679" s="270" t="s">
        <v>1049</v>
      </c>
      <c r="O679" s="259"/>
    </row>
    <row r="680" spans="1:15" ht="12.75">
      <c r="A680" s="268"/>
      <c r="B680" s="271"/>
      <c r="C680" s="325" t="s">
        <v>1050</v>
      </c>
      <c r="D680" s="326"/>
      <c r="E680" s="272">
        <v>2</v>
      </c>
      <c r="F680" s="273"/>
      <c r="G680" s="274"/>
      <c r="H680" s="275"/>
      <c r="I680" s="269"/>
      <c r="J680" s="276"/>
      <c r="K680" s="269"/>
      <c r="M680" s="270" t="s">
        <v>1050</v>
      </c>
      <c r="O680" s="259"/>
    </row>
    <row r="681" spans="1:80" ht="12.75">
      <c r="A681" s="260">
        <v>130</v>
      </c>
      <c r="B681" s="261" t="s">
        <v>1051</v>
      </c>
      <c r="C681" s="332" t="s">
        <v>1052</v>
      </c>
      <c r="D681" s="263" t="s">
        <v>100</v>
      </c>
      <c r="E681" s="264">
        <v>1</v>
      </c>
      <c r="F681" s="264">
        <v>0</v>
      </c>
      <c r="G681" s="265">
        <f>E681*F681</f>
        <v>0</v>
      </c>
      <c r="H681" s="266">
        <v>0</v>
      </c>
      <c r="I681" s="267">
        <f>E681*H681</f>
        <v>0</v>
      </c>
      <c r="J681" s="266">
        <v>0</v>
      </c>
      <c r="K681" s="267">
        <f>E681*J681</f>
        <v>0</v>
      </c>
      <c r="O681" s="259">
        <v>2</v>
      </c>
      <c r="AA681" s="232">
        <v>1</v>
      </c>
      <c r="AB681" s="232">
        <v>7</v>
      </c>
      <c r="AC681" s="232">
        <v>7</v>
      </c>
      <c r="AZ681" s="232">
        <v>2</v>
      </c>
      <c r="BA681" s="232">
        <f>IF(AZ681=1,G681,0)</f>
        <v>0</v>
      </c>
      <c r="BB681" s="232">
        <f>IF(AZ681=2,G681,0)</f>
        <v>0</v>
      </c>
      <c r="BC681" s="232">
        <f>IF(AZ681=3,G681,0)</f>
        <v>0</v>
      </c>
      <c r="BD681" s="232">
        <f>IF(AZ681=4,G681,0)</f>
        <v>0</v>
      </c>
      <c r="BE681" s="232">
        <f>IF(AZ681=5,G681,0)</f>
        <v>0</v>
      </c>
      <c r="CA681" s="259">
        <v>1</v>
      </c>
      <c r="CB681" s="259">
        <v>7</v>
      </c>
    </row>
    <row r="682" spans="1:15" ht="12.75">
      <c r="A682" s="268"/>
      <c r="B682" s="271"/>
      <c r="C682" s="325" t="s">
        <v>1047</v>
      </c>
      <c r="D682" s="326"/>
      <c r="E682" s="272">
        <v>0</v>
      </c>
      <c r="F682" s="273"/>
      <c r="G682" s="274"/>
      <c r="H682" s="275"/>
      <c r="I682" s="269"/>
      <c r="J682" s="276"/>
      <c r="K682" s="269"/>
      <c r="M682" s="270" t="s">
        <v>1047</v>
      </c>
      <c r="O682" s="259"/>
    </row>
    <row r="683" spans="1:15" ht="12.75">
      <c r="A683" s="268"/>
      <c r="B683" s="271"/>
      <c r="C683" s="325" t="s">
        <v>521</v>
      </c>
      <c r="D683" s="326"/>
      <c r="E683" s="272">
        <v>0</v>
      </c>
      <c r="F683" s="273"/>
      <c r="G683" s="274"/>
      <c r="H683" s="275"/>
      <c r="I683" s="269"/>
      <c r="J683" s="276"/>
      <c r="K683" s="269"/>
      <c r="M683" s="270" t="s">
        <v>521</v>
      </c>
      <c r="O683" s="259"/>
    </row>
    <row r="684" spans="1:15" ht="12.75">
      <c r="A684" s="268"/>
      <c r="B684" s="271"/>
      <c r="C684" s="325" t="s">
        <v>522</v>
      </c>
      <c r="D684" s="326"/>
      <c r="E684" s="272">
        <v>0</v>
      </c>
      <c r="F684" s="273"/>
      <c r="G684" s="274"/>
      <c r="H684" s="275"/>
      <c r="I684" s="269"/>
      <c r="J684" s="276"/>
      <c r="K684" s="269"/>
      <c r="M684" s="270" t="s">
        <v>522</v>
      </c>
      <c r="O684" s="259"/>
    </row>
    <row r="685" spans="1:15" ht="12.75">
      <c r="A685" s="268"/>
      <c r="B685" s="271"/>
      <c r="C685" s="325" t="s">
        <v>523</v>
      </c>
      <c r="D685" s="326"/>
      <c r="E685" s="272">
        <v>0</v>
      </c>
      <c r="F685" s="273"/>
      <c r="G685" s="274"/>
      <c r="H685" s="275"/>
      <c r="I685" s="269"/>
      <c r="J685" s="276"/>
      <c r="K685" s="269"/>
      <c r="M685" s="270" t="s">
        <v>523</v>
      </c>
      <c r="O685" s="259"/>
    </row>
    <row r="686" spans="1:15" ht="12.75">
      <c r="A686" s="268"/>
      <c r="B686" s="271"/>
      <c r="C686" s="325" t="s">
        <v>524</v>
      </c>
      <c r="D686" s="326"/>
      <c r="E686" s="272">
        <v>0</v>
      </c>
      <c r="F686" s="273"/>
      <c r="G686" s="274"/>
      <c r="H686" s="275"/>
      <c r="I686" s="269"/>
      <c r="J686" s="276"/>
      <c r="K686" s="269"/>
      <c r="M686" s="270" t="s">
        <v>524</v>
      </c>
      <c r="O686" s="259"/>
    </row>
    <row r="687" spans="1:15" ht="22.5">
      <c r="A687" s="268"/>
      <c r="B687" s="271"/>
      <c r="C687" s="325" t="s">
        <v>525</v>
      </c>
      <c r="D687" s="326"/>
      <c r="E687" s="272">
        <v>0</v>
      </c>
      <c r="F687" s="273"/>
      <c r="G687" s="274"/>
      <c r="H687" s="275"/>
      <c r="I687" s="269"/>
      <c r="J687" s="276"/>
      <c r="K687" s="269"/>
      <c r="M687" s="270" t="s">
        <v>525</v>
      </c>
      <c r="O687" s="259"/>
    </row>
    <row r="688" spans="1:15" ht="12.75">
      <c r="A688" s="268"/>
      <c r="B688" s="271"/>
      <c r="C688" s="325" t="s">
        <v>526</v>
      </c>
      <c r="D688" s="326"/>
      <c r="E688" s="272">
        <v>0</v>
      </c>
      <c r="F688" s="273"/>
      <c r="G688" s="274"/>
      <c r="H688" s="275"/>
      <c r="I688" s="269"/>
      <c r="J688" s="276"/>
      <c r="K688" s="269"/>
      <c r="M688" s="270" t="s">
        <v>526</v>
      </c>
      <c r="O688" s="259"/>
    </row>
    <row r="689" spans="1:15" ht="12.75">
      <c r="A689" s="268"/>
      <c r="B689" s="271"/>
      <c r="C689" s="325" t="s">
        <v>527</v>
      </c>
      <c r="D689" s="326"/>
      <c r="E689" s="272">
        <v>0</v>
      </c>
      <c r="F689" s="273"/>
      <c r="G689" s="274"/>
      <c r="H689" s="275"/>
      <c r="I689" s="269"/>
      <c r="J689" s="276"/>
      <c r="K689" s="269"/>
      <c r="M689" s="270" t="s">
        <v>527</v>
      </c>
      <c r="O689" s="259"/>
    </row>
    <row r="690" spans="1:15" ht="12.75">
      <c r="A690" s="268"/>
      <c r="B690" s="271"/>
      <c r="C690" s="325" t="s">
        <v>528</v>
      </c>
      <c r="D690" s="326"/>
      <c r="E690" s="272">
        <v>0</v>
      </c>
      <c r="F690" s="273"/>
      <c r="G690" s="274"/>
      <c r="H690" s="275"/>
      <c r="I690" s="269"/>
      <c r="J690" s="276"/>
      <c r="K690" s="269"/>
      <c r="M690" s="270" t="s">
        <v>528</v>
      </c>
      <c r="O690" s="259"/>
    </row>
    <row r="691" spans="1:15" ht="12.75">
      <c r="A691" s="268"/>
      <c r="B691" s="271"/>
      <c r="C691" s="325" t="s">
        <v>529</v>
      </c>
      <c r="D691" s="326"/>
      <c r="E691" s="272">
        <v>0</v>
      </c>
      <c r="F691" s="273"/>
      <c r="G691" s="274"/>
      <c r="H691" s="275"/>
      <c r="I691" s="269"/>
      <c r="J691" s="276"/>
      <c r="K691" s="269"/>
      <c r="M691" s="270" t="s">
        <v>529</v>
      </c>
      <c r="O691" s="259"/>
    </row>
    <row r="692" spans="1:15" ht="12.75">
      <c r="A692" s="268"/>
      <c r="B692" s="271"/>
      <c r="C692" s="325" t="s">
        <v>1000</v>
      </c>
      <c r="D692" s="326"/>
      <c r="E692" s="272">
        <v>0</v>
      </c>
      <c r="F692" s="273"/>
      <c r="G692" s="274"/>
      <c r="H692" s="275"/>
      <c r="I692" s="269"/>
      <c r="J692" s="276"/>
      <c r="K692" s="269"/>
      <c r="M692" s="270" t="s">
        <v>1000</v>
      </c>
      <c r="O692" s="259"/>
    </row>
    <row r="693" spans="1:15" ht="12.75">
      <c r="A693" s="268"/>
      <c r="B693" s="271"/>
      <c r="C693" s="325" t="s">
        <v>531</v>
      </c>
      <c r="D693" s="326"/>
      <c r="E693" s="272">
        <v>0</v>
      </c>
      <c r="F693" s="273"/>
      <c r="G693" s="274"/>
      <c r="H693" s="275"/>
      <c r="I693" s="269"/>
      <c r="J693" s="276"/>
      <c r="K693" s="269"/>
      <c r="M693" s="270" t="s">
        <v>531</v>
      </c>
      <c r="O693" s="259"/>
    </row>
    <row r="694" spans="1:15" ht="12.75">
      <c r="A694" s="268"/>
      <c r="B694" s="271"/>
      <c r="C694" s="325" t="s">
        <v>532</v>
      </c>
      <c r="D694" s="326"/>
      <c r="E694" s="272">
        <v>0</v>
      </c>
      <c r="F694" s="273"/>
      <c r="G694" s="274"/>
      <c r="H694" s="275"/>
      <c r="I694" s="269"/>
      <c r="J694" s="276"/>
      <c r="K694" s="269"/>
      <c r="M694" s="270" t="s">
        <v>532</v>
      </c>
      <c r="O694" s="259"/>
    </row>
    <row r="695" spans="1:15" ht="12.75">
      <c r="A695" s="268"/>
      <c r="B695" s="271"/>
      <c r="C695" s="325" t="s">
        <v>533</v>
      </c>
      <c r="D695" s="326"/>
      <c r="E695" s="272">
        <v>0</v>
      </c>
      <c r="F695" s="273"/>
      <c r="G695" s="274"/>
      <c r="H695" s="275"/>
      <c r="I695" s="269"/>
      <c r="J695" s="276"/>
      <c r="K695" s="269"/>
      <c r="M695" s="270" t="s">
        <v>533</v>
      </c>
      <c r="O695" s="259"/>
    </row>
    <row r="696" spans="1:15" ht="12.75">
      <c r="A696" s="268"/>
      <c r="B696" s="271"/>
      <c r="C696" s="325" t="s">
        <v>1048</v>
      </c>
      <c r="D696" s="326"/>
      <c r="E696" s="272">
        <v>0</v>
      </c>
      <c r="F696" s="273"/>
      <c r="G696" s="274"/>
      <c r="H696" s="275"/>
      <c r="I696" s="269"/>
      <c r="J696" s="276"/>
      <c r="K696" s="269"/>
      <c r="M696" s="270" t="s">
        <v>1048</v>
      </c>
      <c r="O696" s="259"/>
    </row>
    <row r="697" spans="1:15" ht="12.75">
      <c r="A697" s="268"/>
      <c r="B697" s="271"/>
      <c r="C697" s="325" t="s">
        <v>517</v>
      </c>
      <c r="D697" s="326"/>
      <c r="E697" s="272">
        <v>1</v>
      </c>
      <c r="F697" s="273"/>
      <c r="G697" s="274"/>
      <c r="H697" s="275"/>
      <c r="I697" s="269"/>
      <c r="J697" s="276"/>
      <c r="K697" s="269"/>
      <c r="M697" s="270" t="s">
        <v>517</v>
      </c>
      <c r="O697" s="259"/>
    </row>
    <row r="698" spans="1:80" ht="12.75">
      <c r="A698" s="260">
        <v>131</v>
      </c>
      <c r="B698" s="261" t="s">
        <v>1053</v>
      </c>
      <c r="C698" s="332" t="s">
        <v>1054</v>
      </c>
      <c r="D698" s="263" t="s">
        <v>100</v>
      </c>
      <c r="E698" s="264">
        <v>2</v>
      </c>
      <c r="F698" s="264">
        <v>0</v>
      </c>
      <c r="G698" s="265">
        <f>E698*F698</f>
        <v>0</v>
      </c>
      <c r="H698" s="266">
        <v>0</v>
      </c>
      <c r="I698" s="267">
        <f>E698*H698</f>
        <v>0</v>
      </c>
      <c r="J698" s="266">
        <v>0</v>
      </c>
      <c r="K698" s="267">
        <f>E698*J698</f>
        <v>0</v>
      </c>
      <c r="O698" s="259">
        <v>2</v>
      </c>
      <c r="AA698" s="232">
        <v>1</v>
      </c>
      <c r="AB698" s="232">
        <v>7</v>
      </c>
      <c r="AC698" s="232">
        <v>7</v>
      </c>
      <c r="AZ698" s="232">
        <v>2</v>
      </c>
      <c r="BA698" s="232">
        <f>IF(AZ698=1,G698,0)</f>
        <v>0</v>
      </c>
      <c r="BB698" s="232">
        <f>IF(AZ698=2,G698,0)</f>
        <v>0</v>
      </c>
      <c r="BC698" s="232">
        <f>IF(AZ698=3,G698,0)</f>
        <v>0</v>
      </c>
      <c r="BD698" s="232">
        <f>IF(AZ698=4,G698,0)</f>
        <v>0</v>
      </c>
      <c r="BE698" s="232">
        <f>IF(AZ698=5,G698,0)</f>
        <v>0</v>
      </c>
      <c r="CA698" s="259">
        <v>1</v>
      </c>
      <c r="CB698" s="259">
        <v>7</v>
      </c>
    </row>
    <row r="699" spans="1:15" ht="12.75">
      <c r="A699" s="268"/>
      <c r="B699" s="271"/>
      <c r="C699" s="325" t="s">
        <v>1004</v>
      </c>
      <c r="D699" s="326"/>
      <c r="E699" s="272">
        <v>0</v>
      </c>
      <c r="F699" s="273"/>
      <c r="G699" s="274"/>
      <c r="H699" s="275"/>
      <c r="I699" s="269"/>
      <c r="J699" s="276"/>
      <c r="K699" s="269"/>
      <c r="M699" s="270" t="s">
        <v>1004</v>
      </c>
      <c r="O699" s="259"/>
    </row>
    <row r="700" spans="1:15" ht="12.75">
      <c r="A700" s="268"/>
      <c r="B700" s="271"/>
      <c r="C700" s="325" t="s">
        <v>521</v>
      </c>
      <c r="D700" s="326"/>
      <c r="E700" s="272">
        <v>0</v>
      </c>
      <c r="F700" s="273"/>
      <c r="G700" s="274"/>
      <c r="H700" s="275"/>
      <c r="I700" s="269"/>
      <c r="J700" s="276"/>
      <c r="K700" s="269"/>
      <c r="M700" s="270" t="s">
        <v>521</v>
      </c>
      <c r="O700" s="259"/>
    </row>
    <row r="701" spans="1:15" ht="12.75">
      <c r="A701" s="268"/>
      <c r="B701" s="271"/>
      <c r="C701" s="325" t="s">
        <v>522</v>
      </c>
      <c r="D701" s="326"/>
      <c r="E701" s="272">
        <v>0</v>
      </c>
      <c r="F701" s="273"/>
      <c r="G701" s="274"/>
      <c r="H701" s="275"/>
      <c r="I701" s="269"/>
      <c r="J701" s="276"/>
      <c r="K701" s="269"/>
      <c r="M701" s="270" t="s">
        <v>522</v>
      </c>
      <c r="O701" s="259"/>
    </row>
    <row r="702" spans="1:15" ht="12.75">
      <c r="A702" s="268"/>
      <c r="B702" s="271"/>
      <c r="C702" s="325" t="s">
        <v>523</v>
      </c>
      <c r="D702" s="326"/>
      <c r="E702" s="272">
        <v>0</v>
      </c>
      <c r="F702" s="273"/>
      <c r="G702" s="274"/>
      <c r="H702" s="275"/>
      <c r="I702" s="269"/>
      <c r="J702" s="276"/>
      <c r="K702" s="269"/>
      <c r="M702" s="270" t="s">
        <v>523</v>
      </c>
      <c r="O702" s="259"/>
    </row>
    <row r="703" spans="1:15" ht="12.75">
      <c r="A703" s="268"/>
      <c r="B703" s="271"/>
      <c r="C703" s="325" t="s">
        <v>524</v>
      </c>
      <c r="D703" s="326"/>
      <c r="E703" s="272">
        <v>0</v>
      </c>
      <c r="F703" s="273"/>
      <c r="G703" s="274"/>
      <c r="H703" s="275"/>
      <c r="I703" s="269"/>
      <c r="J703" s="276"/>
      <c r="K703" s="269"/>
      <c r="M703" s="270" t="s">
        <v>524</v>
      </c>
      <c r="O703" s="259"/>
    </row>
    <row r="704" spans="1:15" ht="22.5">
      <c r="A704" s="268"/>
      <c r="B704" s="271"/>
      <c r="C704" s="325" t="s">
        <v>525</v>
      </c>
      <c r="D704" s="326"/>
      <c r="E704" s="272">
        <v>0</v>
      </c>
      <c r="F704" s="273"/>
      <c r="G704" s="274"/>
      <c r="H704" s="275"/>
      <c r="I704" s="269"/>
      <c r="J704" s="276"/>
      <c r="K704" s="269"/>
      <c r="M704" s="270" t="s">
        <v>525</v>
      </c>
      <c r="O704" s="259"/>
    </row>
    <row r="705" spans="1:15" ht="12.75">
      <c r="A705" s="268"/>
      <c r="B705" s="271"/>
      <c r="C705" s="325" t="s">
        <v>526</v>
      </c>
      <c r="D705" s="326"/>
      <c r="E705" s="272">
        <v>0</v>
      </c>
      <c r="F705" s="273"/>
      <c r="G705" s="274"/>
      <c r="H705" s="275"/>
      <c r="I705" s="269"/>
      <c r="J705" s="276"/>
      <c r="K705" s="269"/>
      <c r="M705" s="270" t="s">
        <v>526</v>
      </c>
      <c r="O705" s="259"/>
    </row>
    <row r="706" spans="1:15" ht="12.75">
      <c r="A706" s="268"/>
      <c r="B706" s="271"/>
      <c r="C706" s="325" t="s">
        <v>527</v>
      </c>
      <c r="D706" s="326"/>
      <c r="E706" s="272">
        <v>0</v>
      </c>
      <c r="F706" s="273"/>
      <c r="G706" s="274"/>
      <c r="H706" s="275"/>
      <c r="I706" s="269"/>
      <c r="J706" s="276"/>
      <c r="K706" s="269"/>
      <c r="M706" s="270" t="s">
        <v>527</v>
      </c>
      <c r="O706" s="259"/>
    </row>
    <row r="707" spans="1:15" ht="12.75">
      <c r="A707" s="268"/>
      <c r="B707" s="271"/>
      <c r="C707" s="325" t="s">
        <v>528</v>
      </c>
      <c r="D707" s="326"/>
      <c r="E707" s="272">
        <v>0</v>
      </c>
      <c r="F707" s="273"/>
      <c r="G707" s="274"/>
      <c r="H707" s="275"/>
      <c r="I707" s="269"/>
      <c r="J707" s="276"/>
      <c r="K707" s="269"/>
      <c r="M707" s="270" t="s">
        <v>528</v>
      </c>
      <c r="O707" s="259"/>
    </row>
    <row r="708" spans="1:15" ht="12.75">
      <c r="A708" s="268"/>
      <c r="B708" s="271"/>
      <c r="C708" s="325" t="s">
        <v>529</v>
      </c>
      <c r="D708" s="326"/>
      <c r="E708" s="272">
        <v>0</v>
      </c>
      <c r="F708" s="273"/>
      <c r="G708" s="274"/>
      <c r="H708" s="275"/>
      <c r="I708" s="269"/>
      <c r="J708" s="276"/>
      <c r="K708" s="269"/>
      <c r="M708" s="270" t="s">
        <v>529</v>
      </c>
      <c r="O708" s="259"/>
    </row>
    <row r="709" spans="1:15" ht="12.75">
      <c r="A709" s="268"/>
      <c r="B709" s="271"/>
      <c r="C709" s="325" t="s">
        <v>1000</v>
      </c>
      <c r="D709" s="326"/>
      <c r="E709" s="272">
        <v>0</v>
      </c>
      <c r="F709" s="273"/>
      <c r="G709" s="274"/>
      <c r="H709" s="275"/>
      <c r="I709" s="269"/>
      <c r="J709" s="276"/>
      <c r="K709" s="269"/>
      <c r="M709" s="270" t="s">
        <v>1000</v>
      </c>
      <c r="O709" s="259"/>
    </row>
    <row r="710" spans="1:15" ht="12.75">
      <c r="A710" s="268"/>
      <c r="B710" s="271"/>
      <c r="C710" s="325" t="s">
        <v>531</v>
      </c>
      <c r="D710" s="326"/>
      <c r="E710" s="272">
        <v>0</v>
      </c>
      <c r="F710" s="273"/>
      <c r="G710" s="274"/>
      <c r="H710" s="275"/>
      <c r="I710" s="269"/>
      <c r="J710" s="276"/>
      <c r="K710" s="269"/>
      <c r="M710" s="270" t="s">
        <v>531</v>
      </c>
      <c r="O710" s="259"/>
    </row>
    <row r="711" spans="1:15" ht="12.75">
      <c r="A711" s="268"/>
      <c r="B711" s="271"/>
      <c r="C711" s="325" t="s">
        <v>532</v>
      </c>
      <c r="D711" s="326"/>
      <c r="E711" s="272">
        <v>0</v>
      </c>
      <c r="F711" s="273"/>
      <c r="G711" s="274"/>
      <c r="H711" s="275"/>
      <c r="I711" s="269"/>
      <c r="J711" s="276"/>
      <c r="K711" s="269"/>
      <c r="M711" s="270" t="s">
        <v>532</v>
      </c>
      <c r="O711" s="259"/>
    </row>
    <row r="712" spans="1:15" ht="12.75">
      <c r="A712" s="268"/>
      <c r="B712" s="271"/>
      <c r="C712" s="325" t="s">
        <v>533</v>
      </c>
      <c r="D712" s="326"/>
      <c r="E712" s="272">
        <v>0</v>
      </c>
      <c r="F712" s="273"/>
      <c r="G712" s="274"/>
      <c r="H712" s="275"/>
      <c r="I712" s="269"/>
      <c r="J712" s="276"/>
      <c r="K712" s="269"/>
      <c r="M712" s="270" t="s">
        <v>533</v>
      </c>
      <c r="O712" s="259"/>
    </row>
    <row r="713" spans="1:15" ht="12.75">
      <c r="A713" s="268"/>
      <c r="B713" s="271"/>
      <c r="C713" s="325" t="s">
        <v>563</v>
      </c>
      <c r="D713" s="326"/>
      <c r="E713" s="272">
        <v>2</v>
      </c>
      <c r="F713" s="273"/>
      <c r="G713" s="274"/>
      <c r="H713" s="275"/>
      <c r="I713" s="269"/>
      <c r="J713" s="276"/>
      <c r="K713" s="269"/>
      <c r="M713" s="270" t="s">
        <v>563</v>
      </c>
      <c r="O713" s="259"/>
    </row>
    <row r="714" spans="1:80" ht="22.5">
      <c r="A714" s="260">
        <v>132</v>
      </c>
      <c r="B714" s="261" t="s">
        <v>1055</v>
      </c>
      <c r="C714" s="332" t="s">
        <v>1056</v>
      </c>
      <c r="D714" s="263" t="s">
        <v>100</v>
      </c>
      <c r="E714" s="264">
        <v>2</v>
      </c>
      <c r="F714" s="264">
        <v>0</v>
      </c>
      <c r="G714" s="265">
        <f>E714*F714</f>
        <v>0</v>
      </c>
      <c r="H714" s="266">
        <v>0</v>
      </c>
      <c r="I714" s="267">
        <f>E714*H714</f>
        <v>0</v>
      </c>
      <c r="J714" s="266">
        <v>0</v>
      </c>
      <c r="K714" s="267">
        <f>E714*J714</f>
        <v>0</v>
      </c>
      <c r="O714" s="259">
        <v>2</v>
      </c>
      <c r="AA714" s="232">
        <v>1</v>
      </c>
      <c r="AB714" s="232">
        <v>7</v>
      </c>
      <c r="AC714" s="232">
        <v>7</v>
      </c>
      <c r="AZ714" s="232">
        <v>2</v>
      </c>
      <c r="BA714" s="232">
        <f>IF(AZ714=1,G714,0)</f>
        <v>0</v>
      </c>
      <c r="BB714" s="232">
        <f>IF(AZ714=2,G714,0)</f>
        <v>0</v>
      </c>
      <c r="BC714" s="232">
        <f>IF(AZ714=3,G714,0)</f>
        <v>0</v>
      </c>
      <c r="BD714" s="232">
        <f>IF(AZ714=4,G714,0)</f>
        <v>0</v>
      </c>
      <c r="BE714" s="232">
        <f>IF(AZ714=5,G714,0)</f>
        <v>0</v>
      </c>
      <c r="CA714" s="259">
        <v>1</v>
      </c>
      <c r="CB714" s="259">
        <v>7</v>
      </c>
    </row>
    <row r="715" spans="1:15" ht="12.75">
      <c r="A715" s="268"/>
      <c r="B715" s="271"/>
      <c r="C715" s="325" t="s">
        <v>1057</v>
      </c>
      <c r="D715" s="326"/>
      <c r="E715" s="272">
        <v>0</v>
      </c>
      <c r="F715" s="273"/>
      <c r="G715" s="274"/>
      <c r="H715" s="275"/>
      <c r="I715" s="269"/>
      <c r="J715" s="276"/>
      <c r="K715" s="269"/>
      <c r="M715" s="270" t="s">
        <v>1057</v>
      </c>
      <c r="O715" s="259"/>
    </row>
    <row r="716" spans="1:15" ht="12.75">
      <c r="A716" s="268"/>
      <c r="B716" s="271"/>
      <c r="C716" s="325" t="s">
        <v>1058</v>
      </c>
      <c r="D716" s="326"/>
      <c r="E716" s="272">
        <v>0</v>
      </c>
      <c r="F716" s="273"/>
      <c r="G716" s="274"/>
      <c r="H716" s="275"/>
      <c r="I716" s="269"/>
      <c r="J716" s="276"/>
      <c r="K716" s="269"/>
      <c r="M716" s="270" t="s">
        <v>1058</v>
      </c>
      <c r="O716" s="259"/>
    </row>
    <row r="717" spans="1:15" ht="12.75">
      <c r="A717" s="268"/>
      <c r="B717" s="271"/>
      <c r="C717" s="325" t="s">
        <v>1059</v>
      </c>
      <c r="D717" s="326"/>
      <c r="E717" s="272">
        <v>0</v>
      </c>
      <c r="F717" s="273"/>
      <c r="G717" s="274"/>
      <c r="H717" s="275"/>
      <c r="I717" s="269"/>
      <c r="J717" s="276"/>
      <c r="K717" s="269"/>
      <c r="M717" s="270" t="s">
        <v>1059</v>
      </c>
      <c r="O717" s="259"/>
    </row>
    <row r="718" spans="1:15" ht="12.75">
      <c r="A718" s="268"/>
      <c r="B718" s="271"/>
      <c r="C718" s="325" t="s">
        <v>1060</v>
      </c>
      <c r="D718" s="326"/>
      <c r="E718" s="272">
        <v>0</v>
      </c>
      <c r="F718" s="273"/>
      <c r="G718" s="274"/>
      <c r="H718" s="275"/>
      <c r="I718" s="269"/>
      <c r="J718" s="276"/>
      <c r="K718" s="269"/>
      <c r="M718" s="270" t="s">
        <v>1060</v>
      </c>
      <c r="O718" s="259"/>
    </row>
    <row r="719" spans="1:15" ht="12.75">
      <c r="A719" s="268"/>
      <c r="B719" s="271"/>
      <c r="C719" s="325" t="s">
        <v>1061</v>
      </c>
      <c r="D719" s="326"/>
      <c r="E719" s="272">
        <v>0</v>
      </c>
      <c r="F719" s="273"/>
      <c r="G719" s="274"/>
      <c r="H719" s="275"/>
      <c r="I719" s="269"/>
      <c r="J719" s="276"/>
      <c r="K719" s="269"/>
      <c r="M719" s="270" t="s">
        <v>1061</v>
      </c>
      <c r="O719" s="259"/>
    </row>
    <row r="720" spans="1:15" ht="22.5">
      <c r="A720" s="268"/>
      <c r="B720" s="271"/>
      <c r="C720" s="325" t="s">
        <v>525</v>
      </c>
      <c r="D720" s="326"/>
      <c r="E720" s="272">
        <v>0</v>
      </c>
      <c r="F720" s="273"/>
      <c r="G720" s="274"/>
      <c r="H720" s="275"/>
      <c r="I720" s="269"/>
      <c r="J720" s="276"/>
      <c r="K720" s="269"/>
      <c r="M720" s="270" t="s">
        <v>525</v>
      </c>
      <c r="O720" s="259"/>
    </row>
    <row r="721" spans="1:15" ht="12.75">
      <c r="A721" s="268"/>
      <c r="B721" s="271"/>
      <c r="C721" s="325" t="s">
        <v>553</v>
      </c>
      <c r="D721" s="326"/>
      <c r="E721" s="272">
        <v>0</v>
      </c>
      <c r="F721" s="273"/>
      <c r="G721" s="274"/>
      <c r="H721" s="275"/>
      <c r="I721" s="269"/>
      <c r="J721" s="276"/>
      <c r="K721" s="269"/>
      <c r="M721" s="270" t="s">
        <v>553</v>
      </c>
      <c r="O721" s="259"/>
    </row>
    <row r="722" spans="1:15" ht="12.75">
      <c r="A722" s="268"/>
      <c r="B722" s="271"/>
      <c r="C722" s="325" t="s">
        <v>555</v>
      </c>
      <c r="D722" s="326"/>
      <c r="E722" s="272">
        <v>0</v>
      </c>
      <c r="F722" s="273"/>
      <c r="G722" s="274"/>
      <c r="H722" s="275"/>
      <c r="I722" s="269"/>
      <c r="J722" s="276"/>
      <c r="K722" s="269"/>
      <c r="M722" s="270" t="s">
        <v>555</v>
      </c>
      <c r="O722" s="259"/>
    </row>
    <row r="723" spans="1:15" ht="12.75">
      <c r="A723" s="268"/>
      <c r="B723" s="271"/>
      <c r="C723" s="325" t="s">
        <v>572</v>
      </c>
      <c r="D723" s="326"/>
      <c r="E723" s="272">
        <v>0</v>
      </c>
      <c r="F723" s="273"/>
      <c r="G723" s="274"/>
      <c r="H723" s="275"/>
      <c r="I723" s="269"/>
      <c r="J723" s="276"/>
      <c r="K723" s="269"/>
      <c r="M723" s="270" t="s">
        <v>572</v>
      </c>
      <c r="O723" s="259"/>
    </row>
    <row r="724" spans="1:15" ht="12.75">
      <c r="A724" s="268"/>
      <c r="B724" s="271"/>
      <c r="C724" s="325" t="s">
        <v>563</v>
      </c>
      <c r="D724" s="326"/>
      <c r="E724" s="272">
        <v>2</v>
      </c>
      <c r="F724" s="273"/>
      <c r="G724" s="274"/>
      <c r="H724" s="275"/>
      <c r="I724" s="269"/>
      <c r="J724" s="276"/>
      <c r="K724" s="269"/>
      <c r="M724" s="270" t="s">
        <v>563</v>
      </c>
      <c r="O724" s="259"/>
    </row>
    <row r="725" spans="1:80" ht="22.5">
      <c r="A725" s="260">
        <v>133</v>
      </c>
      <c r="B725" s="261" t="s">
        <v>1062</v>
      </c>
      <c r="C725" s="332" t="s">
        <v>1063</v>
      </c>
      <c r="D725" s="263" t="s">
        <v>100</v>
      </c>
      <c r="E725" s="264">
        <v>2</v>
      </c>
      <c r="F725" s="264">
        <v>0</v>
      </c>
      <c r="G725" s="265">
        <f>E725*F725</f>
        <v>0</v>
      </c>
      <c r="H725" s="266">
        <v>0</v>
      </c>
      <c r="I725" s="267">
        <f>E725*H725</f>
        <v>0</v>
      </c>
      <c r="J725" s="266">
        <v>0</v>
      </c>
      <c r="K725" s="267">
        <f>E725*J725</f>
        <v>0</v>
      </c>
      <c r="O725" s="259">
        <v>2</v>
      </c>
      <c r="AA725" s="232">
        <v>1</v>
      </c>
      <c r="AB725" s="232">
        <v>7</v>
      </c>
      <c r="AC725" s="232">
        <v>7</v>
      </c>
      <c r="AZ725" s="232">
        <v>2</v>
      </c>
      <c r="BA725" s="232">
        <f>IF(AZ725=1,G725,0)</f>
        <v>0</v>
      </c>
      <c r="BB725" s="232">
        <f>IF(AZ725=2,G725,0)</f>
        <v>0</v>
      </c>
      <c r="BC725" s="232">
        <f>IF(AZ725=3,G725,0)</f>
        <v>0</v>
      </c>
      <c r="BD725" s="232">
        <f>IF(AZ725=4,G725,0)</f>
        <v>0</v>
      </c>
      <c r="BE725" s="232">
        <f>IF(AZ725=5,G725,0)</f>
        <v>0</v>
      </c>
      <c r="CA725" s="259">
        <v>1</v>
      </c>
      <c r="CB725" s="259">
        <v>7</v>
      </c>
    </row>
    <row r="726" spans="1:15" ht="22.5">
      <c r="A726" s="268"/>
      <c r="B726" s="271"/>
      <c r="C726" s="325" t="s">
        <v>1064</v>
      </c>
      <c r="D726" s="326"/>
      <c r="E726" s="272">
        <v>0</v>
      </c>
      <c r="F726" s="273"/>
      <c r="G726" s="274"/>
      <c r="H726" s="275"/>
      <c r="I726" s="269"/>
      <c r="J726" s="276"/>
      <c r="K726" s="269"/>
      <c r="M726" s="270" t="s">
        <v>1064</v>
      </c>
      <c r="O726" s="259"/>
    </row>
    <row r="727" spans="1:15" ht="12.75">
      <c r="A727" s="268"/>
      <c r="B727" s="271"/>
      <c r="C727" s="325" t="s">
        <v>1058</v>
      </c>
      <c r="D727" s="326"/>
      <c r="E727" s="272">
        <v>0</v>
      </c>
      <c r="F727" s="273"/>
      <c r="G727" s="274"/>
      <c r="H727" s="275"/>
      <c r="I727" s="269"/>
      <c r="J727" s="276"/>
      <c r="K727" s="269"/>
      <c r="M727" s="270" t="s">
        <v>1058</v>
      </c>
      <c r="O727" s="259"/>
    </row>
    <row r="728" spans="1:15" ht="12.75">
      <c r="A728" s="268"/>
      <c r="B728" s="271"/>
      <c r="C728" s="325" t="s">
        <v>1059</v>
      </c>
      <c r="D728" s="326"/>
      <c r="E728" s="272">
        <v>0</v>
      </c>
      <c r="F728" s="273"/>
      <c r="G728" s="274"/>
      <c r="H728" s="275"/>
      <c r="I728" s="269"/>
      <c r="J728" s="276"/>
      <c r="K728" s="269"/>
      <c r="M728" s="270" t="s">
        <v>1059</v>
      </c>
      <c r="O728" s="259"/>
    </row>
    <row r="729" spans="1:15" ht="12.75">
      <c r="A729" s="268"/>
      <c r="B729" s="271"/>
      <c r="C729" s="325" t="s">
        <v>1065</v>
      </c>
      <c r="D729" s="326"/>
      <c r="E729" s="272">
        <v>0</v>
      </c>
      <c r="F729" s="273"/>
      <c r="G729" s="274"/>
      <c r="H729" s="275"/>
      <c r="I729" s="269"/>
      <c r="J729" s="276"/>
      <c r="K729" s="269"/>
      <c r="M729" s="270" t="s">
        <v>1065</v>
      </c>
      <c r="O729" s="259"/>
    </row>
    <row r="730" spans="1:15" ht="12.75">
      <c r="A730" s="268"/>
      <c r="B730" s="271"/>
      <c r="C730" s="325" t="s">
        <v>1061</v>
      </c>
      <c r="D730" s="326"/>
      <c r="E730" s="272">
        <v>0</v>
      </c>
      <c r="F730" s="273"/>
      <c r="G730" s="274"/>
      <c r="H730" s="275"/>
      <c r="I730" s="269"/>
      <c r="J730" s="276"/>
      <c r="K730" s="269"/>
      <c r="M730" s="270" t="s">
        <v>1061</v>
      </c>
      <c r="O730" s="259"/>
    </row>
    <row r="731" spans="1:15" ht="22.5">
      <c r="A731" s="268"/>
      <c r="B731" s="271"/>
      <c r="C731" s="325" t="s">
        <v>525</v>
      </c>
      <c r="D731" s="326"/>
      <c r="E731" s="272">
        <v>0</v>
      </c>
      <c r="F731" s="273"/>
      <c r="G731" s="274"/>
      <c r="H731" s="275"/>
      <c r="I731" s="269"/>
      <c r="J731" s="276"/>
      <c r="K731" s="269"/>
      <c r="M731" s="270" t="s">
        <v>525</v>
      </c>
      <c r="O731" s="259"/>
    </row>
    <row r="732" spans="1:15" ht="12.75">
      <c r="A732" s="268"/>
      <c r="B732" s="271"/>
      <c r="C732" s="325" t="s">
        <v>1066</v>
      </c>
      <c r="D732" s="326"/>
      <c r="E732" s="272">
        <v>0</v>
      </c>
      <c r="F732" s="273"/>
      <c r="G732" s="274"/>
      <c r="H732" s="275"/>
      <c r="I732" s="269"/>
      <c r="J732" s="276"/>
      <c r="K732" s="269"/>
      <c r="M732" s="270" t="s">
        <v>1066</v>
      </c>
      <c r="O732" s="259"/>
    </row>
    <row r="733" spans="1:15" ht="12.75">
      <c r="A733" s="268"/>
      <c r="B733" s="271"/>
      <c r="C733" s="325" t="s">
        <v>555</v>
      </c>
      <c r="D733" s="326"/>
      <c r="E733" s="272">
        <v>0</v>
      </c>
      <c r="F733" s="273"/>
      <c r="G733" s="274"/>
      <c r="H733" s="275"/>
      <c r="I733" s="269"/>
      <c r="J733" s="276"/>
      <c r="K733" s="269"/>
      <c r="M733" s="270" t="s">
        <v>555</v>
      </c>
      <c r="O733" s="259"/>
    </row>
    <row r="734" spans="1:15" ht="12.75">
      <c r="A734" s="268"/>
      <c r="B734" s="271"/>
      <c r="C734" s="325" t="s">
        <v>572</v>
      </c>
      <c r="D734" s="326"/>
      <c r="E734" s="272">
        <v>0</v>
      </c>
      <c r="F734" s="273"/>
      <c r="G734" s="274"/>
      <c r="H734" s="275"/>
      <c r="I734" s="269"/>
      <c r="J734" s="276"/>
      <c r="K734" s="269"/>
      <c r="M734" s="270" t="s">
        <v>572</v>
      </c>
      <c r="O734" s="259"/>
    </row>
    <row r="735" spans="1:15" ht="12.75">
      <c r="A735" s="268"/>
      <c r="B735" s="271"/>
      <c r="C735" s="325" t="s">
        <v>563</v>
      </c>
      <c r="D735" s="326"/>
      <c r="E735" s="272">
        <v>2</v>
      </c>
      <c r="F735" s="273"/>
      <c r="G735" s="274"/>
      <c r="H735" s="275"/>
      <c r="I735" s="269"/>
      <c r="J735" s="276"/>
      <c r="K735" s="269"/>
      <c r="M735" s="270" t="s">
        <v>563</v>
      </c>
      <c r="O735" s="259"/>
    </row>
    <row r="736" spans="1:80" ht="12.75">
      <c r="A736" s="260">
        <v>134</v>
      </c>
      <c r="B736" s="261" t="s">
        <v>1067</v>
      </c>
      <c r="C736" s="262" t="s">
        <v>1068</v>
      </c>
      <c r="D736" s="263" t="s">
        <v>100</v>
      </c>
      <c r="E736" s="264">
        <v>8</v>
      </c>
      <c r="F736" s="264">
        <v>0</v>
      </c>
      <c r="G736" s="265">
        <f>E736*F736</f>
        <v>0</v>
      </c>
      <c r="H736" s="266">
        <v>0</v>
      </c>
      <c r="I736" s="267">
        <f>E736*H736</f>
        <v>0</v>
      </c>
      <c r="J736" s="266">
        <v>0</v>
      </c>
      <c r="K736" s="267">
        <f>E736*J736</f>
        <v>0</v>
      </c>
      <c r="O736" s="259">
        <v>2</v>
      </c>
      <c r="AA736" s="232">
        <v>1</v>
      </c>
      <c r="AB736" s="232">
        <v>7</v>
      </c>
      <c r="AC736" s="232">
        <v>7</v>
      </c>
      <c r="AZ736" s="232">
        <v>2</v>
      </c>
      <c r="BA736" s="232">
        <f>IF(AZ736=1,G736,0)</f>
        <v>0</v>
      </c>
      <c r="BB736" s="232">
        <f>IF(AZ736=2,G736,0)</f>
        <v>0</v>
      </c>
      <c r="BC736" s="232">
        <f>IF(AZ736=3,G736,0)</f>
        <v>0</v>
      </c>
      <c r="BD736" s="232">
        <f>IF(AZ736=4,G736,0)</f>
        <v>0</v>
      </c>
      <c r="BE736" s="232">
        <f>IF(AZ736=5,G736,0)</f>
        <v>0</v>
      </c>
      <c r="CA736" s="259">
        <v>1</v>
      </c>
      <c r="CB736" s="259">
        <v>7</v>
      </c>
    </row>
    <row r="737" spans="1:15" ht="12.75">
      <c r="A737" s="268"/>
      <c r="B737" s="271"/>
      <c r="C737" s="325" t="s">
        <v>1069</v>
      </c>
      <c r="D737" s="326"/>
      <c r="E737" s="272">
        <v>0</v>
      </c>
      <c r="F737" s="273"/>
      <c r="G737" s="274"/>
      <c r="H737" s="275"/>
      <c r="I737" s="269"/>
      <c r="J737" s="276"/>
      <c r="K737" s="269"/>
      <c r="M737" s="270" t="s">
        <v>1069</v>
      </c>
      <c r="O737" s="259"/>
    </row>
    <row r="738" spans="1:15" ht="12.75">
      <c r="A738" s="268"/>
      <c r="B738" s="271"/>
      <c r="C738" s="325" t="s">
        <v>1070</v>
      </c>
      <c r="D738" s="326"/>
      <c r="E738" s="272">
        <v>0</v>
      </c>
      <c r="F738" s="273"/>
      <c r="G738" s="274"/>
      <c r="H738" s="275"/>
      <c r="I738" s="269"/>
      <c r="J738" s="276"/>
      <c r="K738" s="269"/>
      <c r="M738" s="270" t="s">
        <v>1070</v>
      </c>
      <c r="O738" s="259"/>
    </row>
    <row r="739" spans="1:15" ht="12.75">
      <c r="A739" s="268"/>
      <c r="B739" s="271"/>
      <c r="C739" s="325" t="s">
        <v>1071</v>
      </c>
      <c r="D739" s="326"/>
      <c r="E739" s="272">
        <v>0</v>
      </c>
      <c r="F739" s="273"/>
      <c r="G739" s="274"/>
      <c r="H739" s="275"/>
      <c r="I739" s="269"/>
      <c r="J739" s="276"/>
      <c r="K739" s="269"/>
      <c r="M739" s="270" t="s">
        <v>1071</v>
      </c>
      <c r="O739" s="259"/>
    </row>
    <row r="740" spans="1:15" ht="12.75">
      <c r="A740" s="268"/>
      <c r="B740" s="271"/>
      <c r="C740" s="325" t="s">
        <v>1072</v>
      </c>
      <c r="D740" s="326"/>
      <c r="E740" s="272">
        <v>0</v>
      </c>
      <c r="F740" s="273"/>
      <c r="G740" s="274"/>
      <c r="H740" s="275"/>
      <c r="I740" s="269"/>
      <c r="J740" s="276"/>
      <c r="K740" s="269"/>
      <c r="M740" s="270" t="s">
        <v>1072</v>
      </c>
      <c r="O740" s="259"/>
    </row>
    <row r="741" spans="1:15" ht="12.75">
      <c r="A741" s="268"/>
      <c r="B741" s="271"/>
      <c r="C741" s="325" t="s">
        <v>1073</v>
      </c>
      <c r="D741" s="326"/>
      <c r="E741" s="272">
        <v>0</v>
      </c>
      <c r="F741" s="273"/>
      <c r="G741" s="274"/>
      <c r="H741" s="275"/>
      <c r="I741" s="269"/>
      <c r="J741" s="276"/>
      <c r="K741" s="269"/>
      <c r="M741" s="270" t="s">
        <v>1073</v>
      </c>
      <c r="O741" s="259"/>
    </row>
    <row r="742" spans="1:15" ht="12.75">
      <c r="A742" s="268"/>
      <c r="B742" s="271"/>
      <c r="C742" s="325" t="s">
        <v>1074</v>
      </c>
      <c r="D742" s="326"/>
      <c r="E742" s="272">
        <v>8</v>
      </c>
      <c r="F742" s="273"/>
      <c r="G742" s="274"/>
      <c r="H742" s="275"/>
      <c r="I742" s="269"/>
      <c r="J742" s="276"/>
      <c r="K742" s="269"/>
      <c r="M742" s="270" t="s">
        <v>1074</v>
      </c>
      <c r="O742" s="259"/>
    </row>
    <row r="743" spans="1:80" ht="12.75">
      <c r="A743" s="260">
        <v>135</v>
      </c>
      <c r="B743" s="261" t="s">
        <v>1075</v>
      </c>
      <c r="C743" s="262" t="s">
        <v>1076</v>
      </c>
      <c r="D743" s="263" t="s">
        <v>152</v>
      </c>
      <c r="E743" s="264">
        <v>16.65</v>
      </c>
      <c r="F743" s="264">
        <v>0</v>
      </c>
      <c r="G743" s="265">
        <f>E743*F743</f>
        <v>0</v>
      </c>
      <c r="H743" s="266">
        <v>0</v>
      </c>
      <c r="I743" s="267">
        <f>E743*H743</f>
        <v>0</v>
      </c>
      <c r="J743" s="266">
        <v>-0.01638</v>
      </c>
      <c r="K743" s="267">
        <f>E743*J743</f>
        <v>-0.27272699999999994</v>
      </c>
      <c r="O743" s="259">
        <v>2</v>
      </c>
      <c r="AA743" s="232">
        <v>1</v>
      </c>
      <c r="AB743" s="232">
        <v>7</v>
      </c>
      <c r="AC743" s="232">
        <v>7</v>
      </c>
      <c r="AZ743" s="232">
        <v>2</v>
      </c>
      <c r="BA743" s="232">
        <f>IF(AZ743=1,G743,0)</f>
        <v>0</v>
      </c>
      <c r="BB743" s="232">
        <f>IF(AZ743=2,G743,0)</f>
        <v>0</v>
      </c>
      <c r="BC743" s="232">
        <f>IF(AZ743=3,G743,0)</f>
        <v>0</v>
      </c>
      <c r="BD743" s="232">
        <f>IF(AZ743=4,G743,0)</f>
        <v>0</v>
      </c>
      <c r="BE743" s="232">
        <f>IF(AZ743=5,G743,0)</f>
        <v>0</v>
      </c>
      <c r="CA743" s="259">
        <v>1</v>
      </c>
      <c r="CB743" s="259">
        <v>7</v>
      </c>
    </row>
    <row r="744" spans="1:15" ht="12.75">
      <c r="A744" s="268"/>
      <c r="B744" s="271"/>
      <c r="C744" s="325" t="s">
        <v>1077</v>
      </c>
      <c r="D744" s="326"/>
      <c r="E744" s="272">
        <v>16.65</v>
      </c>
      <c r="F744" s="273"/>
      <c r="G744" s="274"/>
      <c r="H744" s="275"/>
      <c r="I744" s="269"/>
      <c r="J744" s="276"/>
      <c r="K744" s="269"/>
      <c r="M744" s="270" t="s">
        <v>1077</v>
      </c>
      <c r="O744" s="259"/>
    </row>
    <row r="745" spans="1:80" ht="12.75">
      <c r="A745" s="260">
        <v>136</v>
      </c>
      <c r="B745" s="261" t="s">
        <v>575</v>
      </c>
      <c r="C745" s="262" t="s">
        <v>1078</v>
      </c>
      <c r="D745" s="263" t="s">
        <v>178</v>
      </c>
      <c r="E745" s="264">
        <v>775.68</v>
      </c>
      <c r="F745" s="264">
        <v>0</v>
      </c>
      <c r="G745" s="265">
        <f>E745*F745</f>
        <v>0</v>
      </c>
      <c r="H745" s="266">
        <v>4E-05</v>
      </c>
      <c r="I745" s="267">
        <f>E745*H745</f>
        <v>0.0310272</v>
      </c>
      <c r="J745" s="266">
        <v>0</v>
      </c>
      <c r="K745" s="267">
        <f>E745*J745</f>
        <v>0</v>
      </c>
      <c r="O745" s="259">
        <v>2</v>
      </c>
      <c r="AA745" s="232">
        <v>1</v>
      </c>
      <c r="AB745" s="232">
        <v>7</v>
      </c>
      <c r="AC745" s="232">
        <v>7</v>
      </c>
      <c r="AZ745" s="232">
        <v>2</v>
      </c>
      <c r="BA745" s="232">
        <f>IF(AZ745=1,G745,0)</f>
        <v>0</v>
      </c>
      <c r="BB745" s="232">
        <f>IF(AZ745=2,G745,0)</f>
        <v>0</v>
      </c>
      <c r="BC745" s="232">
        <f>IF(AZ745=3,G745,0)</f>
        <v>0</v>
      </c>
      <c r="BD745" s="232">
        <f>IF(AZ745=4,G745,0)</f>
        <v>0</v>
      </c>
      <c r="BE745" s="232">
        <f>IF(AZ745=5,G745,0)</f>
        <v>0</v>
      </c>
      <c r="CA745" s="259">
        <v>1</v>
      </c>
      <c r="CB745" s="259">
        <v>7</v>
      </c>
    </row>
    <row r="746" spans="1:15" ht="22.5">
      <c r="A746" s="268"/>
      <c r="B746" s="271"/>
      <c r="C746" s="325" t="s">
        <v>1079</v>
      </c>
      <c r="D746" s="326"/>
      <c r="E746" s="272">
        <v>259.1</v>
      </c>
      <c r="F746" s="273"/>
      <c r="G746" s="274"/>
      <c r="H746" s="275"/>
      <c r="I746" s="269"/>
      <c r="J746" s="276"/>
      <c r="K746" s="269"/>
      <c r="M746" s="270" t="s">
        <v>1079</v>
      </c>
      <c r="O746" s="259"/>
    </row>
    <row r="747" spans="1:15" ht="12.75">
      <c r="A747" s="268"/>
      <c r="B747" s="271"/>
      <c r="C747" s="325" t="s">
        <v>1080</v>
      </c>
      <c r="D747" s="326"/>
      <c r="E747" s="272">
        <v>177.8</v>
      </c>
      <c r="F747" s="273"/>
      <c r="G747" s="274"/>
      <c r="H747" s="275"/>
      <c r="I747" s="269"/>
      <c r="J747" s="276"/>
      <c r="K747" s="269"/>
      <c r="M747" s="270" t="s">
        <v>1080</v>
      </c>
      <c r="O747" s="259"/>
    </row>
    <row r="748" spans="1:15" ht="22.5">
      <c r="A748" s="268"/>
      <c r="B748" s="271"/>
      <c r="C748" s="325" t="s">
        <v>1081</v>
      </c>
      <c r="D748" s="326"/>
      <c r="E748" s="272">
        <v>156.28</v>
      </c>
      <c r="F748" s="273"/>
      <c r="G748" s="274"/>
      <c r="H748" s="275"/>
      <c r="I748" s="269"/>
      <c r="J748" s="276"/>
      <c r="K748" s="269"/>
      <c r="M748" s="270" t="s">
        <v>1081</v>
      </c>
      <c r="O748" s="259"/>
    </row>
    <row r="749" spans="1:15" ht="12.75">
      <c r="A749" s="268"/>
      <c r="B749" s="271"/>
      <c r="C749" s="325" t="s">
        <v>1082</v>
      </c>
      <c r="D749" s="326"/>
      <c r="E749" s="272">
        <v>96.2</v>
      </c>
      <c r="F749" s="273"/>
      <c r="G749" s="274"/>
      <c r="H749" s="275"/>
      <c r="I749" s="269"/>
      <c r="J749" s="276"/>
      <c r="K749" s="269"/>
      <c r="M749" s="270" t="s">
        <v>1082</v>
      </c>
      <c r="O749" s="259"/>
    </row>
    <row r="750" spans="1:15" ht="12.75">
      <c r="A750" s="268"/>
      <c r="B750" s="271"/>
      <c r="C750" s="325" t="s">
        <v>1083</v>
      </c>
      <c r="D750" s="326"/>
      <c r="E750" s="272">
        <v>55.8</v>
      </c>
      <c r="F750" s="273"/>
      <c r="G750" s="274"/>
      <c r="H750" s="275"/>
      <c r="I750" s="269"/>
      <c r="J750" s="276"/>
      <c r="K750" s="269"/>
      <c r="M750" s="270" t="s">
        <v>1083</v>
      </c>
      <c r="O750" s="259"/>
    </row>
    <row r="751" spans="1:15" ht="12.75">
      <c r="A751" s="268"/>
      <c r="B751" s="271"/>
      <c r="C751" s="325" t="s">
        <v>1084</v>
      </c>
      <c r="D751" s="326"/>
      <c r="E751" s="272">
        <v>30.5</v>
      </c>
      <c r="F751" s="273"/>
      <c r="G751" s="274"/>
      <c r="H751" s="275"/>
      <c r="I751" s="269"/>
      <c r="J751" s="276"/>
      <c r="K751" s="269"/>
      <c r="M751" s="270" t="s">
        <v>1084</v>
      </c>
      <c r="O751" s="259"/>
    </row>
    <row r="752" spans="1:80" ht="12.75">
      <c r="A752" s="260">
        <v>137</v>
      </c>
      <c r="B752" s="261" t="s">
        <v>578</v>
      </c>
      <c r="C752" s="262" t="s">
        <v>579</v>
      </c>
      <c r="D752" s="263" t="s">
        <v>164</v>
      </c>
      <c r="E752" s="264">
        <v>17</v>
      </c>
      <c r="F752" s="264">
        <v>0</v>
      </c>
      <c r="G752" s="265">
        <f>E752*F752</f>
        <v>0</v>
      </c>
      <c r="H752" s="266">
        <v>9.99999999999612E-06</v>
      </c>
      <c r="I752" s="267">
        <f>E752*H752</f>
        <v>0.00016999999999993404</v>
      </c>
      <c r="J752" s="266">
        <v>0</v>
      </c>
      <c r="K752" s="267">
        <f>E752*J752</f>
        <v>0</v>
      </c>
      <c r="O752" s="259">
        <v>2</v>
      </c>
      <c r="AA752" s="232">
        <v>1</v>
      </c>
      <c r="AB752" s="232">
        <v>7</v>
      </c>
      <c r="AC752" s="232">
        <v>7</v>
      </c>
      <c r="AZ752" s="232">
        <v>2</v>
      </c>
      <c r="BA752" s="232">
        <f>IF(AZ752=1,G752,0)</f>
        <v>0</v>
      </c>
      <c r="BB752" s="232">
        <f>IF(AZ752=2,G752,0)</f>
        <v>0</v>
      </c>
      <c r="BC752" s="232">
        <f>IF(AZ752=3,G752,0)</f>
        <v>0</v>
      </c>
      <c r="BD752" s="232">
        <f>IF(AZ752=4,G752,0)</f>
        <v>0</v>
      </c>
      <c r="BE752" s="232">
        <f>IF(AZ752=5,G752,0)</f>
        <v>0</v>
      </c>
      <c r="CA752" s="259">
        <v>1</v>
      </c>
      <c r="CB752" s="259">
        <v>7</v>
      </c>
    </row>
    <row r="753" spans="1:80" ht="12.75">
      <c r="A753" s="260">
        <v>138</v>
      </c>
      <c r="B753" s="261" t="s">
        <v>580</v>
      </c>
      <c r="C753" s="262" t="s">
        <v>581</v>
      </c>
      <c r="D753" s="263" t="s">
        <v>178</v>
      </c>
      <c r="E753" s="264">
        <v>15.26</v>
      </c>
      <c r="F753" s="264">
        <v>0</v>
      </c>
      <c r="G753" s="265">
        <f>E753*F753</f>
        <v>0</v>
      </c>
      <c r="H753" s="266">
        <v>0.00290999999999997</v>
      </c>
      <c r="I753" s="267">
        <f>E753*H753</f>
        <v>0.04440659999999954</v>
      </c>
      <c r="J753" s="266"/>
      <c r="K753" s="267">
        <f>E753*J753</f>
        <v>0</v>
      </c>
      <c r="O753" s="259">
        <v>2</v>
      </c>
      <c r="AA753" s="232">
        <v>3</v>
      </c>
      <c r="AB753" s="232">
        <v>7</v>
      </c>
      <c r="AC753" s="232" t="s">
        <v>580</v>
      </c>
      <c r="AZ753" s="232">
        <v>2</v>
      </c>
      <c r="BA753" s="232">
        <f>IF(AZ753=1,G753,0)</f>
        <v>0</v>
      </c>
      <c r="BB753" s="232">
        <f>IF(AZ753=2,G753,0)</f>
        <v>0</v>
      </c>
      <c r="BC753" s="232">
        <f>IF(AZ753=3,G753,0)</f>
        <v>0</v>
      </c>
      <c r="BD753" s="232">
        <f>IF(AZ753=4,G753,0)</f>
        <v>0</v>
      </c>
      <c r="BE753" s="232">
        <f>IF(AZ753=5,G753,0)</f>
        <v>0</v>
      </c>
      <c r="CA753" s="259">
        <v>3</v>
      </c>
      <c r="CB753" s="259">
        <v>7</v>
      </c>
    </row>
    <row r="754" spans="1:15" ht="12.75">
      <c r="A754" s="268"/>
      <c r="B754" s="271"/>
      <c r="C754" s="325" t="s">
        <v>582</v>
      </c>
      <c r="D754" s="326"/>
      <c r="E754" s="272">
        <v>0</v>
      </c>
      <c r="F754" s="273"/>
      <c r="G754" s="274"/>
      <c r="H754" s="275"/>
      <c r="I754" s="269"/>
      <c r="J754" s="276"/>
      <c r="K754" s="269"/>
      <c r="M754" s="270" t="s">
        <v>582</v>
      </c>
      <c r="O754" s="259"/>
    </row>
    <row r="755" spans="1:15" ht="12.75">
      <c r="A755" s="268"/>
      <c r="B755" s="271"/>
      <c r="C755" s="325" t="s">
        <v>583</v>
      </c>
      <c r="D755" s="326"/>
      <c r="E755" s="272">
        <v>0</v>
      </c>
      <c r="F755" s="273"/>
      <c r="G755" s="274"/>
      <c r="H755" s="275"/>
      <c r="I755" s="269"/>
      <c r="J755" s="276"/>
      <c r="K755" s="269"/>
      <c r="M755" s="270" t="s">
        <v>583</v>
      </c>
      <c r="O755" s="259"/>
    </row>
    <row r="756" spans="1:15" ht="12.75">
      <c r="A756" s="268"/>
      <c r="B756" s="271"/>
      <c r="C756" s="325" t="s">
        <v>256</v>
      </c>
      <c r="D756" s="326"/>
      <c r="E756" s="272">
        <v>0</v>
      </c>
      <c r="F756" s="273"/>
      <c r="G756" s="274"/>
      <c r="H756" s="275"/>
      <c r="I756" s="269"/>
      <c r="J756" s="276"/>
      <c r="K756" s="269"/>
      <c r="M756" s="270" t="s">
        <v>256</v>
      </c>
      <c r="O756" s="259"/>
    </row>
    <row r="757" spans="1:15" ht="12.75">
      <c r="A757" s="268"/>
      <c r="B757" s="271"/>
      <c r="C757" s="325" t="s">
        <v>584</v>
      </c>
      <c r="D757" s="326"/>
      <c r="E757" s="272">
        <v>0</v>
      </c>
      <c r="F757" s="273"/>
      <c r="G757" s="274"/>
      <c r="H757" s="275"/>
      <c r="I757" s="269"/>
      <c r="J757" s="276"/>
      <c r="K757" s="269"/>
      <c r="M757" s="270" t="s">
        <v>584</v>
      </c>
      <c r="O757" s="259"/>
    </row>
    <row r="758" spans="1:15" ht="12.75">
      <c r="A758" s="268"/>
      <c r="B758" s="271"/>
      <c r="C758" s="325" t="s">
        <v>585</v>
      </c>
      <c r="D758" s="326"/>
      <c r="E758" s="272">
        <v>0</v>
      </c>
      <c r="F758" s="273"/>
      <c r="G758" s="274"/>
      <c r="H758" s="275"/>
      <c r="I758" s="269"/>
      <c r="J758" s="276"/>
      <c r="K758" s="269"/>
      <c r="M758" s="270" t="s">
        <v>585</v>
      </c>
      <c r="O758" s="259"/>
    </row>
    <row r="759" spans="1:15" ht="12.75">
      <c r="A759" s="268"/>
      <c r="B759" s="271"/>
      <c r="C759" s="325" t="s">
        <v>1085</v>
      </c>
      <c r="D759" s="326"/>
      <c r="E759" s="272">
        <v>15.26</v>
      </c>
      <c r="F759" s="273"/>
      <c r="G759" s="274"/>
      <c r="H759" s="275"/>
      <c r="I759" s="269"/>
      <c r="J759" s="276"/>
      <c r="K759" s="269"/>
      <c r="M759" s="270" t="s">
        <v>1085</v>
      </c>
      <c r="O759" s="259"/>
    </row>
    <row r="760" spans="1:80" ht="12.75">
      <c r="A760" s="260">
        <v>139</v>
      </c>
      <c r="B760" s="261" t="s">
        <v>587</v>
      </c>
      <c r="C760" s="262" t="s">
        <v>588</v>
      </c>
      <c r="D760" s="263" t="s">
        <v>357</v>
      </c>
      <c r="E760" s="264">
        <v>0.0756037999999994</v>
      </c>
      <c r="F760" s="264">
        <v>0</v>
      </c>
      <c r="G760" s="265">
        <f>E760*F760</f>
        <v>0</v>
      </c>
      <c r="H760" s="266">
        <v>0</v>
      </c>
      <c r="I760" s="267">
        <f>E760*H760</f>
        <v>0</v>
      </c>
      <c r="J760" s="266"/>
      <c r="K760" s="267">
        <f>E760*J760</f>
        <v>0</v>
      </c>
      <c r="O760" s="259">
        <v>2</v>
      </c>
      <c r="AA760" s="232">
        <v>7</v>
      </c>
      <c r="AB760" s="232">
        <v>1001</v>
      </c>
      <c r="AC760" s="232">
        <v>5</v>
      </c>
      <c r="AZ760" s="232">
        <v>2</v>
      </c>
      <c r="BA760" s="232">
        <f>IF(AZ760=1,G760,0)</f>
        <v>0</v>
      </c>
      <c r="BB760" s="232">
        <f>IF(AZ760=2,G760,0)</f>
        <v>0</v>
      </c>
      <c r="BC760" s="232">
        <f>IF(AZ760=3,G760,0)</f>
        <v>0</v>
      </c>
      <c r="BD760" s="232">
        <f>IF(AZ760=4,G760,0)</f>
        <v>0</v>
      </c>
      <c r="BE760" s="232">
        <f>IF(AZ760=5,G760,0)</f>
        <v>0</v>
      </c>
      <c r="CA760" s="259">
        <v>7</v>
      </c>
      <c r="CB760" s="259">
        <v>1001</v>
      </c>
    </row>
    <row r="761" spans="1:57" ht="12.75">
      <c r="A761" s="277"/>
      <c r="B761" s="278" t="s">
        <v>101</v>
      </c>
      <c r="C761" s="279" t="s">
        <v>511</v>
      </c>
      <c r="D761" s="280"/>
      <c r="E761" s="281"/>
      <c r="F761" s="282"/>
      <c r="G761" s="283">
        <f>SUM(G386:G760)</f>
        <v>0</v>
      </c>
      <c r="H761" s="284"/>
      <c r="I761" s="285">
        <f>SUM(I386:I760)</f>
        <v>0.07560379999999947</v>
      </c>
      <c r="J761" s="284"/>
      <c r="K761" s="285">
        <f>SUM(K386:K760)</f>
        <v>-0.27272699999999994</v>
      </c>
      <c r="O761" s="259">
        <v>4</v>
      </c>
      <c r="BA761" s="286">
        <f>SUM(BA386:BA760)</f>
        <v>0</v>
      </c>
      <c r="BB761" s="286">
        <f>SUM(BB386:BB760)</f>
        <v>0</v>
      </c>
      <c r="BC761" s="286">
        <f>SUM(BC386:BC760)</f>
        <v>0</v>
      </c>
      <c r="BD761" s="286">
        <f>SUM(BD386:BD760)</f>
        <v>0</v>
      </c>
      <c r="BE761" s="286">
        <f>SUM(BE386:BE760)</f>
        <v>0</v>
      </c>
    </row>
    <row r="762" spans="1:15" ht="12.75">
      <c r="A762" s="249" t="s">
        <v>97</v>
      </c>
      <c r="B762" s="250" t="s">
        <v>589</v>
      </c>
      <c r="C762" s="251" t="s">
        <v>590</v>
      </c>
      <c r="D762" s="252"/>
      <c r="E762" s="253"/>
      <c r="F762" s="253"/>
      <c r="G762" s="254"/>
      <c r="H762" s="255"/>
      <c r="I762" s="256"/>
      <c r="J762" s="257"/>
      <c r="K762" s="258"/>
      <c r="O762" s="259">
        <v>1</v>
      </c>
    </row>
    <row r="763" spans="1:80" ht="12.75">
      <c r="A763" s="260">
        <v>140</v>
      </c>
      <c r="B763" s="261" t="s">
        <v>1086</v>
      </c>
      <c r="C763" s="262" t="s">
        <v>1087</v>
      </c>
      <c r="D763" s="263" t="s">
        <v>164</v>
      </c>
      <c r="E763" s="264">
        <v>1</v>
      </c>
      <c r="F763" s="264">
        <v>0</v>
      </c>
      <c r="G763" s="265">
        <f>E763*F763</f>
        <v>0</v>
      </c>
      <c r="H763" s="266">
        <v>0</v>
      </c>
      <c r="I763" s="267">
        <f>E763*H763</f>
        <v>0</v>
      </c>
      <c r="J763" s="266">
        <v>0</v>
      </c>
      <c r="K763" s="267">
        <f>E763*J763</f>
        <v>0</v>
      </c>
      <c r="O763" s="259">
        <v>2</v>
      </c>
      <c r="AA763" s="232">
        <v>1</v>
      </c>
      <c r="AB763" s="232">
        <v>7</v>
      </c>
      <c r="AC763" s="232">
        <v>7</v>
      </c>
      <c r="AZ763" s="232">
        <v>2</v>
      </c>
      <c r="BA763" s="232">
        <f>IF(AZ763=1,G763,0)</f>
        <v>0</v>
      </c>
      <c r="BB763" s="232">
        <f>IF(AZ763=2,G763,0)</f>
        <v>0</v>
      </c>
      <c r="BC763" s="232">
        <f>IF(AZ763=3,G763,0)</f>
        <v>0</v>
      </c>
      <c r="BD763" s="232">
        <f>IF(AZ763=4,G763,0)</f>
        <v>0</v>
      </c>
      <c r="BE763" s="232">
        <f>IF(AZ763=5,G763,0)</f>
        <v>0</v>
      </c>
      <c r="CA763" s="259">
        <v>1</v>
      </c>
      <c r="CB763" s="259">
        <v>7</v>
      </c>
    </row>
    <row r="764" spans="1:80" ht="22.5">
      <c r="A764" s="260">
        <v>141</v>
      </c>
      <c r="B764" s="261" t="s">
        <v>1088</v>
      </c>
      <c r="C764" s="262" t="s">
        <v>1089</v>
      </c>
      <c r="D764" s="263" t="s">
        <v>100</v>
      </c>
      <c r="E764" s="264">
        <v>1</v>
      </c>
      <c r="F764" s="264">
        <v>0</v>
      </c>
      <c r="G764" s="265">
        <f>E764*F764</f>
        <v>0</v>
      </c>
      <c r="H764" s="266">
        <v>0</v>
      </c>
      <c r="I764" s="267">
        <f>E764*H764</f>
        <v>0</v>
      </c>
      <c r="J764" s="266">
        <v>0</v>
      </c>
      <c r="K764" s="267">
        <f>E764*J764</f>
        <v>0</v>
      </c>
      <c r="O764" s="259">
        <v>2</v>
      </c>
      <c r="AA764" s="232">
        <v>1</v>
      </c>
      <c r="AB764" s="232">
        <v>1</v>
      </c>
      <c r="AC764" s="232">
        <v>1</v>
      </c>
      <c r="AZ764" s="232">
        <v>2</v>
      </c>
      <c r="BA764" s="232">
        <f>IF(AZ764=1,G764,0)</f>
        <v>0</v>
      </c>
      <c r="BB764" s="232">
        <f>IF(AZ764=2,G764,0)</f>
        <v>0</v>
      </c>
      <c r="BC764" s="232">
        <f>IF(AZ764=3,G764,0)</f>
        <v>0</v>
      </c>
      <c r="BD764" s="232">
        <f>IF(AZ764=4,G764,0)</f>
        <v>0</v>
      </c>
      <c r="BE764" s="232">
        <f>IF(AZ764=5,G764,0)</f>
        <v>0</v>
      </c>
      <c r="CA764" s="259">
        <v>1</v>
      </c>
      <c r="CB764" s="259">
        <v>1</v>
      </c>
    </row>
    <row r="765" spans="1:80" ht="22.5">
      <c r="A765" s="260">
        <v>142</v>
      </c>
      <c r="B765" s="261" t="s">
        <v>1090</v>
      </c>
      <c r="C765" s="262" t="s">
        <v>1091</v>
      </c>
      <c r="D765" s="263" t="s">
        <v>100</v>
      </c>
      <c r="E765" s="264">
        <v>1</v>
      </c>
      <c r="F765" s="264">
        <v>0</v>
      </c>
      <c r="G765" s="265">
        <f>E765*F765</f>
        <v>0</v>
      </c>
      <c r="H765" s="266">
        <v>0</v>
      </c>
      <c r="I765" s="267">
        <f>E765*H765</f>
        <v>0</v>
      </c>
      <c r="J765" s="266">
        <v>0</v>
      </c>
      <c r="K765" s="267">
        <f>E765*J765</f>
        <v>0</v>
      </c>
      <c r="O765" s="259">
        <v>2</v>
      </c>
      <c r="AA765" s="232">
        <v>1</v>
      </c>
      <c r="AB765" s="232">
        <v>1</v>
      </c>
      <c r="AC765" s="232">
        <v>1</v>
      </c>
      <c r="AZ765" s="232">
        <v>2</v>
      </c>
      <c r="BA765" s="232">
        <f>IF(AZ765=1,G765,0)</f>
        <v>0</v>
      </c>
      <c r="BB765" s="232">
        <f>IF(AZ765=2,G765,0)</f>
        <v>0</v>
      </c>
      <c r="BC765" s="232">
        <f>IF(AZ765=3,G765,0)</f>
        <v>0</v>
      </c>
      <c r="BD765" s="232">
        <f>IF(AZ765=4,G765,0)</f>
        <v>0</v>
      </c>
      <c r="BE765" s="232">
        <f>IF(AZ765=5,G765,0)</f>
        <v>0</v>
      </c>
      <c r="CA765" s="259">
        <v>1</v>
      </c>
      <c r="CB765" s="259">
        <v>1</v>
      </c>
    </row>
    <row r="766" spans="1:80" ht="22.5">
      <c r="A766" s="260">
        <v>143</v>
      </c>
      <c r="B766" s="261" t="s">
        <v>1092</v>
      </c>
      <c r="C766" s="262" t="s">
        <v>1093</v>
      </c>
      <c r="D766" s="263" t="s">
        <v>1094</v>
      </c>
      <c r="E766" s="264">
        <v>1</v>
      </c>
      <c r="F766" s="264">
        <v>0</v>
      </c>
      <c r="G766" s="265">
        <f>E766*F766</f>
        <v>0</v>
      </c>
      <c r="H766" s="266">
        <v>0</v>
      </c>
      <c r="I766" s="267">
        <f>E766*H766</f>
        <v>0</v>
      </c>
      <c r="J766" s="266">
        <v>0</v>
      </c>
      <c r="K766" s="267">
        <f>E766*J766</f>
        <v>0</v>
      </c>
      <c r="O766" s="259">
        <v>2</v>
      </c>
      <c r="AA766" s="232">
        <v>1</v>
      </c>
      <c r="AB766" s="232">
        <v>7</v>
      </c>
      <c r="AC766" s="232">
        <v>7</v>
      </c>
      <c r="AZ766" s="232">
        <v>2</v>
      </c>
      <c r="BA766" s="232">
        <f>IF(AZ766=1,G766,0)</f>
        <v>0</v>
      </c>
      <c r="BB766" s="232">
        <f>IF(AZ766=2,G766,0)</f>
        <v>0</v>
      </c>
      <c r="BC766" s="232">
        <f>IF(AZ766=3,G766,0)</f>
        <v>0</v>
      </c>
      <c r="BD766" s="232">
        <f>IF(AZ766=4,G766,0)</f>
        <v>0</v>
      </c>
      <c r="BE766" s="232">
        <f>IF(AZ766=5,G766,0)</f>
        <v>0</v>
      </c>
      <c r="CA766" s="259">
        <v>1</v>
      </c>
      <c r="CB766" s="259">
        <v>7</v>
      </c>
    </row>
    <row r="767" spans="1:15" ht="12.75">
      <c r="A767" s="268"/>
      <c r="B767" s="271"/>
      <c r="C767" s="325" t="s">
        <v>1095</v>
      </c>
      <c r="D767" s="326"/>
      <c r="E767" s="272">
        <v>0</v>
      </c>
      <c r="F767" s="273"/>
      <c r="G767" s="274"/>
      <c r="H767" s="275"/>
      <c r="I767" s="269"/>
      <c r="J767" s="276"/>
      <c r="K767" s="269"/>
      <c r="M767" s="270" t="s">
        <v>1095</v>
      </c>
      <c r="O767" s="259"/>
    </row>
    <row r="768" spans="1:15" ht="12.75">
      <c r="A768" s="268"/>
      <c r="B768" s="271"/>
      <c r="C768" s="325" t="s">
        <v>1096</v>
      </c>
      <c r="D768" s="326"/>
      <c r="E768" s="272">
        <v>0</v>
      </c>
      <c r="F768" s="273"/>
      <c r="G768" s="274"/>
      <c r="H768" s="275"/>
      <c r="I768" s="269"/>
      <c r="J768" s="276"/>
      <c r="K768" s="269"/>
      <c r="M768" s="270" t="s">
        <v>1096</v>
      </c>
      <c r="O768" s="259"/>
    </row>
    <row r="769" spans="1:15" ht="12.75">
      <c r="A769" s="268"/>
      <c r="B769" s="271"/>
      <c r="C769" s="325" t="s">
        <v>1097</v>
      </c>
      <c r="D769" s="326"/>
      <c r="E769" s="272">
        <v>0</v>
      </c>
      <c r="F769" s="273"/>
      <c r="G769" s="274"/>
      <c r="H769" s="275"/>
      <c r="I769" s="269"/>
      <c r="J769" s="276"/>
      <c r="K769" s="269"/>
      <c r="M769" s="270" t="s">
        <v>1097</v>
      </c>
      <c r="O769" s="259"/>
    </row>
    <row r="770" spans="1:15" ht="12.75">
      <c r="A770" s="268"/>
      <c r="B770" s="271"/>
      <c r="C770" s="325" t="s">
        <v>1098</v>
      </c>
      <c r="D770" s="326"/>
      <c r="E770" s="272">
        <v>0</v>
      </c>
      <c r="F770" s="273"/>
      <c r="G770" s="274"/>
      <c r="H770" s="275"/>
      <c r="I770" s="269"/>
      <c r="J770" s="276"/>
      <c r="K770" s="269"/>
      <c r="M770" s="270" t="s">
        <v>1098</v>
      </c>
      <c r="O770" s="259"/>
    </row>
    <row r="771" spans="1:15" ht="12.75">
      <c r="A771" s="268"/>
      <c r="B771" s="271"/>
      <c r="C771" s="325" t="s">
        <v>1099</v>
      </c>
      <c r="D771" s="326"/>
      <c r="E771" s="272">
        <v>0</v>
      </c>
      <c r="F771" s="273"/>
      <c r="G771" s="274"/>
      <c r="H771" s="275"/>
      <c r="I771" s="269"/>
      <c r="J771" s="276"/>
      <c r="K771" s="269"/>
      <c r="M771" s="270" t="s">
        <v>1099</v>
      </c>
      <c r="O771" s="259"/>
    </row>
    <row r="772" spans="1:15" ht="12.75">
      <c r="A772" s="268"/>
      <c r="B772" s="271"/>
      <c r="C772" s="325" t="s">
        <v>517</v>
      </c>
      <c r="D772" s="326"/>
      <c r="E772" s="272">
        <v>1</v>
      </c>
      <c r="F772" s="273"/>
      <c r="G772" s="274"/>
      <c r="H772" s="275"/>
      <c r="I772" s="269"/>
      <c r="J772" s="276"/>
      <c r="K772" s="269"/>
      <c r="M772" s="270" t="s">
        <v>517</v>
      </c>
      <c r="O772" s="259"/>
    </row>
    <row r="773" spans="1:80" ht="22.5">
      <c r="A773" s="260">
        <v>144</v>
      </c>
      <c r="B773" s="261" t="s">
        <v>1100</v>
      </c>
      <c r="C773" s="262" t="s">
        <v>1101</v>
      </c>
      <c r="D773" s="263" t="s">
        <v>1094</v>
      </c>
      <c r="E773" s="264">
        <v>1</v>
      </c>
      <c r="F773" s="264">
        <v>0</v>
      </c>
      <c r="G773" s="265">
        <f>E773*F773</f>
        <v>0</v>
      </c>
      <c r="H773" s="266">
        <v>0</v>
      </c>
      <c r="I773" s="267">
        <f>E773*H773</f>
        <v>0</v>
      </c>
      <c r="J773" s="266">
        <v>0</v>
      </c>
      <c r="K773" s="267">
        <f>E773*J773</f>
        <v>0</v>
      </c>
      <c r="O773" s="259">
        <v>2</v>
      </c>
      <c r="AA773" s="232">
        <v>1</v>
      </c>
      <c r="AB773" s="232">
        <v>7</v>
      </c>
      <c r="AC773" s="232">
        <v>7</v>
      </c>
      <c r="AZ773" s="232">
        <v>2</v>
      </c>
      <c r="BA773" s="232">
        <f>IF(AZ773=1,G773,0)</f>
        <v>0</v>
      </c>
      <c r="BB773" s="232">
        <f>IF(AZ773=2,G773,0)</f>
        <v>0</v>
      </c>
      <c r="BC773" s="232">
        <f>IF(AZ773=3,G773,0)</f>
        <v>0</v>
      </c>
      <c r="BD773" s="232">
        <f>IF(AZ773=4,G773,0)</f>
        <v>0</v>
      </c>
      <c r="BE773" s="232">
        <f>IF(AZ773=5,G773,0)</f>
        <v>0</v>
      </c>
      <c r="CA773" s="259">
        <v>1</v>
      </c>
      <c r="CB773" s="259">
        <v>7</v>
      </c>
    </row>
    <row r="774" spans="1:15" ht="12.75">
      <c r="A774" s="268"/>
      <c r="B774" s="271"/>
      <c r="C774" s="325" t="s">
        <v>1102</v>
      </c>
      <c r="D774" s="326"/>
      <c r="E774" s="272">
        <v>0</v>
      </c>
      <c r="F774" s="273"/>
      <c r="G774" s="274"/>
      <c r="H774" s="275"/>
      <c r="I774" s="269"/>
      <c r="J774" s="276"/>
      <c r="K774" s="269"/>
      <c r="M774" s="270" t="s">
        <v>1102</v>
      </c>
      <c r="O774" s="259"/>
    </row>
    <row r="775" spans="1:15" ht="12.75">
      <c r="A775" s="268"/>
      <c r="B775" s="271"/>
      <c r="C775" s="325" t="s">
        <v>1103</v>
      </c>
      <c r="D775" s="326"/>
      <c r="E775" s="272">
        <v>0</v>
      </c>
      <c r="F775" s="273"/>
      <c r="G775" s="274"/>
      <c r="H775" s="275"/>
      <c r="I775" s="269"/>
      <c r="J775" s="276"/>
      <c r="K775" s="269"/>
      <c r="M775" s="270" t="s">
        <v>1103</v>
      </c>
      <c r="O775" s="259"/>
    </row>
    <row r="776" spans="1:15" ht="12.75">
      <c r="A776" s="268"/>
      <c r="B776" s="271"/>
      <c r="C776" s="325" t="s">
        <v>523</v>
      </c>
      <c r="D776" s="326"/>
      <c r="E776" s="272">
        <v>0</v>
      </c>
      <c r="F776" s="273"/>
      <c r="G776" s="274"/>
      <c r="H776" s="275"/>
      <c r="I776" s="269"/>
      <c r="J776" s="276"/>
      <c r="K776" s="269"/>
      <c r="M776" s="270" t="s">
        <v>523</v>
      </c>
      <c r="O776" s="259"/>
    </row>
    <row r="777" spans="1:15" ht="12.75">
      <c r="A777" s="268"/>
      <c r="B777" s="271"/>
      <c r="C777" s="325" t="s">
        <v>1104</v>
      </c>
      <c r="D777" s="326"/>
      <c r="E777" s="272">
        <v>0</v>
      </c>
      <c r="F777" s="273"/>
      <c r="G777" s="274"/>
      <c r="H777" s="275"/>
      <c r="I777" s="269"/>
      <c r="J777" s="276"/>
      <c r="K777" s="269"/>
      <c r="M777" s="270" t="s">
        <v>1104</v>
      </c>
      <c r="O777" s="259"/>
    </row>
    <row r="778" spans="1:15" ht="12.75">
      <c r="A778" s="268"/>
      <c r="B778" s="271"/>
      <c r="C778" s="325" t="s">
        <v>1105</v>
      </c>
      <c r="D778" s="326"/>
      <c r="E778" s="272">
        <v>0</v>
      </c>
      <c r="F778" s="273"/>
      <c r="G778" s="274"/>
      <c r="H778" s="275"/>
      <c r="I778" s="269"/>
      <c r="J778" s="276"/>
      <c r="K778" s="269"/>
      <c r="M778" s="270" t="s">
        <v>1105</v>
      </c>
      <c r="O778" s="259"/>
    </row>
    <row r="779" spans="1:15" ht="22.5">
      <c r="A779" s="268"/>
      <c r="B779" s="271"/>
      <c r="C779" s="325" t="s">
        <v>1106</v>
      </c>
      <c r="D779" s="326"/>
      <c r="E779" s="272">
        <v>0</v>
      </c>
      <c r="F779" s="273"/>
      <c r="G779" s="274"/>
      <c r="H779" s="275"/>
      <c r="I779" s="269"/>
      <c r="J779" s="276"/>
      <c r="K779" s="269"/>
      <c r="M779" s="270" t="s">
        <v>1106</v>
      </c>
      <c r="O779" s="259"/>
    </row>
    <row r="780" spans="1:15" ht="12.75">
      <c r="A780" s="268"/>
      <c r="B780" s="271"/>
      <c r="C780" s="325" t="s">
        <v>1107</v>
      </c>
      <c r="D780" s="326"/>
      <c r="E780" s="272">
        <v>0</v>
      </c>
      <c r="F780" s="273"/>
      <c r="G780" s="274"/>
      <c r="H780" s="275"/>
      <c r="I780" s="269"/>
      <c r="J780" s="276"/>
      <c r="K780" s="269"/>
      <c r="M780" s="270" t="s">
        <v>1107</v>
      </c>
      <c r="O780" s="259"/>
    </row>
    <row r="781" spans="1:15" ht="12.75">
      <c r="A781" s="268"/>
      <c r="B781" s="271"/>
      <c r="C781" s="325" t="s">
        <v>1108</v>
      </c>
      <c r="D781" s="326"/>
      <c r="E781" s="272">
        <v>0</v>
      </c>
      <c r="F781" s="273"/>
      <c r="G781" s="274"/>
      <c r="H781" s="275"/>
      <c r="I781" s="269"/>
      <c r="J781" s="276"/>
      <c r="K781" s="269"/>
      <c r="M781" s="270" t="s">
        <v>1108</v>
      </c>
      <c r="O781" s="259"/>
    </row>
    <row r="782" spans="1:15" ht="12.75">
      <c r="A782" s="268"/>
      <c r="B782" s="271"/>
      <c r="C782" s="325" t="s">
        <v>1109</v>
      </c>
      <c r="D782" s="326"/>
      <c r="E782" s="272">
        <v>0</v>
      </c>
      <c r="F782" s="273"/>
      <c r="G782" s="274"/>
      <c r="H782" s="275"/>
      <c r="I782" s="269"/>
      <c r="J782" s="276"/>
      <c r="K782" s="269"/>
      <c r="M782" s="270" t="s">
        <v>1109</v>
      </c>
      <c r="O782" s="259"/>
    </row>
    <row r="783" spans="1:15" ht="12.75">
      <c r="A783" s="268"/>
      <c r="B783" s="271"/>
      <c r="C783" s="325" t="s">
        <v>517</v>
      </c>
      <c r="D783" s="326"/>
      <c r="E783" s="272">
        <v>1</v>
      </c>
      <c r="F783" s="273"/>
      <c r="G783" s="274"/>
      <c r="H783" s="275"/>
      <c r="I783" s="269"/>
      <c r="J783" s="276"/>
      <c r="K783" s="269"/>
      <c r="M783" s="270" t="s">
        <v>517</v>
      </c>
      <c r="O783" s="259"/>
    </row>
    <row r="784" spans="1:80" ht="22.5">
      <c r="A784" s="260">
        <v>145</v>
      </c>
      <c r="B784" s="261" t="s">
        <v>1110</v>
      </c>
      <c r="C784" s="262" t="s">
        <v>1111</v>
      </c>
      <c r="D784" s="263" t="s">
        <v>1094</v>
      </c>
      <c r="E784" s="264">
        <v>1</v>
      </c>
      <c r="F784" s="264">
        <v>0</v>
      </c>
      <c r="G784" s="265">
        <f>E784*F784</f>
        <v>0</v>
      </c>
      <c r="H784" s="266">
        <v>0</v>
      </c>
      <c r="I784" s="267">
        <f>E784*H784</f>
        <v>0</v>
      </c>
      <c r="J784" s="266">
        <v>0</v>
      </c>
      <c r="K784" s="267">
        <f>E784*J784</f>
        <v>0</v>
      </c>
      <c r="O784" s="259">
        <v>2</v>
      </c>
      <c r="AA784" s="232">
        <v>1</v>
      </c>
      <c r="AB784" s="232">
        <v>7</v>
      </c>
      <c r="AC784" s="232">
        <v>7</v>
      </c>
      <c r="AZ784" s="232">
        <v>2</v>
      </c>
      <c r="BA784" s="232">
        <f>IF(AZ784=1,G784,0)</f>
        <v>0</v>
      </c>
      <c r="BB784" s="232">
        <f>IF(AZ784=2,G784,0)</f>
        <v>0</v>
      </c>
      <c r="BC784" s="232">
        <f>IF(AZ784=3,G784,0)</f>
        <v>0</v>
      </c>
      <c r="BD784" s="232">
        <f>IF(AZ784=4,G784,0)</f>
        <v>0</v>
      </c>
      <c r="BE784" s="232">
        <f>IF(AZ784=5,G784,0)</f>
        <v>0</v>
      </c>
      <c r="CA784" s="259">
        <v>1</v>
      </c>
      <c r="CB784" s="259">
        <v>7</v>
      </c>
    </row>
    <row r="785" spans="1:15" ht="12.75">
      <c r="A785" s="268"/>
      <c r="B785" s="271"/>
      <c r="C785" s="325" t="s">
        <v>1102</v>
      </c>
      <c r="D785" s="326"/>
      <c r="E785" s="272">
        <v>0</v>
      </c>
      <c r="F785" s="273"/>
      <c r="G785" s="274"/>
      <c r="H785" s="275"/>
      <c r="I785" s="269"/>
      <c r="J785" s="276"/>
      <c r="K785" s="269"/>
      <c r="M785" s="270" t="s">
        <v>1102</v>
      </c>
      <c r="O785" s="259"/>
    </row>
    <row r="786" spans="1:15" ht="12.75">
      <c r="A786" s="268"/>
      <c r="B786" s="271"/>
      <c r="C786" s="325" t="s">
        <v>1103</v>
      </c>
      <c r="D786" s="326"/>
      <c r="E786" s="272">
        <v>0</v>
      </c>
      <c r="F786" s="273"/>
      <c r="G786" s="274"/>
      <c r="H786" s="275"/>
      <c r="I786" s="269"/>
      <c r="J786" s="276"/>
      <c r="K786" s="269"/>
      <c r="M786" s="270" t="s">
        <v>1103</v>
      </c>
      <c r="O786" s="259"/>
    </row>
    <row r="787" spans="1:15" ht="12.75">
      <c r="A787" s="268"/>
      <c r="B787" s="271"/>
      <c r="C787" s="325" t="s">
        <v>523</v>
      </c>
      <c r="D787" s="326"/>
      <c r="E787" s="272">
        <v>0</v>
      </c>
      <c r="F787" s="273"/>
      <c r="G787" s="274"/>
      <c r="H787" s="275"/>
      <c r="I787" s="269"/>
      <c r="J787" s="276"/>
      <c r="K787" s="269"/>
      <c r="M787" s="270" t="s">
        <v>523</v>
      </c>
      <c r="O787" s="259"/>
    </row>
    <row r="788" spans="1:15" ht="12.75">
      <c r="A788" s="268"/>
      <c r="B788" s="271"/>
      <c r="C788" s="325" t="s">
        <v>1104</v>
      </c>
      <c r="D788" s="326"/>
      <c r="E788" s="272">
        <v>0</v>
      </c>
      <c r="F788" s="273"/>
      <c r="G788" s="274"/>
      <c r="H788" s="275"/>
      <c r="I788" s="269"/>
      <c r="J788" s="276"/>
      <c r="K788" s="269"/>
      <c r="M788" s="270" t="s">
        <v>1104</v>
      </c>
      <c r="O788" s="259"/>
    </row>
    <row r="789" spans="1:15" ht="12.75">
      <c r="A789" s="268"/>
      <c r="B789" s="271"/>
      <c r="C789" s="325" t="s">
        <v>1105</v>
      </c>
      <c r="D789" s="326"/>
      <c r="E789" s="272">
        <v>0</v>
      </c>
      <c r="F789" s="273"/>
      <c r="G789" s="274"/>
      <c r="H789" s="275"/>
      <c r="I789" s="269"/>
      <c r="J789" s="276"/>
      <c r="K789" s="269"/>
      <c r="M789" s="270" t="s">
        <v>1105</v>
      </c>
      <c r="O789" s="259"/>
    </row>
    <row r="790" spans="1:15" ht="12.75">
      <c r="A790" s="268"/>
      <c r="B790" s="271"/>
      <c r="C790" s="325" t="s">
        <v>1112</v>
      </c>
      <c r="D790" s="326"/>
      <c r="E790" s="272">
        <v>0</v>
      </c>
      <c r="F790" s="273"/>
      <c r="G790" s="274"/>
      <c r="H790" s="275"/>
      <c r="I790" s="269"/>
      <c r="J790" s="276"/>
      <c r="K790" s="269"/>
      <c r="M790" s="270" t="s">
        <v>1112</v>
      </c>
      <c r="O790" s="259"/>
    </row>
    <row r="791" spans="1:15" ht="22.5">
      <c r="A791" s="268"/>
      <c r="B791" s="271"/>
      <c r="C791" s="325" t="s">
        <v>1106</v>
      </c>
      <c r="D791" s="326"/>
      <c r="E791" s="272">
        <v>0</v>
      </c>
      <c r="F791" s="273"/>
      <c r="G791" s="274"/>
      <c r="H791" s="275"/>
      <c r="I791" s="269"/>
      <c r="J791" s="276"/>
      <c r="K791" s="269"/>
      <c r="M791" s="270" t="s">
        <v>1106</v>
      </c>
      <c r="O791" s="259"/>
    </row>
    <row r="792" spans="1:15" ht="12.75">
      <c r="A792" s="268"/>
      <c r="B792" s="271"/>
      <c r="C792" s="325" t="s">
        <v>1113</v>
      </c>
      <c r="D792" s="326"/>
      <c r="E792" s="272">
        <v>0</v>
      </c>
      <c r="F792" s="273"/>
      <c r="G792" s="274"/>
      <c r="H792" s="275"/>
      <c r="I792" s="269"/>
      <c r="J792" s="276"/>
      <c r="K792" s="269"/>
      <c r="M792" s="270" t="s">
        <v>1113</v>
      </c>
      <c r="O792" s="259"/>
    </row>
    <row r="793" spans="1:15" ht="12.75">
      <c r="A793" s="268"/>
      <c r="B793" s="271"/>
      <c r="C793" s="325" t="s">
        <v>1108</v>
      </c>
      <c r="D793" s="326"/>
      <c r="E793" s="272">
        <v>0</v>
      </c>
      <c r="F793" s="273"/>
      <c r="G793" s="274"/>
      <c r="H793" s="275"/>
      <c r="I793" s="269"/>
      <c r="J793" s="276"/>
      <c r="K793" s="269"/>
      <c r="M793" s="270" t="s">
        <v>1108</v>
      </c>
      <c r="O793" s="259"/>
    </row>
    <row r="794" spans="1:15" ht="12.75">
      <c r="A794" s="268"/>
      <c r="B794" s="271"/>
      <c r="C794" s="325" t="s">
        <v>1109</v>
      </c>
      <c r="D794" s="326"/>
      <c r="E794" s="272">
        <v>0</v>
      </c>
      <c r="F794" s="273"/>
      <c r="G794" s="274"/>
      <c r="H794" s="275"/>
      <c r="I794" s="269"/>
      <c r="J794" s="276"/>
      <c r="K794" s="269"/>
      <c r="M794" s="270" t="s">
        <v>1109</v>
      </c>
      <c r="O794" s="259"/>
    </row>
    <row r="795" spans="1:15" ht="12.75">
      <c r="A795" s="268"/>
      <c r="B795" s="271"/>
      <c r="C795" s="325" t="s">
        <v>517</v>
      </c>
      <c r="D795" s="326"/>
      <c r="E795" s="272">
        <v>1</v>
      </c>
      <c r="F795" s="273"/>
      <c r="G795" s="274"/>
      <c r="H795" s="275"/>
      <c r="I795" s="269"/>
      <c r="J795" s="276"/>
      <c r="K795" s="269"/>
      <c r="M795" s="270" t="s">
        <v>517</v>
      </c>
      <c r="O795" s="259"/>
    </row>
    <row r="796" spans="1:80" ht="22.5">
      <c r="A796" s="260">
        <v>146</v>
      </c>
      <c r="B796" s="261" t="s">
        <v>1114</v>
      </c>
      <c r="C796" s="262" t="s">
        <v>1115</v>
      </c>
      <c r="D796" s="263" t="s">
        <v>1094</v>
      </c>
      <c r="E796" s="264">
        <v>1</v>
      </c>
      <c r="F796" s="264">
        <v>0</v>
      </c>
      <c r="G796" s="265">
        <f>E796*F796</f>
        <v>0</v>
      </c>
      <c r="H796" s="266">
        <v>0</v>
      </c>
      <c r="I796" s="267">
        <f>E796*H796</f>
        <v>0</v>
      </c>
      <c r="J796" s="266">
        <v>0</v>
      </c>
      <c r="K796" s="267">
        <f>E796*J796</f>
        <v>0</v>
      </c>
      <c r="O796" s="259">
        <v>2</v>
      </c>
      <c r="AA796" s="232">
        <v>1</v>
      </c>
      <c r="AB796" s="232">
        <v>7</v>
      </c>
      <c r="AC796" s="232">
        <v>7</v>
      </c>
      <c r="AZ796" s="232">
        <v>2</v>
      </c>
      <c r="BA796" s="232">
        <f>IF(AZ796=1,G796,0)</f>
        <v>0</v>
      </c>
      <c r="BB796" s="232">
        <f>IF(AZ796=2,G796,0)</f>
        <v>0</v>
      </c>
      <c r="BC796" s="232">
        <f>IF(AZ796=3,G796,0)</f>
        <v>0</v>
      </c>
      <c r="BD796" s="232">
        <f>IF(AZ796=4,G796,0)</f>
        <v>0</v>
      </c>
      <c r="BE796" s="232">
        <f>IF(AZ796=5,G796,0)</f>
        <v>0</v>
      </c>
      <c r="CA796" s="259">
        <v>1</v>
      </c>
      <c r="CB796" s="259">
        <v>7</v>
      </c>
    </row>
    <row r="797" spans="1:80" ht="12.75">
      <c r="A797" s="260">
        <v>147</v>
      </c>
      <c r="B797" s="261" t="s">
        <v>1116</v>
      </c>
      <c r="C797" s="262" t="s">
        <v>1117</v>
      </c>
      <c r="D797" s="263" t="s">
        <v>100</v>
      </c>
      <c r="E797" s="264">
        <v>1</v>
      </c>
      <c r="F797" s="264">
        <v>0</v>
      </c>
      <c r="G797" s="265">
        <f>E797*F797</f>
        <v>0</v>
      </c>
      <c r="H797" s="266">
        <v>0</v>
      </c>
      <c r="I797" s="267">
        <f>E797*H797</f>
        <v>0</v>
      </c>
      <c r="J797" s="266">
        <v>0</v>
      </c>
      <c r="K797" s="267">
        <f>E797*J797</f>
        <v>0</v>
      </c>
      <c r="O797" s="259">
        <v>2</v>
      </c>
      <c r="AA797" s="232">
        <v>1</v>
      </c>
      <c r="AB797" s="232">
        <v>7</v>
      </c>
      <c r="AC797" s="232">
        <v>7</v>
      </c>
      <c r="AZ797" s="232">
        <v>2</v>
      </c>
      <c r="BA797" s="232">
        <f>IF(AZ797=1,G797,0)</f>
        <v>0</v>
      </c>
      <c r="BB797" s="232">
        <f>IF(AZ797=2,G797,0)</f>
        <v>0</v>
      </c>
      <c r="BC797" s="232">
        <f>IF(AZ797=3,G797,0)</f>
        <v>0</v>
      </c>
      <c r="BD797" s="232">
        <f>IF(AZ797=4,G797,0)</f>
        <v>0</v>
      </c>
      <c r="BE797" s="232">
        <f>IF(AZ797=5,G797,0)</f>
        <v>0</v>
      </c>
      <c r="CA797" s="259">
        <v>1</v>
      </c>
      <c r="CB797" s="259">
        <v>7</v>
      </c>
    </row>
    <row r="798" spans="1:15" ht="12.75">
      <c r="A798" s="268"/>
      <c r="B798" s="271"/>
      <c r="C798" s="325" t="s">
        <v>1118</v>
      </c>
      <c r="D798" s="326"/>
      <c r="E798" s="272">
        <v>0</v>
      </c>
      <c r="F798" s="273"/>
      <c r="G798" s="274"/>
      <c r="H798" s="275"/>
      <c r="I798" s="269"/>
      <c r="J798" s="276"/>
      <c r="K798" s="269"/>
      <c r="M798" s="270" t="s">
        <v>1118</v>
      </c>
      <c r="O798" s="259"/>
    </row>
    <row r="799" spans="1:15" ht="12.75">
      <c r="A799" s="268"/>
      <c r="B799" s="271"/>
      <c r="C799" s="325" t="s">
        <v>1119</v>
      </c>
      <c r="D799" s="326"/>
      <c r="E799" s="272">
        <v>0</v>
      </c>
      <c r="F799" s="273"/>
      <c r="G799" s="274"/>
      <c r="H799" s="275"/>
      <c r="I799" s="269"/>
      <c r="J799" s="276"/>
      <c r="K799" s="269"/>
      <c r="M799" s="270" t="s">
        <v>1119</v>
      </c>
      <c r="O799" s="259"/>
    </row>
    <row r="800" spans="1:15" ht="12.75">
      <c r="A800" s="268"/>
      <c r="B800" s="271"/>
      <c r="C800" s="325" t="s">
        <v>1120</v>
      </c>
      <c r="D800" s="326"/>
      <c r="E800" s="272">
        <v>0</v>
      </c>
      <c r="F800" s="273"/>
      <c r="G800" s="274"/>
      <c r="H800" s="275"/>
      <c r="I800" s="269"/>
      <c r="J800" s="276"/>
      <c r="K800" s="269"/>
      <c r="M800" s="270" t="s">
        <v>1120</v>
      </c>
      <c r="O800" s="259"/>
    </row>
    <row r="801" spans="1:15" ht="12.75">
      <c r="A801" s="268"/>
      <c r="B801" s="271"/>
      <c r="C801" s="325" t="s">
        <v>1121</v>
      </c>
      <c r="D801" s="326"/>
      <c r="E801" s="272">
        <v>0</v>
      </c>
      <c r="F801" s="273"/>
      <c r="G801" s="274"/>
      <c r="H801" s="275"/>
      <c r="I801" s="269"/>
      <c r="J801" s="276"/>
      <c r="K801" s="269"/>
      <c r="M801" s="270" t="s">
        <v>1121</v>
      </c>
      <c r="O801" s="259"/>
    </row>
    <row r="802" spans="1:15" ht="12.75">
      <c r="A802" s="268"/>
      <c r="B802" s="271"/>
      <c r="C802" s="325" t="s">
        <v>1122</v>
      </c>
      <c r="D802" s="326"/>
      <c r="E802" s="272">
        <v>0</v>
      </c>
      <c r="F802" s="273"/>
      <c r="G802" s="274"/>
      <c r="H802" s="275"/>
      <c r="I802" s="269"/>
      <c r="J802" s="276"/>
      <c r="K802" s="269"/>
      <c r="M802" s="270" t="s">
        <v>1122</v>
      </c>
      <c r="O802" s="259"/>
    </row>
    <row r="803" spans="1:15" ht="12.75">
      <c r="A803" s="268"/>
      <c r="B803" s="271"/>
      <c r="C803" s="325" t="s">
        <v>517</v>
      </c>
      <c r="D803" s="326"/>
      <c r="E803" s="272">
        <v>1</v>
      </c>
      <c r="F803" s="273"/>
      <c r="G803" s="274"/>
      <c r="H803" s="275"/>
      <c r="I803" s="269"/>
      <c r="J803" s="276"/>
      <c r="K803" s="269"/>
      <c r="M803" s="270" t="s">
        <v>517</v>
      </c>
      <c r="O803" s="259"/>
    </row>
    <row r="804" spans="1:80" ht="12.75">
      <c r="A804" s="260">
        <v>148</v>
      </c>
      <c r="B804" s="261" t="s">
        <v>1123</v>
      </c>
      <c r="C804" s="262" t="s">
        <v>1124</v>
      </c>
      <c r="D804" s="263" t="s">
        <v>1094</v>
      </c>
      <c r="E804" s="264">
        <v>1</v>
      </c>
      <c r="F804" s="264">
        <v>0</v>
      </c>
      <c r="G804" s="265">
        <f>E804*F804</f>
        <v>0</v>
      </c>
      <c r="H804" s="266">
        <v>0</v>
      </c>
      <c r="I804" s="267">
        <f>E804*H804</f>
        <v>0</v>
      </c>
      <c r="J804" s="266">
        <v>0</v>
      </c>
      <c r="K804" s="267">
        <f>E804*J804</f>
        <v>0</v>
      </c>
      <c r="O804" s="259">
        <v>2</v>
      </c>
      <c r="AA804" s="232">
        <v>1</v>
      </c>
      <c r="AB804" s="232">
        <v>7</v>
      </c>
      <c r="AC804" s="232">
        <v>7</v>
      </c>
      <c r="AZ804" s="232">
        <v>2</v>
      </c>
      <c r="BA804" s="232">
        <f>IF(AZ804=1,G804,0)</f>
        <v>0</v>
      </c>
      <c r="BB804" s="232">
        <f>IF(AZ804=2,G804,0)</f>
        <v>0</v>
      </c>
      <c r="BC804" s="232">
        <f>IF(AZ804=3,G804,0)</f>
        <v>0</v>
      </c>
      <c r="BD804" s="232">
        <f>IF(AZ804=4,G804,0)</f>
        <v>0</v>
      </c>
      <c r="BE804" s="232">
        <f>IF(AZ804=5,G804,0)</f>
        <v>0</v>
      </c>
      <c r="CA804" s="259">
        <v>1</v>
      </c>
      <c r="CB804" s="259">
        <v>7</v>
      </c>
    </row>
    <row r="805" spans="1:80" ht="12.75">
      <c r="A805" s="260">
        <v>149</v>
      </c>
      <c r="B805" s="261" t="s">
        <v>1125</v>
      </c>
      <c r="C805" s="262" t="s">
        <v>1126</v>
      </c>
      <c r="D805" s="263" t="s">
        <v>152</v>
      </c>
      <c r="E805" s="264">
        <v>15</v>
      </c>
      <c r="F805" s="264">
        <v>0</v>
      </c>
      <c r="G805" s="265">
        <f>E805*F805</f>
        <v>0</v>
      </c>
      <c r="H805" s="266">
        <v>0</v>
      </c>
      <c r="I805" s="267">
        <f>E805*H805</f>
        <v>0</v>
      </c>
      <c r="J805" s="266">
        <v>0</v>
      </c>
      <c r="K805" s="267">
        <f>E805*J805</f>
        <v>0</v>
      </c>
      <c r="O805" s="259">
        <v>2</v>
      </c>
      <c r="AA805" s="232">
        <v>1</v>
      </c>
      <c r="AB805" s="232">
        <v>7</v>
      </c>
      <c r="AC805" s="232">
        <v>7</v>
      </c>
      <c r="AZ805" s="232">
        <v>2</v>
      </c>
      <c r="BA805" s="232">
        <f>IF(AZ805=1,G805,0)</f>
        <v>0</v>
      </c>
      <c r="BB805" s="232">
        <f>IF(AZ805=2,G805,0)</f>
        <v>0</v>
      </c>
      <c r="BC805" s="232">
        <f>IF(AZ805=3,G805,0)</f>
        <v>0</v>
      </c>
      <c r="BD805" s="232">
        <f>IF(AZ805=4,G805,0)</f>
        <v>0</v>
      </c>
      <c r="BE805" s="232">
        <f>IF(AZ805=5,G805,0)</f>
        <v>0</v>
      </c>
      <c r="CA805" s="259">
        <v>1</v>
      </c>
      <c r="CB805" s="259">
        <v>7</v>
      </c>
    </row>
    <row r="806" spans="1:80" ht="12.75">
      <c r="A806" s="260">
        <v>150</v>
      </c>
      <c r="B806" s="261" t="s">
        <v>1127</v>
      </c>
      <c r="C806" s="262" t="s">
        <v>1128</v>
      </c>
      <c r="D806" s="263" t="s">
        <v>152</v>
      </c>
      <c r="E806" s="264">
        <v>109.6624</v>
      </c>
      <c r="F806" s="264">
        <v>0</v>
      </c>
      <c r="G806" s="265">
        <f>E806*F806</f>
        <v>0</v>
      </c>
      <c r="H806" s="266">
        <v>0</v>
      </c>
      <c r="I806" s="267">
        <f>E806*H806</f>
        <v>0</v>
      </c>
      <c r="J806" s="266">
        <v>-0.033</v>
      </c>
      <c r="K806" s="267">
        <f>E806*J806</f>
        <v>-3.6188592</v>
      </c>
      <c r="O806" s="259">
        <v>2</v>
      </c>
      <c r="AA806" s="232">
        <v>1</v>
      </c>
      <c r="AB806" s="232">
        <v>7</v>
      </c>
      <c r="AC806" s="232">
        <v>7</v>
      </c>
      <c r="AZ806" s="232">
        <v>2</v>
      </c>
      <c r="BA806" s="232">
        <f>IF(AZ806=1,G806,0)</f>
        <v>0</v>
      </c>
      <c r="BB806" s="232">
        <f>IF(AZ806=2,G806,0)</f>
        <v>0</v>
      </c>
      <c r="BC806" s="232">
        <f>IF(AZ806=3,G806,0)</f>
        <v>0</v>
      </c>
      <c r="BD806" s="232">
        <f>IF(AZ806=4,G806,0)</f>
        <v>0</v>
      </c>
      <c r="BE806" s="232">
        <f>IF(AZ806=5,G806,0)</f>
        <v>0</v>
      </c>
      <c r="CA806" s="259">
        <v>1</v>
      </c>
      <c r="CB806" s="259">
        <v>7</v>
      </c>
    </row>
    <row r="807" spans="1:15" ht="12.75">
      <c r="A807" s="268"/>
      <c r="B807" s="271"/>
      <c r="C807" s="325" t="s">
        <v>1129</v>
      </c>
      <c r="D807" s="326"/>
      <c r="E807" s="272">
        <v>37.3644</v>
      </c>
      <c r="F807" s="273"/>
      <c r="G807" s="274"/>
      <c r="H807" s="275"/>
      <c r="I807" s="269"/>
      <c r="J807" s="276"/>
      <c r="K807" s="269"/>
      <c r="M807" s="270" t="s">
        <v>1129</v>
      </c>
      <c r="O807" s="259"/>
    </row>
    <row r="808" spans="1:15" ht="12.75">
      <c r="A808" s="268"/>
      <c r="B808" s="271"/>
      <c r="C808" s="325" t="s">
        <v>1130</v>
      </c>
      <c r="D808" s="326"/>
      <c r="E808" s="272">
        <v>72.298</v>
      </c>
      <c r="F808" s="273"/>
      <c r="G808" s="274"/>
      <c r="H808" s="275"/>
      <c r="I808" s="269"/>
      <c r="J808" s="276"/>
      <c r="K808" s="269"/>
      <c r="M808" s="270" t="s">
        <v>1130</v>
      </c>
      <c r="O808" s="259"/>
    </row>
    <row r="809" spans="1:80" ht="12.75">
      <c r="A809" s="260">
        <v>151</v>
      </c>
      <c r="B809" s="261" t="s">
        <v>1131</v>
      </c>
      <c r="C809" s="262" t="s">
        <v>1132</v>
      </c>
      <c r="D809" s="263" t="s">
        <v>152</v>
      </c>
      <c r="E809" s="264">
        <v>6.075</v>
      </c>
      <c r="F809" s="264">
        <v>0</v>
      </c>
      <c r="G809" s="265">
        <f>E809*F809</f>
        <v>0</v>
      </c>
      <c r="H809" s="266">
        <v>0</v>
      </c>
      <c r="I809" s="267">
        <f>E809*H809</f>
        <v>0</v>
      </c>
      <c r="J809" s="266">
        <v>-0.02</v>
      </c>
      <c r="K809" s="267">
        <f>E809*J809</f>
        <v>-0.12150000000000001</v>
      </c>
      <c r="O809" s="259">
        <v>2</v>
      </c>
      <c r="AA809" s="232">
        <v>1</v>
      </c>
      <c r="AB809" s="232">
        <v>7</v>
      </c>
      <c r="AC809" s="232">
        <v>7</v>
      </c>
      <c r="AZ809" s="232">
        <v>2</v>
      </c>
      <c r="BA809" s="232">
        <f>IF(AZ809=1,G809,0)</f>
        <v>0</v>
      </c>
      <c r="BB809" s="232">
        <f>IF(AZ809=2,G809,0)</f>
        <v>0</v>
      </c>
      <c r="BC809" s="232">
        <f>IF(AZ809=3,G809,0)</f>
        <v>0</v>
      </c>
      <c r="BD809" s="232">
        <f>IF(AZ809=4,G809,0)</f>
        <v>0</v>
      </c>
      <c r="BE809" s="232">
        <f>IF(AZ809=5,G809,0)</f>
        <v>0</v>
      </c>
      <c r="CA809" s="259">
        <v>1</v>
      </c>
      <c r="CB809" s="259">
        <v>7</v>
      </c>
    </row>
    <row r="810" spans="1:15" ht="12.75">
      <c r="A810" s="268"/>
      <c r="B810" s="271"/>
      <c r="C810" s="325" t="s">
        <v>1133</v>
      </c>
      <c r="D810" s="326"/>
      <c r="E810" s="272">
        <v>6.075</v>
      </c>
      <c r="F810" s="273"/>
      <c r="G810" s="274"/>
      <c r="H810" s="275"/>
      <c r="I810" s="269"/>
      <c r="J810" s="276"/>
      <c r="K810" s="269"/>
      <c r="M810" s="270" t="s">
        <v>1133</v>
      </c>
      <c r="O810" s="259"/>
    </row>
    <row r="811" spans="1:80" ht="12.75">
      <c r="A811" s="260">
        <v>152</v>
      </c>
      <c r="B811" s="261" t="s">
        <v>1134</v>
      </c>
      <c r="C811" s="262" t="s">
        <v>1135</v>
      </c>
      <c r="D811" s="263" t="s">
        <v>152</v>
      </c>
      <c r="E811" s="264">
        <v>52</v>
      </c>
      <c r="F811" s="264">
        <v>0</v>
      </c>
      <c r="G811" s="265">
        <f>E811*F811</f>
        <v>0</v>
      </c>
      <c r="H811" s="266">
        <v>0</v>
      </c>
      <c r="I811" s="267">
        <f>E811*H811</f>
        <v>0</v>
      </c>
      <c r="J811" s="266">
        <v>-0.021</v>
      </c>
      <c r="K811" s="267">
        <f>E811*J811</f>
        <v>-1.092</v>
      </c>
      <c r="O811" s="259">
        <v>2</v>
      </c>
      <c r="AA811" s="232">
        <v>1</v>
      </c>
      <c r="AB811" s="232">
        <v>7</v>
      </c>
      <c r="AC811" s="232">
        <v>7</v>
      </c>
      <c r="AZ811" s="232">
        <v>2</v>
      </c>
      <c r="BA811" s="232">
        <f>IF(AZ811=1,G811,0)</f>
        <v>0</v>
      </c>
      <c r="BB811" s="232">
        <f>IF(AZ811=2,G811,0)</f>
        <v>0</v>
      </c>
      <c r="BC811" s="232">
        <f>IF(AZ811=3,G811,0)</f>
        <v>0</v>
      </c>
      <c r="BD811" s="232">
        <f>IF(AZ811=4,G811,0)</f>
        <v>0</v>
      </c>
      <c r="BE811" s="232">
        <f>IF(AZ811=5,G811,0)</f>
        <v>0</v>
      </c>
      <c r="CA811" s="259">
        <v>1</v>
      </c>
      <c r="CB811" s="259">
        <v>7</v>
      </c>
    </row>
    <row r="812" spans="1:15" ht="12.75">
      <c r="A812" s="268"/>
      <c r="B812" s="271"/>
      <c r="C812" s="325" t="s">
        <v>1136</v>
      </c>
      <c r="D812" s="326"/>
      <c r="E812" s="272">
        <v>52</v>
      </c>
      <c r="F812" s="273"/>
      <c r="G812" s="274"/>
      <c r="H812" s="275"/>
      <c r="I812" s="269"/>
      <c r="J812" s="276"/>
      <c r="K812" s="269"/>
      <c r="M812" s="270" t="s">
        <v>1136</v>
      </c>
      <c r="O812" s="259"/>
    </row>
    <row r="813" spans="1:80" ht="12.75">
      <c r="A813" s="260">
        <v>153</v>
      </c>
      <c r="B813" s="261" t="s">
        <v>1137</v>
      </c>
      <c r="C813" s="262" t="s">
        <v>1138</v>
      </c>
      <c r="D813" s="263" t="s">
        <v>152</v>
      </c>
      <c r="E813" s="264">
        <v>52</v>
      </c>
      <c r="F813" s="264">
        <v>0</v>
      </c>
      <c r="G813" s="265">
        <f>E813*F813</f>
        <v>0</v>
      </c>
      <c r="H813" s="266">
        <v>0</v>
      </c>
      <c r="I813" s="267">
        <f>E813*H813</f>
        <v>0</v>
      </c>
      <c r="J813" s="266">
        <v>-0.025</v>
      </c>
      <c r="K813" s="267">
        <f>E813*J813</f>
        <v>-1.3</v>
      </c>
      <c r="O813" s="259">
        <v>2</v>
      </c>
      <c r="AA813" s="232">
        <v>1</v>
      </c>
      <c r="AB813" s="232">
        <v>7</v>
      </c>
      <c r="AC813" s="232">
        <v>7</v>
      </c>
      <c r="AZ813" s="232">
        <v>2</v>
      </c>
      <c r="BA813" s="232">
        <f>IF(AZ813=1,G813,0)</f>
        <v>0</v>
      </c>
      <c r="BB813" s="232">
        <f>IF(AZ813=2,G813,0)</f>
        <v>0</v>
      </c>
      <c r="BC813" s="232">
        <f>IF(AZ813=3,G813,0)</f>
        <v>0</v>
      </c>
      <c r="BD813" s="232">
        <f>IF(AZ813=4,G813,0)</f>
        <v>0</v>
      </c>
      <c r="BE813" s="232">
        <f>IF(AZ813=5,G813,0)</f>
        <v>0</v>
      </c>
      <c r="CA813" s="259">
        <v>1</v>
      </c>
      <c r="CB813" s="259">
        <v>7</v>
      </c>
    </row>
    <row r="814" spans="1:15" ht="12.75">
      <c r="A814" s="268"/>
      <c r="B814" s="271"/>
      <c r="C814" s="325" t="s">
        <v>875</v>
      </c>
      <c r="D814" s="326"/>
      <c r="E814" s="272">
        <v>52</v>
      </c>
      <c r="F814" s="273"/>
      <c r="G814" s="274"/>
      <c r="H814" s="275"/>
      <c r="I814" s="269"/>
      <c r="J814" s="276"/>
      <c r="K814" s="269"/>
      <c r="M814" s="270" t="s">
        <v>875</v>
      </c>
      <c r="O814" s="259"/>
    </row>
    <row r="815" spans="1:80" ht="12.75">
      <c r="A815" s="260">
        <v>154</v>
      </c>
      <c r="B815" s="261" t="s">
        <v>1139</v>
      </c>
      <c r="C815" s="262" t="s">
        <v>1140</v>
      </c>
      <c r="D815" s="263" t="s">
        <v>152</v>
      </c>
      <c r="E815" s="264">
        <v>52</v>
      </c>
      <c r="F815" s="264">
        <v>0</v>
      </c>
      <c r="G815" s="265">
        <f>E815*F815</f>
        <v>0</v>
      </c>
      <c r="H815" s="266">
        <v>0</v>
      </c>
      <c r="I815" s="267">
        <f>E815*H815</f>
        <v>0</v>
      </c>
      <c r="J815" s="266">
        <v>-0.055</v>
      </c>
      <c r="K815" s="267">
        <f>E815*J815</f>
        <v>-2.86</v>
      </c>
      <c r="O815" s="259">
        <v>2</v>
      </c>
      <c r="AA815" s="232">
        <v>1</v>
      </c>
      <c r="AB815" s="232">
        <v>7</v>
      </c>
      <c r="AC815" s="232">
        <v>7</v>
      </c>
      <c r="AZ815" s="232">
        <v>2</v>
      </c>
      <c r="BA815" s="232">
        <f>IF(AZ815=1,G815,0)</f>
        <v>0</v>
      </c>
      <c r="BB815" s="232">
        <f>IF(AZ815=2,G815,0)</f>
        <v>0</v>
      </c>
      <c r="BC815" s="232">
        <f>IF(AZ815=3,G815,0)</f>
        <v>0</v>
      </c>
      <c r="BD815" s="232">
        <f>IF(AZ815=4,G815,0)</f>
        <v>0</v>
      </c>
      <c r="BE815" s="232">
        <f>IF(AZ815=5,G815,0)</f>
        <v>0</v>
      </c>
      <c r="CA815" s="259">
        <v>1</v>
      </c>
      <c r="CB815" s="259">
        <v>7</v>
      </c>
    </row>
    <row r="816" spans="1:15" ht="12.75">
      <c r="A816" s="268"/>
      <c r="B816" s="271"/>
      <c r="C816" s="325" t="s">
        <v>875</v>
      </c>
      <c r="D816" s="326"/>
      <c r="E816" s="272">
        <v>52</v>
      </c>
      <c r="F816" s="273"/>
      <c r="G816" s="274"/>
      <c r="H816" s="275"/>
      <c r="I816" s="269"/>
      <c r="J816" s="276"/>
      <c r="K816" s="269"/>
      <c r="M816" s="270" t="s">
        <v>875</v>
      </c>
      <c r="O816" s="259"/>
    </row>
    <row r="817" spans="1:80" ht="12.75">
      <c r="A817" s="260">
        <v>155</v>
      </c>
      <c r="B817" s="261" t="s">
        <v>1141</v>
      </c>
      <c r="C817" s="262" t="s">
        <v>1142</v>
      </c>
      <c r="D817" s="263" t="s">
        <v>607</v>
      </c>
      <c r="E817" s="264">
        <v>56.0498</v>
      </c>
      <c r="F817" s="264">
        <v>0</v>
      </c>
      <c r="G817" s="265">
        <f>E817*F817</f>
        <v>0</v>
      </c>
      <c r="H817" s="266">
        <v>6E-05</v>
      </c>
      <c r="I817" s="267">
        <f>E817*H817</f>
        <v>0.003362988</v>
      </c>
      <c r="J817" s="266">
        <v>0</v>
      </c>
      <c r="K817" s="267">
        <f>E817*J817</f>
        <v>0</v>
      </c>
      <c r="O817" s="259">
        <v>2</v>
      </c>
      <c r="AA817" s="232">
        <v>1</v>
      </c>
      <c r="AB817" s="232">
        <v>7</v>
      </c>
      <c r="AC817" s="232">
        <v>7</v>
      </c>
      <c r="AZ817" s="232">
        <v>2</v>
      </c>
      <c r="BA817" s="232">
        <f>IF(AZ817=1,G817,0)</f>
        <v>0</v>
      </c>
      <c r="BB817" s="232">
        <f>IF(AZ817=2,G817,0)</f>
        <v>0</v>
      </c>
      <c r="BC817" s="232">
        <f>IF(AZ817=3,G817,0)</f>
        <v>0</v>
      </c>
      <c r="BD817" s="232">
        <f>IF(AZ817=4,G817,0)</f>
        <v>0</v>
      </c>
      <c r="BE817" s="232">
        <f>IF(AZ817=5,G817,0)</f>
        <v>0</v>
      </c>
      <c r="CA817" s="259">
        <v>1</v>
      </c>
      <c r="CB817" s="259">
        <v>7</v>
      </c>
    </row>
    <row r="818" spans="1:15" ht="22.5">
      <c r="A818" s="268"/>
      <c r="B818" s="271"/>
      <c r="C818" s="325" t="s">
        <v>612</v>
      </c>
      <c r="D818" s="326"/>
      <c r="E818" s="272">
        <v>56.0498</v>
      </c>
      <c r="F818" s="273"/>
      <c r="G818" s="274"/>
      <c r="H818" s="275"/>
      <c r="I818" s="269"/>
      <c r="J818" s="276"/>
      <c r="K818" s="269"/>
      <c r="M818" s="270" t="s">
        <v>612</v>
      </c>
      <c r="O818" s="259"/>
    </row>
    <row r="819" spans="1:80" ht="12.75">
      <c r="A819" s="260">
        <v>156</v>
      </c>
      <c r="B819" s="261" t="s">
        <v>1143</v>
      </c>
      <c r="C819" s="262" t="s">
        <v>1144</v>
      </c>
      <c r="D819" s="263" t="s">
        <v>607</v>
      </c>
      <c r="E819" s="264">
        <v>1134</v>
      </c>
      <c r="F819" s="264">
        <v>0</v>
      </c>
      <c r="G819" s="265">
        <f>E819*F819</f>
        <v>0</v>
      </c>
      <c r="H819" s="266">
        <v>5E-05</v>
      </c>
      <c r="I819" s="267">
        <f>E819*H819</f>
        <v>0.0567</v>
      </c>
      <c r="J819" s="266">
        <v>0</v>
      </c>
      <c r="K819" s="267">
        <f>E819*J819</f>
        <v>0</v>
      </c>
      <c r="O819" s="259">
        <v>2</v>
      </c>
      <c r="AA819" s="232">
        <v>1</v>
      </c>
      <c r="AB819" s="232">
        <v>7</v>
      </c>
      <c r="AC819" s="232">
        <v>7</v>
      </c>
      <c r="AZ819" s="232">
        <v>2</v>
      </c>
      <c r="BA819" s="232">
        <f>IF(AZ819=1,G819,0)</f>
        <v>0</v>
      </c>
      <c r="BB819" s="232">
        <f>IF(AZ819=2,G819,0)</f>
        <v>0</v>
      </c>
      <c r="BC819" s="232">
        <f>IF(AZ819=3,G819,0)</f>
        <v>0</v>
      </c>
      <c r="BD819" s="232">
        <f>IF(AZ819=4,G819,0)</f>
        <v>0</v>
      </c>
      <c r="BE819" s="232">
        <f>IF(AZ819=5,G819,0)</f>
        <v>0</v>
      </c>
      <c r="CA819" s="259">
        <v>1</v>
      </c>
      <c r="CB819" s="259">
        <v>7</v>
      </c>
    </row>
    <row r="820" spans="1:80" ht="12.75">
      <c r="A820" s="260">
        <v>157</v>
      </c>
      <c r="B820" s="261" t="s">
        <v>613</v>
      </c>
      <c r="C820" s="262" t="s">
        <v>614</v>
      </c>
      <c r="D820" s="263" t="s">
        <v>607</v>
      </c>
      <c r="E820" s="264">
        <v>1921.32</v>
      </c>
      <c r="F820" s="264">
        <v>0</v>
      </c>
      <c r="G820" s="265">
        <f>E820*F820</f>
        <v>0</v>
      </c>
      <c r="H820" s="266">
        <v>5E-05</v>
      </c>
      <c r="I820" s="267">
        <f>E820*H820</f>
        <v>0.096066</v>
      </c>
      <c r="J820" s="266">
        <v>-0.001</v>
      </c>
      <c r="K820" s="267">
        <f>E820*J820</f>
        <v>-1.92132</v>
      </c>
      <c r="O820" s="259">
        <v>2</v>
      </c>
      <c r="AA820" s="232">
        <v>1</v>
      </c>
      <c r="AB820" s="232">
        <v>7</v>
      </c>
      <c r="AC820" s="232">
        <v>7</v>
      </c>
      <c r="AZ820" s="232">
        <v>2</v>
      </c>
      <c r="BA820" s="232">
        <f>IF(AZ820=1,G820,0)</f>
        <v>0</v>
      </c>
      <c r="BB820" s="232">
        <f>IF(AZ820=2,G820,0)</f>
        <v>0</v>
      </c>
      <c r="BC820" s="232">
        <f>IF(AZ820=3,G820,0)</f>
        <v>0</v>
      </c>
      <c r="BD820" s="232">
        <f>IF(AZ820=4,G820,0)</f>
        <v>0</v>
      </c>
      <c r="BE820" s="232">
        <f>IF(AZ820=5,G820,0)</f>
        <v>0</v>
      </c>
      <c r="CA820" s="259">
        <v>1</v>
      </c>
      <c r="CB820" s="259">
        <v>7</v>
      </c>
    </row>
    <row r="821" spans="1:15" ht="12.75">
      <c r="A821" s="268"/>
      <c r="B821" s="271"/>
      <c r="C821" s="325" t="s">
        <v>1145</v>
      </c>
      <c r="D821" s="326"/>
      <c r="E821" s="272">
        <v>884.52</v>
      </c>
      <c r="F821" s="273"/>
      <c r="G821" s="274"/>
      <c r="H821" s="275"/>
      <c r="I821" s="269"/>
      <c r="J821" s="276"/>
      <c r="K821" s="269"/>
      <c r="M821" s="270" t="s">
        <v>1145</v>
      </c>
      <c r="O821" s="259"/>
    </row>
    <row r="822" spans="1:15" ht="12.75">
      <c r="A822" s="268"/>
      <c r="B822" s="271"/>
      <c r="C822" s="325" t="s">
        <v>1146</v>
      </c>
      <c r="D822" s="326"/>
      <c r="E822" s="272">
        <v>1036.8</v>
      </c>
      <c r="F822" s="273"/>
      <c r="G822" s="274"/>
      <c r="H822" s="275"/>
      <c r="I822" s="269"/>
      <c r="J822" s="276"/>
      <c r="K822" s="269"/>
      <c r="M822" s="270" t="s">
        <v>1146</v>
      </c>
      <c r="O822" s="259"/>
    </row>
    <row r="823" spans="1:15" ht="22.5">
      <c r="A823" s="268"/>
      <c r="B823" s="271"/>
      <c r="C823" s="325" t="s">
        <v>1147</v>
      </c>
      <c r="D823" s="326"/>
      <c r="E823" s="272">
        <v>0</v>
      </c>
      <c r="F823" s="273"/>
      <c r="G823" s="274"/>
      <c r="H823" s="275"/>
      <c r="I823" s="269"/>
      <c r="J823" s="276"/>
      <c r="K823" s="269"/>
      <c r="M823" s="270" t="s">
        <v>1147</v>
      </c>
      <c r="O823" s="259"/>
    </row>
    <row r="824" spans="1:15" ht="22.5">
      <c r="A824" s="268"/>
      <c r="B824" s="271"/>
      <c r="C824" s="325" t="s">
        <v>1148</v>
      </c>
      <c r="D824" s="326"/>
      <c r="E824" s="272">
        <v>0</v>
      </c>
      <c r="F824" s="273"/>
      <c r="G824" s="274"/>
      <c r="H824" s="275"/>
      <c r="I824" s="269"/>
      <c r="J824" s="276"/>
      <c r="K824" s="269"/>
      <c r="M824" s="270" t="s">
        <v>1148</v>
      </c>
      <c r="O824" s="259"/>
    </row>
    <row r="825" spans="1:80" ht="12.75">
      <c r="A825" s="260">
        <v>158</v>
      </c>
      <c r="B825" s="261" t="s">
        <v>1149</v>
      </c>
      <c r="C825" s="262" t="s">
        <v>1150</v>
      </c>
      <c r="D825" s="263" t="s">
        <v>164</v>
      </c>
      <c r="E825" s="264">
        <v>1</v>
      </c>
      <c r="F825" s="264">
        <v>0</v>
      </c>
      <c r="G825" s="265">
        <f>E825*F825</f>
        <v>0</v>
      </c>
      <c r="H825" s="266">
        <v>0</v>
      </c>
      <c r="I825" s="267">
        <f>E825*H825</f>
        <v>0</v>
      </c>
      <c r="J825" s="266"/>
      <c r="K825" s="267">
        <f>E825*J825</f>
        <v>0</v>
      </c>
      <c r="O825" s="259">
        <v>2</v>
      </c>
      <c r="AA825" s="232">
        <v>3</v>
      </c>
      <c r="AB825" s="232">
        <v>7</v>
      </c>
      <c r="AC825" s="232" t="s">
        <v>1149</v>
      </c>
      <c r="AZ825" s="232">
        <v>2</v>
      </c>
      <c r="BA825" s="232">
        <f>IF(AZ825=1,G825,0)</f>
        <v>0</v>
      </c>
      <c r="BB825" s="232">
        <f>IF(AZ825=2,G825,0)</f>
        <v>0</v>
      </c>
      <c r="BC825" s="232">
        <f>IF(AZ825=3,G825,0)</f>
        <v>0</v>
      </c>
      <c r="BD825" s="232">
        <f>IF(AZ825=4,G825,0)</f>
        <v>0</v>
      </c>
      <c r="BE825" s="232">
        <f>IF(AZ825=5,G825,0)</f>
        <v>0</v>
      </c>
      <c r="CA825" s="259">
        <v>3</v>
      </c>
      <c r="CB825" s="259">
        <v>7</v>
      </c>
    </row>
    <row r="826" spans="1:15" ht="12.75">
      <c r="A826" s="268"/>
      <c r="B826" s="271"/>
      <c r="C826" s="325" t="s">
        <v>1151</v>
      </c>
      <c r="D826" s="326"/>
      <c r="E826" s="272">
        <v>1</v>
      </c>
      <c r="F826" s="273"/>
      <c r="G826" s="274"/>
      <c r="H826" s="275"/>
      <c r="I826" s="269"/>
      <c r="J826" s="276"/>
      <c r="K826" s="269"/>
      <c r="M826" s="270" t="s">
        <v>1151</v>
      </c>
      <c r="O826" s="259"/>
    </row>
    <row r="827" spans="1:80" ht="12.75">
      <c r="A827" s="260">
        <v>159</v>
      </c>
      <c r="B827" s="261" t="s">
        <v>619</v>
      </c>
      <c r="C827" s="262" t="s">
        <v>620</v>
      </c>
      <c r="D827" s="263" t="s">
        <v>357</v>
      </c>
      <c r="E827" s="264">
        <v>0.156128988</v>
      </c>
      <c r="F827" s="264">
        <v>0</v>
      </c>
      <c r="G827" s="265">
        <f>E827*F827</f>
        <v>0</v>
      </c>
      <c r="H827" s="266">
        <v>0</v>
      </c>
      <c r="I827" s="267">
        <f>E827*H827</f>
        <v>0</v>
      </c>
      <c r="J827" s="266"/>
      <c r="K827" s="267">
        <f>E827*J827</f>
        <v>0</v>
      </c>
      <c r="O827" s="259">
        <v>2</v>
      </c>
      <c r="AA827" s="232">
        <v>7</v>
      </c>
      <c r="AB827" s="232">
        <v>1001</v>
      </c>
      <c r="AC827" s="232">
        <v>5</v>
      </c>
      <c r="AZ827" s="232">
        <v>2</v>
      </c>
      <c r="BA827" s="232">
        <f>IF(AZ827=1,G827,0)</f>
        <v>0</v>
      </c>
      <c r="BB827" s="232">
        <f>IF(AZ827=2,G827,0)</f>
        <v>0</v>
      </c>
      <c r="BC827" s="232">
        <f>IF(AZ827=3,G827,0)</f>
        <v>0</v>
      </c>
      <c r="BD827" s="232">
        <f>IF(AZ827=4,G827,0)</f>
        <v>0</v>
      </c>
      <c r="BE827" s="232">
        <f>IF(AZ827=5,G827,0)</f>
        <v>0</v>
      </c>
      <c r="CA827" s="259">
        <v>7</v>
      </c>
      <c r="CB827" s="259">
        <v>1001</v>
      </c>
    </row>
    <row r="828" spans="1:57" ht="12.75">
      <c r="A828" s="277"/>
      <c r="B828" s="278" t="s">
        <v>101</v>
      </c>
      <c r="C828" s="279" t="s">
        <v>591</v>
      </c>
      <c r="D828" s="280"/>
      <c r="E828" s="281"/>
      <c r="F828" s="282"/>
      <c r="G828" s="283">
        <f>SUM(G762:G827)</f>
        <v>0</v>
      </c>
      <c r="H828" s="284"/>
      <c r="I828" s="285">
        <f>SUM(I762:I827)</f>
        <v>0.156128988</v>
      </c>
      <c r="J828" s="284"/>
      <c r="K828" s="285">
        <f>SUM(K762:K827)</f>
        <v>-10.9136792</v>
      </c>
      <c r="O828" s="259">
        <v>4</v>
      </c>
      <c r="BA828" s="286">
        <f>SUM(BA762:BA827)</f>
        <v>0</v>
      </c>
      <c r="BB828" s="286">
        <f>SUM(BB762:BB827)</f>
        <v>0</v>
      </c>
      <c r="BC828" s="286">
        <f>SUM(BC762:BC827)</f>
        <v>0</v>
      </c>
      <c r="BD828" s="286">
        <f>SUM(BD762:BD827)</f>
        <v>0</v>
      </c>
      <c r="BE828" s="286">
        <f>SUM(BE762:BE827)</f>
        <v>0</v>
      </c>
    </row>
    <row r="829" spans="1:15" ht="12.75">
      <c r="A829" s="249" t="s">
        <v>97</v>
      </c>
      <c r="B829" s="250" t="s">
        <v>1152</v>
      </c>
      <c r="C829" s="251" t="s">
        <v>1153</v>
      </c>
      <c r="D829" s="252"/>
      <c r="E829" s="253"/>
      <c r="F829" s="253"/>
      <c r="G829" s="254"/>
      <c r="H829" s="255"/>
      <c r="I829" s="256"/>
      <c r="J829" s="257"/>
      <c r="K829" s="258"/>
      <c r="O829" s="259">
        <v>1</v>
      </c>
    </row>
    <row r="830" spans="1:80" ht="12.75">
      <c r="A830" s="260">
        <v>160</v>
      </c>
      <c r="B830" s="261" t="s">
        <v>1155</v>
      </c>
      <c r="C830" s="262" t="s">
        <v>1156</v>
      </c>
      <c r="D830" s="263" t="s">
        <v>152</v>
      </c>
      <c r="E830" s="264">
        <v>35.7804</v>
      </c>
      <c r="F830" s="264">
        <v>0</v>
      </c>
      <c r="G830" s="265">
        <f>E830*F830</f>
        <v>0</v>
      </c>
      <c r="H830" s="266">
        <v>0.000720000000000276</v>
      </c>
      <c r="I830" s="267">
        <f>E830*H830</f>
        <v>0.025761888000009874</v>
      </c>
      <c r="J830" s="266">
        <v>0</v>
      </c>
      <c r="K830" s="267">
        <f>E830*J830</f>
        <v>0</v>
      </c>
      <c r="O830" s="259">
        <v>2</v>
      </c>
      <c r="AA830" s="232">
        <v>1</v>
      </c>
      <c r="AB830" s="232">
        <v>7</v>
      </c>
      <c r="AC830" s="232">
        <v>7</v>
      </c>
      <c r="AZ830" s="232">
        <v>2</v>
      </c>
      <c r="BA830" s="232">
        <f>IF(AZ830=1,G830,0)</f>
        <v>0</v>
      </c>
      <c r="BB830" s="232">
        <f>IF(AZ830=2,G830,0)</f>
        <v>0</v>
      </c>
      <c r="BC830" s="232">
        <f>IF(AZ830=3,G830,0)</f>
        <v>0</v>
      </c>
      <c r="BD830" s="232">
        <f>IF(AZ830=4,G830,0)</f>
        <v>0</v>
      </c>
      <c r="BE830" s="232">
        <f>IF(AZ830=5,G830,0)</f>
        <v>0</v>
      </c>
      <c r="CA830" s="259">
        <v>1</v>
      </c>
      <c r="CB830" s="259">
        <v>7</v>
      </c>
    </row>
    <row r="831" spans="1:15" ht="12.75">
      <c r="A831" s="268"/>
      <c r="B831" s="271"/>
      <c r="C831" s="325" t="s">
        <v>1157</v>
      </c>
      <c r="D831" s="326"/>
      <c r="E831" s="272">
        <v>35.7804</v>
      </c>
      <c r="F831" s="273"/>
      <c r="G831" s="274"/>
      <c r="H831" s="275"/>
      <c r="I831" s="269"/>
      <c r="J831" s="276"/>
      <c r="K831" s="269"/>
      <c r="M831" s="270" t="s">
        <v>1157</v>
      </c>
      <c r="O831" s="259"/>
    </row>
    <row r="832" spans="1:80" ht="12.75">
      <c r="A832" s="260">
        <v>161</v>
      </c>
      <c r="B832" s="261" t="s">
        <v>1158</v>
      </c>
      <c r="C832" s="262" t="s">
        <v>1159</v>
      </c>
      <c r="D832" s="263" t="s">
        <v>152</v>
      </c>
      <c r="E832" s="264">
        <v>35.7804</v>
      </c>
      <c r="F832" s="264">
        <v>0</v>
      </c>
      <c r="G832" s="265">
        <f>E832*F832</f>
        <v>0</v>
      </c>
      <c r="H832" s="266">
        <v>0.000750000000000028</v>
      </c>
      <c r="I832" s="267">
        <f>E832*H832</f>
        <v>0.026835300000001002</v>
      </c>
      <c r="J832" s="266">
        <v>0</v>
      </c>
      <c r="K832" s="267">
        <f>E832*J832</f>
        <v>0</v>
      </c>
      <c r="O832" s="259">
        <v>2</v>
      </c>
      <c r="AA832" s="232">
        <v>1</v>
      </c>
      <c r="AB832" s="232">
        <v>7</v>
      </c>
      <c r="AC832" s="232">
        <v>7</v>
      </c>
      <c r="AZ832" s="232">
        <v>2</v>
      </c>
      <c r="BA832" s="232">
        <f>IF(AZ832=1,G832,0)</f>
        <v>0</v>
      </c>
      <c r="BB832" s="232">
        <f>IF(AZ832=2,G832,0)</f>
        <v>0</v>
      </c>
      <c r="BC832" s="232">
        <f>IF(AZ832=3,G832,0)</f>
        <v>0</v>
      </c>
      <c r="BD832" s="232">
        <f>IF(AZ832=4,G832,0)</f>
        <v>0</v>
      </c>
      <c r="BE832" s="232">
        <f>IF(AZ832=5,G832,0)</f>
        <v>0</v>
      </c>
      <c r="CA832" s="259">
        <v>1</v>
      </c>
      <c r="CB832" s="259">
        <v>7</v>
      </c>
    </row>
    <row r="833" spans="1:15" ht="12.75">
      <c r="A833" s="268"/>
      <c r="B833" s="271"/>
      <c r="C833" s="325" t="s">
        <v>1160</v>
      </c>
      <c r="D833" s="326"/>
      <c r="E833" s="272">
        <v>35.7804</v>
      </c>
      <c r="F833" s="273"/>
      <c r="G833" s="274"/>
      <c r="H833" s="275"/>
      <c r="I833" s="269"/>
      <c r="J833" s="276"/>
      <c r="K833" s="269"/>
      <c r="M833" s="270" t="s">
        <v>1160</v>
      </c>
      <c r="O833" s="259"/>
    </row>
    <row r="834" spans="1:57" ht="12.75">
      <c r="A834" s="277"/>
      <c r="B834" s="278" t="s">
        <v>101</v>
      </c>
      <c r="C834" s="279" t="s">
        <v>1154</v>
      </c>
      <c r="D834" s="280"/>
      <c r="E834" s="281"/>
      <c r="F834" s="282"/>
      <c r="G834" s="283">
        <f>SUM(G829:G833)</f>
        <v>0</v>
      </c>
      <c r="H834" s="284"/>
      <c r="I834" s="285">
        <f>SUM(I829:I833)</f>
        <v>0.052597188000010876</v>
      </c>
      <c r="J834" s="284"/>
      <c r="K834" s="285">
        <f>SUM(K829:K833)</f>
        <v>0</v>
      </c>
      <c r="O834" s="259">
        <v>4</v>
      </c>
      <c r="BA834" s="286">
        <f>SUM(BA829:BA833)</f>
        <v>0</v>
      </c>
      <c r="BB834" s="286">
        <f>SUM(BB829:BB833)</f>
        <v>0</v>
      </c>
      <c r="BC834" s="286">
        <f>SUM(BC829:BC833)</f>
        <v>0</v>
      </c>
      <c r="BD834" s="286">
        <f>SUM(BD829:BD833)</f>
        <v>0</v>
      </c>
      <c r="BE834" s="286">
        <f>SUM(BE829:BE833)</f>
        <v>0</v>
      </c>
    </row>
    <row r="835" spans="1:15" ht="12.75">
      <c r="A835" s="249" t="s">
        <v>97</v>
      </c>
      <c r="B835" s="250" t="s">
        <v>621</v>
      </c>
      <c r="C835" s="251" t="s">
        <v>622</v>
      </c>
      <c r="D835" s="252"/>
      <c r="E835" s="253"/>
      <c r="F835" s="253"/>
      <c r="G835" s="254"/>
      <c r="H835" s="255"/>
      <c r="I835" s="256"/>
      <c r="J835" s="257"/>
      <c r="K835" s="258"/>
      <c r="O835" s="259">
        <v>1</v>
      </c>
    </row>
    <row r="836" spans="1:80" ht="12.75">
      <c r="A836" s="260">
        <v>162</v>
      </c>
      <c r="B836" s="261" t="s">
        <v>624</v>
      </c>
      <c r="C836" s="262" t="s">
        <v>625</v>
      </c>
      <c r="D836" s="263" t="s">
        <v>152</v>
      </c>
      <c r="E836" s="264">
        <v>249</v>
      </c>
      <c r="F836" s="264">
        <v>0</v>
      </c>
      <c r="G836" s="265">
        <f>E836*F836</f>
        <v>0</v>
      </c>
      <c r="H836" s="266">
        <v>1E-05</v>
      </c>
      <c r="I836" s="267">
        <f>E836*H836</f>
        <v>0.00249</v>
      </c>
      <c r="J836" s="266">
        <v>0</v>
      </c>
      <c r="K836" s="267">
        <f>E836*J836</f>
        <v>0</v>
      </c>
      <c r="O836" s="259">
        <v>2</v>
      </c>
      <c r="AA836" s="232">
        <v>1</v>
      </c>
      <c r="AB836" s="232">
        <v>7</v>
      </c>
      <c r="AC836" s="232">
        <v>7</v>
      </c>
      <c r="AZ836" s="232">
        <v>2</v>
      </c>
      <c r="BA836" s="232">
        <f>IF(AZ836=1,G836,0)</f>
        <v>0</v>
      </c>
      <c r="BB836" s="232">
        <f>IF(AZ836=2,G836,0)</f>
        <v>0</v>
      </c>
      <c r="BC836" s="232">
        <f>IF(AZ836=3,G836,0)</f>
        <v>0</v>
      </c>
      <c r="BD836" s="232">
        <f>IF(AZ836=4,G836,0)</f>
        <v>0</v>
      </c>
      <c r="BE836" s="232">
        <f>IF(AZ836=5,G836,0)</f>
        <v>0</v>
      </c>
      <c r="CA836" s="259">
        <v>1</v>
      </c>
      <c r="CB836" s="259">
        <v>7</v>
      </c>
    </row>
    <row r="837" spans="1:15" ht="12.75">
      <c r="A837" s="268"/>
      <c r="B837" s="271"/>
      <c r="C837" s="325" t="s">
        <v>1161</v>
      </c>
      <c r="D837" s="326"/>
      <c r="E837" s="272">
        <v>242</v>
      </c>
      <c r="F837" s="273"/>
      <c r="G837" s="274"/>
      <c r="H837" s="275"/>
      <c r="I837" s="269"/>
      <c r="J837" s="276"/>
      <c r="K837" s="269"/>
      <c r="M837" s="270" t="s">
        <v>1161</v>
      </c>
      <c r="O837" s="259"/>
    </row>
    <row r="838" spans="1:15" ht="12.75">
      <c r="A838" s="268"/>
      <c r="B838" s="271"/>
      <c r="C838" s="325" t="s">
        <v>1162</v>
      </c>
      <c r="D838" s="326"/>
      <c r="E838" s="272">
        <v>2</v>
      </c>
      <c r="F838" s="273"/>
      <c r="G838" s="274"/>
      <c r="H838" s="275"/>
      <c r="I838" s="269"/>
      <c r="J838" s="276"/>
      <c r="K838" s="269"/>
      <c r="M838" s="270" t="s">
        <v>1162</v>
      </c>
      <c r="O838" s="259"/>
    </row>
    <row r="839" spans="1:15" ht="12.75">
      <c r="A839" s="268"/>
      <c r="B839" s="271"/>
      <c r="C839" s="325" t="s">
        <v>1163</v>
      </c>
      <c r="D839" s="326"/>
      <c r="E839" s="272">
        <v>5</v>
      </c>
      <c r="F839" s="273"/>
      <c r="G839" s="274"/>
      <c r="H839" s="275"/>
      <c r="I839" s="269"/>
      <c r="J839" s="276"/>
      <c r="K839" s="269"/>
      <c r="M839" s="270" t="s">
        <v>1163</v>
      </c>
      <c r="O839" s="259"/>
    </row>
    <row r="840" spans="1:15" ht="22.5">
      <c r="A840" s="268"/>
      <c r="B840" s="271"/>
      <c r="C840" s="325" t="s">
        <v>628</v>
      </c>
      <c r="D840" s="326"/>
      <c r="E840" s="272">
        <v>0</v>
      </c>
      <c r="F840" s="273"/>
      <c r="G840" s="274"/>
      <c r="H840" s="275"/>
      <c r="I840" s="269"/>
      <c r="J840" s="276"/>
      <c r="K840" s="269"/>
      <c r="M840" s="270" t="s">
        <v>628</v>
      </c>
      <c r="O840" s="259"/>
    </row>
    <row r="841" spans="1:80" ht="22.5">
      <c r="A841" s="260">
        <v>163</v>
      </c>
      <c r="B841" s="261" t="s">
        <v>629</v>
      </c>
      <c r="C841" s="332" t="s">
        <v>1164</v>
      </c>
      <c r="D841" s="263" t="s">
        <v>152</v>
      </c>
      <c r="E841" s="264">
        <v>249</v>
      </c>
      <c r="F841" s="264">
        <v>0</v>
      </c>
      <c r="G841" s="265">
        <f>E841*F841</f>
        <v>0</v>
      </c>
      <c r="H841" s="266">
        <v>0.00042</v>
      </c>
      <c r="I841" s="267">
        <f>E841*H841</f>
        <v>0.10458</v>
      </c>
      <c r="J841" s="266">
        <v>0</v>
      </c>
      <c r="K841" s="267">
        <f>E841*J841</f>
        <v>0</v>
      </c>
      <c r="O841" s="259">
        <v>2</v>
      </c>
      <c r="AA841" s="232">
        <v>1</v>
      </c>
      <c r="AB841" s="232">
        <v>7</v>
      </c>
      <c r="AC841" s="232">
        <v>7</v>
      </c>
      <c r="AZ841" s="232">
        <v>2</v>
      </c>
      <c r="BA841" s="232">
        <f>IF(AZ841=1,G841,0)</f>
        <v>0</v>
      </c>
      <c r="BB841" s="232">
        <f>IF(AZ841=2,G841,0)</f>
        <v>0</v>
      </c>
      <c r="BC841" s="232">
        <f>IF(AZ841=3,G841,0)</f>
        <v>0</v>
      </c>
      <c r="BD841" s="232">
        <f>IF(AZ841=4,G841,0)</f>
        <v>0</v>
      </c>
      <c r="BE841" s="232">
        <f>IF(AZ841=5,G841,0)</f>
        <v>0</v>
      </c>
      <c r="CA841" s="259">
        <v>1</v>
      </c>
      <c r="CB841" s="259">
        <v>7</v>
      </c>
    </row>
    <row r="842" spans="1:57" ht="12.75">
      <c r="A842" s="277"/>
      <c r="B842" s="278" t="s">
        <v>101</v>
      </c>
      <c r="C842" s="279" t="s">
        <v>623</v>
      </c>
      <c r="D842" s="280"/>
      <c r="E842" s="281"/>
      <c r="F842" s="282"/>
      <c r="G842" s="283">
        <f>SUM(G835:G841)</f>
        <v>0</v>
      </c>
      <c r="H842" s="284"/>
      <c r="I842" s="285">
        <f>SUM(I835:I841)</f>
        <v>0.10707000000000001</v>
      </c>
      <c r="J842" s="284"/>
      <c r="K842" s="285">
        <f>SUM(K835:K841)</f>
        <v>0</v>
      </c>
      <c r="O842" s="259">
        <v>4</v>
      </c>
      <c r="BA842" s="286">
        <f>SUM(BA835:BA841)</f>
        <v>0</v>
      </c>
      <c r="BB842" s="286">
        <f>SUM(BB835:BB841)</f>
        <v>0</v>
      </c>
      <c r="BC842" s="286">
        <f>SUM(BC835:BC841)</f>
        <v>0</v>
      </c>
      <c r="BD842" s="286">
        <f>SUM(BD835:BD841)</f>
        <v>0</v>
      </c>
      <c r="BE842" s="286">
        <f>SUM(BE835:BE841)</f>
        <v>0</v>
      </c>
    </row>
    <row r="843" spans="1:15" ht="12.75">
      <c r="A843" s="249" t="s">
        <v>97</v>
      </c>
      <c r="B843" s="250" t="s">
        <v>631</v>
      </c>
      <c r="C843" s="251" t="s">
        <v>632</v>
      </c>
      <c r="D843" s="252"/>
      <c r="E843" s="253"/>
      <c r="F843" s="253"/>
      <c r="G843" s="254"/>
      <c r="H843" s="255"/>
      <c r="I843" s="256"/>
      <c r="J843" s="257"/>
      <c r="K843" s="258"/>
      <c r="O843" s="259">
        <v>1</v>
      </c>
    </row>
    <row r="844" spans="1:80" ht="12.75">
      <c r="A844" s="260">
        <v>164</v>
      </c>
      <c r="B844" s="261" t="s">
        <v>1165</v>
      </c>
      <c r="C844" s="262" t="s">
        <v>1166</v>
      </c>
      <c r="D844" s="263" t="s">
        <v>152</v>
      </c>
      <c r="E844" s="264">
        <v>52</v>
      </c>
      <c r="F844" s="264">
        <v>0</v>
      </c>
      <c r="G844" s="265">
        <f>E844*F844</f>
        <v>0</v>
      </c>
      <c r="H844" s="266">
        <v>0.00142</v>
      </c>
      <c r="I844" s="267">
        <f>E844*H844</f>
        <v>0.07384</v>
      </c>
      <c r="J844" s="266">
        <v>0</v>
      </c>
      <c r="K844" s="267">
        <f>E844*J844</f>
        <v>0</v>
      </c>
      <c r="O844" s="259">
        <v>2</v>
      </c>
      <c r="AA844" s="232">
        <v>1</v>
      </c>
      <c r="AB844" s="232">
        <v>7</v>
      </c>
      <c r="AC844" s="232">
        <v>7</v>
      </c>
      <c r="AZ844" s="232">
        <v>2</v>
      </c>
      <c r="BA844" s="232">
        <f>IF(AZ844=1,G844,0)</f>
        <v>0</v>
      </c>
      <c r="BB844" s="232">
        <f>IF(AZ844=2,G844,0)</f>
        <v>0</v>
      </c>
      <c r="BC844" s="232">
        <f>IF(AZ844=3,G844,0)</f>
        <v>0</v>
      </c>
      <c r="BD844" s="232">
        <f>IF(AZ844=4,G844,0)</f>
        <v>0</v>
      </c>
      <c r="BE844" s="232">
        <f>IF(AZ844=5,G844,0)</f>
        <v>0</v>
      </c>
      <c r="CA844" s="259">
        <v>1</v>
      </c>
      <c r="CB844" s="259">
        <v>7</v>
      </c>
    </row>
    <row r="845" spans="1:15" ht="12.75">
      <c r="A845" s="268"/>
      <c r="B845" s="271"/>
      <c r="C845" s="325" t="s">
        <v>875</v>
      </c>
      <c r="D845" s="326"/>
      <c r="E845" s="272">
        <v>52</v>
      </c>
      <c r="F845" s="273"/>
      <c r="G845" s="274"/>
      <c r="H845" s="275"/>
      <c r="I845" s="269"/>
      <c r="J845" s="276"/>
      <c r="K845" s="269"/>
      <c r="M845" s="270" t="s">
        <v>875</v>
      </c>
      <c r="O845" s="259"/>
    </row>
    <row r="846" spans="1:80" ht="12.75">
      <c r="A846" s="260">
        <v>165</v>
      </c>
      <c r="B846" s="261" t="s">
        <v>1167</v>
      </c>
      <c r="C846" s="262" t="s">
        <v>1168</v>
      </c>
      <c r="D846" s="263" t="s">
        <v>152</v>
      </c>
      <c r="E846" s="264">
        <v>46.2</v>
      </c>
      <c r="F846" s="264">
        <v>0</v>
      </c>
      <c r="G846" s="265">
        <f>E846*F846</f>
        <v>0</v>
      </c>
      <c r="H846" s="266">
        <v>0.017</v>
      </c>
      <c r="I846" s="267">
        <f>E846*H846</f>
        <v>0.7854000000000001</v>
      </c>
      <c r="J846" s="266"/>
      <c r="K846" s="267">
        <f>E846*J846</f>
        <v>0</v>
      </c>
      <c r="O846" s="259">
        <v>2</v>
      </c>
      <c r="AA846" s="232">
        <v>3</v>
      </c>
      <c r="AB846" s="232">
        <v>7</v>
      </c>
      <c r="AC846" s="232">
        <v>63437144</v>
      </c>
      <c r="AZ846" s="232">
        <v>2</v>
      </c>
      <c r="BA846" s="232">
        <f>IF(AZ846=1,G846,0)</f>
        <v>0</v>
      </c>
      <c r="BB846" s="232">
        <f>IF(AZ846=2,G846,0)</f>
        <v>0</v>
      </c>
      <c r="BC846" s="232">
        <f>IF(AZ846=3,G846,0)</f>
        <v>0</v>
      </c>
      <c r="BD846" s="232">
        <f>IF(AZ846=4,G846,0)</f>
        <v>0</v>
      </c>
      <c r="BE846" s="232">
        <f>IF(AZ846=5,G846,0)</f>
        <v>0</v>
      </c>
      <c r="CA846" s="259">
        <v>3</v>
      </c>
      <c r="CB846" s="259">
        <v>7</v>
      </c>
    </row>
    <row r="847" spans="1:15" ht="12.75">
      <c r="A847" s="268"/>
      <c r="B847" s="271"/>
      <c r="C847" s="325" t="s">
        <v>1169</v>
      </c>
      <c r="D847" s="326"/>
      <c r="E847" s="272">
        <v>46.2</v>
      </c>
      <c r="F847" s="273"/>
      <c r="G847" s="274"/>
      <c r="H847" s="275"/>
      <c r="I847" s="269"/>
      <c r="J847" s="276"/>
      <c r="K847" s="269"/>
      <c r="M847" s="270" t="s">
        <v>1169</v>
      </c>
      <c r="O847" s="259"/>
    </row>
    <row r="848" spans="1:80" ht="12.75">
      <c r="A848" s="260">
        <v>166</v>
      </c>
      <c r="B848" s="261" t="s">
        <v>1170</v>
      </c>
      <c r="C848" s="262" t="s">
        <v>1171</v>
      </c>
      <c r="D848" s="263" t="s">
        <v>357</v>
      </c>
      <c r="E848" s="264">
        <v>0.85924</v>
      </c>
      <c r="F848" s="264">
        <v>0</v>
      </c>
      <c r="G848" s="265">
        <f>E848*F848</f>
        <v>0</v>
      </c>
      <c r="H848" s="266">
        <v>0</v>
      </c>
      <c r="I848" s="267">
        <f>E848*H848</f>
        <v>0</v>
      </c>
      <c r="J848" s="266"/>
      <c r="K848" s="267">
        <f>E848*J848</f>
        <v>0</v>
      </c>
      <c r="O848" s="259">
        <v>2</v>
      </c>
      <c r="AA848" s="232">
        <v>7</v>
      </c>
      <c r="AB848" s="232">
        <v>1001</v>
      </c>
      <c r="AC848" s="232">
        <v>5</v>
      </c>
      <c r="AZ848" s="232">
        <v>2</v>
      </c>
      <c r="BA848" s="232">
        <f>IF(AZ848=1,G848,0)</f>
        <v>0</v>
      </c>
      <c r="BB848" s="232">
        <f>IF(AZ848=2,G848,0)</f>
        <v>0</v>
      </c>
      <c r="BC848" s="232">
        <f>IF(AZ848=3,G848,0)</f>
        <v>0</v>
      </c>
      <c r="BD848" s="232">
        <f>IF(AZ848=4,G848,0)</f>
        <v>0</v>
      </c>
      <c r="BE848" s="232">
        <f>IF(AZ848=5,G848,0)</f>
        <v>0</v>
      </c>
      <c r="CA848" s="259">
        <v>7</v>
      </c>
      <c r="CB848" s="259">
        <v>1001</v>
      </c>
    </row>
    <row r="849" spans="1:57" ht="12.75">
      <c r="A849" s="277"/>
      <c r="B849" s="278" t="s">
        <v>101</v>
      </c>
      <c r="C849" s="279" t="s">
        <v>633</v>
      </c>
      <c r="D849" s="280"/>
      <c r="E849" s="281"/>
      <c r="F849" s="282"/>
      <c r="G849" s="283">
        <f>SUM(G843:G848)</f>
        <v>0</v>
      </c>
      <c r="H849" s="284"/>
      <c r="I849" s="285">
        <f>SUM(I843:I848)</f>
        <v>0.8592400000000001</v>
      </c>
      <c r="J849" s="284"/>
      <c r="K849" s="285">
        <f>SUM(K843:K848)</f>
        <v>0</v>
      </c>
      <c r="O849" s="259">
        <v>4</v>
      </c>
      <c r="BA849" s="286">
        <f>SUM(BA843:BA848)</f>
        <v>0</v>
      </c>
      <c r="BB849" s="286">
        <f>SUM(BB843:BB848)</f>
        <v>0</v>
      </c>
      <c r="BC849" s="286">
        <f>SUM(BC843:BC848)</f>
        <v>0</v>
      </c>
      <c r="BD849" s="286">
        <f>SUM(BD843:BD848)</f>
        <v>0</v>
      </c>
      <c r="BE849" s="286">
        <f>SUM(BE843:BE848)</f>
        <v>0</v>
      </c>
    </row>
    <row r="850" spans="1:15" ht="12.75">
      <c r="A850" s="249" t="s">
        <v>97</v>
      </c>
      <c r="B850" s="250" t="s">
        <v>639</v>
      </c>
      <c r="C850" s="251" t="s">
        <v>640</v>
      </c>
      <c r="D850" s="252"/>
      <c r="E850" s="253"/>
      <c r="F850" s="253"/>
      <c r="G850" s="254"/>
      <c r="H850" s="255"/>
      <c r="I850" s="256"/>
      <c r="J850" s="257"/>
      <c r="K850" s="258"/>
      <c r="O850" s="259">
        <v>1</v>
      </c>
    </row>
    <row r="851" spans="1:80" ht="22.5">
      <c r="A851" s="260">
        <v>167</v>
      </c>
      <c r="B851" s="261" t="s">
        <v>642</v>
      </c>
      <c r="C851" s="262" t="s">
        <v>1172</v>
      </c>
      <c r="D851" s="263" t="s">
        <v>178</v>
      </c>
      <c r="E851" s="264">
        <v>260</v>
      </c>
      <c r="F851" s="264">
        <v>0</v>
      </c>
      <c r="G851" s="265">
        <f>E851*F851</f>
        <v>0</v>
      </c>
      <c r="H851" s="266">
        <v>0</v>
      </c>
      <c r="I851" s="267">
        <f>E851*H851</f>
        <v>0</v>
      </c>
      <c r="J851" s="266">
        <v>0</v>
      </c>
      <c r="K851" s="267">
        <f>E851*J851</f>
        <v>0</v>
      </c>
      <c r="O851" s="259">
        <v>2</v>
      </c>
      <c r="AA851" s="232">
        <v>1</v>
      </c>
      <c r="AB851" s="232">
        <v>9</v>
      </c>
      <c r="AC851" s="232">
        <v>9</v>
      </c>
      <c r="AZ851" s="232">
        <v>4</v>
      </c>
      <c r="BA851" s="232">
        <f>IF(AZ851=1,G851,0)</f>
        <v>0</v>
      </c>
      <c r="BB851" s="232">
        <f>IF(AZ851=2,G851,0)</f>
        <v>0</v>
      </c>
      <c r="BC851" s="232">
        <f>IF(AZ851=3,G851,0)</f>
        <v>0</v>
      </c>
      <c r="BD851" s="232">
        <f>IF(AZ851=4,G851,0)</f>
        <v>0</v>
      </c>
      <c r="BE851" s="232">
        <f>IF(AZ851=5,G851,0)</f>
        <v>0</v>
      </c>
      <c r="CA851" s="259">
        <v>1</v>
      </c>
      <c r="CB851" s="259">
        <v>9</v>
      </c>
    </row>
    <row r="852" spans="1:15" ht="12.75">
      <c r="A852" s="268"/>
      <c r="B852" s="271"/>
      <c r="C852" s="325" t="s">
        <v>644</v>
      </c>
      <c r="D852" s="326"/>
      <c r="E852" s="272">
        <v>0</v>
      </c>
      <c r="F852" s="273"/>
      <c r="G852" s="274"/>
      <c r="H852" s="275"/>
      <c r="I852" s="269"/>
      <c r="J852" s="276"/>
      <c r="K852" s="269"/>
      <c r="M852" s="270" t="s">
        <v>644</v>
      </c>
      <c r="O852" s="259"/>
    </row>
    <row r="853" spans="1:15" ht="12.75">
      <c r="A853" s="268"/>
      <c r="B853" s="271"/>
      <c r="C853" s="325" t="s">
        <v>1173</v>
      </c>
      <c r="D853" s="326"/>
      <c r="E853" s="272">
        <v>0</v>
      </c>
      <c r="F853" s="273"/>
      <c r="G853" s="274"/>
      <c r="H853" s="275"/>
      <c r="I853" s="269"/>
      <c r="J853" s="276"/>
      <c r="K853" s="269"/>
      <c r="M853" s="270" t="s">
        <v>1173</v>
      </c>
      <c r="O853" s="259"/>
    </row>
    <row r="854" spans="1:15" ht="12.75">
      <c r="A854" s="268"/>
      <c r="B854" s="271"/>
      <c r="C854" s="325" t="s">
        <v>1174</v>
      </c>
      <c r="D854" s="326"/>
      <c r="E854" s="272">
        <v>0</v>
      </c>
      <c r="F854" s="273"/>
      <c r="G854" s="274"/>
      <c r="H854" s="275"/>
      <c r="I854" s="269"/>
      <c r="J854" s="276"/>
      <c r="K854" s="269"/>
      <c r="M854" s="270" t="s">
        <v>1174</v>
      </c>
      <c r="O854" s="259"/>
    </row>
    <row r="855" spans="1:15" ht="12.75">
      <c r="A855" s="268"/>
      <c r="B855" s="271"/>
      <c r="C855" s="325" t="s">
        <v>647</v>
      </c>
      <c r="D855" s="326"/>
      <c r="E855" s="272">
        <v>0</v>
      </c>
      <c r="F855" s="273"/>
      <c r="G855" s="274"/>
      <c r="H855" s="275"/>
      <c r="I855" s="269"/>
      <c r="J855" s="276"/>
      <c r="K855" s="269"/>
      <c r="M855" s="270" t="s">
        <v>647</v>
      </c>
      <c r="O855" s="259"/>
    </row>
    <row r="856" spans="1:15" ht="12.75">
      <c r="A856" s="268"/>
      <c r="B856" s="271"/>
      <c r="C856" s="325" t="s">
        <v>1175</v>
      </c>
      <c r="D856" s="326"/>
      <c r="E856" s="272">
        <v>260</v>
      </c>
      <c r="F856" s="273"/>
      <c r="G856" s="274"/>
      <c r="H856" s="275"/>
      <c r="I856" s="269"/>
      <c r="J856" s="276"/>
      <c r="K856" s="269"/>
      <c r="M856" s="270" t="s">
        <v>1175</v>
      </c>
      <c r="O856" s="259"/>
    </row>
    <row r="857" spans="1:57" ht="12.75">
      <c r="A857" s="277"/>
      <c r="B857" s="278" t="s">
        <v>101</v>
      </c>
      <c r="C857" s="279" t="s">
        <v>641</v>
      </c>
      <c r="D857" s="280"/>
      <c r="E857" s="281"/>
      <c r="F857" s="282"/>
      <c r="G857" s="283">
        <f>SUM(G850:G856)</f>
        <v>0</v>
      </c>
      <c r="H857" s="284"/>
      <c r="I857" s="285">
        <f>SUM(I850:I856)</f>
        <v>0</v>
      </c>
      <c r="J857" s="284"/>
      <c r="K857" s="285">
        <f>SUM(K850:K856)</f>
        <v>0</v>
      </c>
      <c r="O857" s="259">
        <v>4</v>
      </c>
      <c r="BA857" s="286">
        <f>SUM(BA850:BA856)</f>
        <v>0</v>
      </c>
      <c r="BB857" s="286">
        <f>SUM(BB850:BB856)</f>
        <v>0</v>
      </c>
      <c r="BC857" s="286">
        <f>SUM(BC850:BC856)</f>
        <v>0</v>
      </c>
      <c r="BD857" s="286">
        <f>SUM(BD850:BD856)</f>
        <v>0</v>
      </c>
      <c r="BE857" s="286">
        <f>SUM(BE850:BE856)</f>
        <v>0</v>
      </c>
    </row>
    <row r="858" spans="1:15" ht="12.75">
      <c r="A858" s="249" t="s">
        <v>97</v>
      </c>
      <c r="B858" s="250" t="s">
        <v>649</v>
      </c>
      <c r="C858" s="251" t="s">
        <v>650</v>
      </c>
      <c r="D858" s="252"/>
      <c r="E858" s="253"/>
      <c r="F858" s="253"/>
      <c r="G858" s="254"/>
      <c r="H858" s="255"/>
      <c r="I858" s="256"/>
      <c r="J858" s="257"/>
      <c r="K858" s="258"/>
      <c r="O858" s="259">
        <v>1</v>
      </c>
    </row>
    <row r="859" spans="1:80" ht="12.75">
      <c r="A859" s="260">
        <v>168</v>
      </c>
      <c r="B859" s="261" t="s">
        <v>652</v>
      </c>
      <c r="C859" s="262" t="s">
        <v>653</v>
      </c>
      <c r="D859" s="263" t="s">
        <v>357</v>
      </c>
      <c r="E859" s="264">
        <v>127.729312</v>
      </c>
      <c r="F859" s="264">
        <v>0</v>
      </c>
      <c r="G859" s="265">
        <f aca="true" t="shared" si="0" ref="G859:G867">E859*F859</f>
        <v>0</v>
      </c>
      <c r="H859" s="266">
        <v>0</v>
      </c>
      <c r="I859" s="267">
        <f aca="true" t="shared" si="1" ref="I859:I867">E859*H859</f>
        <v>0</v>
      </c>
      <c r="J859" s="266"/>
      <c r="K859" s="267">
        <f aca="true" t="shared" si="2" ref="K859:K867">E859*J859</f>
        <v>0</v>
      </c>
      <c r="O859" s="259">
        <v>2</v>
      </c>
      <c r="AA859" s="232">
        <v>8</v>
      </c>
      <c r="AB859" s="232">
        <v>0</v>
      </c>
      <c r="AC859" s="232">
        <v>3</v>
      </c>
      <c r="AZ859" s="232">
        <v>1</v>
      </c>
      <c r="BA859" s="232">
        <f aca="true" t="shared" si="3" ref="BA859:BA867">IF(AZ859=1,G859,0)</f>
        <v>0</v>
      </c>
      <c r="BB859" s="232">
        <f aca="true" t="shared" si="4" ref="BB859:BB867">IF(AZ859=2,G859,0)</f>
        <v>0</v>
      </c>
      <c r="BC859" s="232">
        <f aca="true" t="shared" si="5" ref="BC859:BC867">IF(AZ859=3,G859,0)</f>
        <v>0</v>
      </c>
      <c r="BD859" s="232">
        <f aca="true" t="shared" si="6" ref="BD859:BD867">IF(AZ859=4,G859,0)</f>
        <v>0</v>
      </c>
      <c r="BE859" s="232">
        <f aca="true" t="shared" si="7" ref="BE859:BE867">IF(AZ859=5,G859,0)</f>
        <v>0</v>
      </c>
      <c r="CA859" s="259">
        <v>8</v>
      </c>
      <c r="CB859" s="259">
        <v>0</v>
      </c>
    </row>
    <row r="860" spans="1:80" ht="12.75">
      <c r="A860" s="260">
        <v>169</v>
      </c>
      <c r="B860" s="261" t="s">
        <v>654</v>
      </c>
      <c r="C860" s="262" t="s">
        <v>655</v>
      </c>
      <c r="D860" s="263" t="s">
        <v>357</v>
      </c>
      <c r="E860" s="264">
        <v>638.64656</v>
      </c>
      <c r="F860" s="264">
        <v>0</v>
      </c>
      <c r="G860" s="265">
        <f t="shared" si="0"/>
        <v>0</v>
      </c>
      <c r="H860" s="266">
        <v>0</v>
      </c>
      <c r="I860" s="267">
        <f t="shared" si="1"/>
        <v>0</v>
      </c>
      <c r="J860" s="266"/>
      <c r="K860" s="267">
        <f t="shared" si="2"/>
        <v>0</v>
      </c>
      <c r="O860" s="259">
        <v>2</v>
      </c>
      <c r="AA860" s="232">
        <v>8</v>
      </c>
      <c r="AB860" s="232">
        <v>0</v>
      </c>
      <c r="AC860" s="232">
        <v>3</v>
      </c>
      <c r="AZ860" s="232">
        <v>1</v>
      </c>
      <c r="BA860" s="232">
        <f t="shared" si="3"/>
        <v>0</v>
      </c>
      <c r="BB860" s="232">
        <f t="shared" si="4"/>
        <v>0</v>
      </c>
      <c r="BC860" s="232">
        <f t="shared" si="5"/>
        <v>0</v>
      </c>
      <c r="BD860" s="232">
        <f t="shared" si="6"/>
        <v>0</v>
      </c>
      <c r="BE860" s="232">
        <f t="shared" si="7"/>
        <v>0</v>
      </c>
      <c r="CA860" s="259">
        <v>8</v>
      </c>
      <c r="CB860" s="259">
        <v>0</v>
      </c>
    </row>
    <row r="861" spans="1:80" ht="12.75">
      <c r="A861" s="260">
        <v>170</v>
      </c>
      <c r="B861" s="261" t="s">
        <v>656</v>
      </c>
      <c r="C861" s="262" t="s">
        <v>657</v>
      </c>
      <c r="D861" s="263" t="s">
        <v>357</v>
      </c>
      <c r="E861" s="264">
        <v>127.729312</v>
      </c>
      <c r="F861" s="264">
        <v>0</v>
      </c>
      <c r="G861" s="265">
        <f t="shared" si="0"/>
        <v>0</v>
      </c>
      <c r="H861" s="266">
        <v>0</v>
      </c>
      <c r="I861" s="267">
        <f t="shared" si="1"/>
        <v>0</v>
      </c>
      <c r="J861" s="266"/>
      <c r="K861" s="267">
        <f t="shared" si="2"/>
        <v>0</v>
      </c>
      <c r="O861" s="259">
        <v>2</v>
      </c>
      <c r="AA861" s="232">
        <v>8</v>
      </c>
      <c r="AB861" s="232">
        <v>0</v>
      </c>
      <c r="AC861" s="232">
        <v>3</v>
      </c>
      <c r="AZ861" s="232">
        <v>1</v>
      </c>
      <c r="BA861" s="232">
        <f t="shared" si="3"/>
        <v>0</v>
      </c>
      <c r="BB861" s="232">
        <f t="shared" si="4"/>
        <v>0</v>
      </c>
      <c r="BC861" s="232">
        <f t="shared" si="5"/>
        <v>0</v>
      </c>
      <c r="BD861" s="232">
        <f t="shared" si="6"/>
        <v>0</v>
      </c>
      <c r="BE861" s="232">
        <f t="shared" si="7"/>
        <v>0</v>
      </c>
      <c r="CA861" s="259">
        <v>8</v>
      </c>
      <c r="CB861" s="259">
        <v>0</v>
      </c>
    </row>
    <row r="862" spans="1:80" ht="12.75">
      <c r="A862" s="260">
        <v>171</v>
      </c>
      <c r="B862" s="261" t="s">
        <v>658</v>
      </c>
      <c r="C862" s="262" t="s">
        <v>659</v>
      </c>
      <c r="D862" s="263" t="s">
        <v>357</v>
      </c>
      <c r="E862" s="264">
        <v>1788.210368</v>
      </c>
      <c r="F862" s="264">
        <v>0</v>
      </c>
      <c r="G862" s="265">
        <f t="shared" si="0"/>
        <v>0</v>
      </c>
      <c r="H862" s="266">
        <v>0</v>
      </c>
      <c r="I862" s="267">
        <f t="shared" si="1"/>
        <v>0</v>
      </c>
      <c r="J862" s="266"/>
      <c r="K862" s="267">
        <f t="shared" si="2"/>
        <v>0</v>
      </c>
      <c r="O862" s="259">
        <v>2</v>
      </c>
      <c r="AA862" s="232">
        <v>8</v>
      </c>
      <c r="AB862" s="232">
        <v>0</v>
      </c>
      <c r="AC862" s="232">
        <v>3</v>
      </c>
      <c r="AZ862" s="232">
        <v>1</v>
      </c>
      <c r="BA862" s="232">
        <f t="shared" si="3"/>
        <v>0</v>
      </c>
      <c r="BB862" s="232">
        <f t="shared" si="4"/>
        <v>0</v>
      </c>
      <c r="BC862" s="232">
        <f t="shared" si="5"/>
        <v>0</v>
      </c>
      <c r="BD862" s="232">
        <f t="shared" si="6"/>
        <v>0</v>
      </c>
      <c r="BE862" s="232">
        <f t="shared" si="7"/>
        <v>0</v>
      </c>
      <c r="CA862" s="259">
        <v>8</v>
      </c>
      <c r="CB862" s="259">
        <v>0</v>
      </c>
    </row>
    <row r="863" spans="1:80" ht="12.75">
      <c r="A863" s="260">
        <v>172</v>
      </c>
      <c r="B863" s="261" t="s">
        <v>660</v>
      </c>
      <c r="C863" s="262" t="s">
        <v>661</v>
      </c>
      <c r="D863" s="263" t="s">
        <v>357</v>
      </c>
      <c r="E863" s="264">
        <v>127.729312</v>
      </c>
      <c r="F863" s="264">
        <v>0</v>
      </c>
      <c r="G863" s="265">
        <f t="shared" si="0"/>
        <v>0</v>
      </c>
      <c r="H863" s="266">
        <v>0</v>
      </c>
      <c r="I863" s="267">
        <f t="shared" si="1"/>
        <v>0</v>
      </c>
      <c r="J863" s="266"/>
      <c r="K863" s="267">
        <f t="shared" si="2"/>
        <v>0</v>
      </c>
      <c r="O863" s="259">
        <v>2</v>
      </c>
      <c r="AA863" s="232">
        <v>8</v>
      </c>
      <c r="AB863" s="232">
        <v>0</v>
      </c>
      <c r="AC863" s="232">
        <v>3</v>
      </c>
      <c r="AZ863" s="232">
        <v>1</v>
      </c>
      <c r="BA863" s="232">
        <f t="shared" si="3"/>
        <v>0</v>
      </c>
      <c r="BB863" s="232">
        <f t="shared" si="4"/>
        <v>0</v>
      </c>
      <c r="BC863" s="232">
        <f t="shared" si="5"/>
        <v>0</v>
      </c>
      <c r="BD863" s="232">
        <f t="shared" si="6"/>
        <v>0</v>
      </c>
      <c r="BE863" s="232">
        <f t="shared" si="7"/>
        <v>0</v>
      </c>
      <c r="CA863" s="259">
        <v>8</v>
      </c>
      <c r="CB863" s="259">
        <v>0</v>
      </c>
    </row>
    <row r="864" spans="1:80" ht="12.75">
      <c r="A864" s="260">
        <v>173</v>
      </c>
      <c r="B864" s="261" t="s">
        <v>662</v>
      </c>
      <c r="C864" s="262" t="s">
        <v>663</v>
      </c>
      <c r="D864" s="263" t="s">
        <v>357</v>
      </c>
      <c r="E864" s="264">
        <v>1277.29312</v>
      </c>
      <c r="F864" s="264">
        <v>0</v>
      </c>
      <c r="G864" s="265">
        <f t="shared" si="0"/>
        <v>0</v>
      </c>
      <c r="H864" s="266">
        <v>0</v>
      </c>
      <c r="I864" s="267">
        <f t="shared" si="1"/>
        <v>0</v>
      </c>
      <c r="J864" s="266"/>
      <c r="K864" s="267">
        <f t="shared" si="2"/>
        <v>0</v>
      </c>
      <c r="O864" s="259">
        <v>2</v>
      </c>
      <c r="AA864" s="232">
        <v>8</v>
      </c>
      <c r="AB864" s="232">
        <v>0</v>
      </c>
      <c r="AC864" s="232">
        <v>3</v>
      </c>
      <c r="AZ864" s="232">
        <v>1</v>
      </c>
      <c r="BA864" s="232">
        <f t="shared" si="3"/>
        <v>0</v>
      </c>
      <c r="BB864" s="232">
        <f t="shared" si="4"/>
        <v>0</v>
      </c>
      <c r="BC864" s="232">
        <f t="shared" si="5"/>
        <v>0</v>
      </c>
      <c r="BD864" s="232">
        <f t="shared" si="6"/>
        <v>0</v>
      </c>
      <c r="BE864" s="232">
        <f t="shared" si="7"/>
        <v>0</v>
      </c>
      <c r="CA864" s="259">
        <v>8</v>
      </c>
      <c r="CB864" s="259">
        <v>0</v>
      </c>
    </row>
    <row r="865" spans="1:80" ht="12.75">
      <c r="A865" s="260">
        <v>174</v>
      </c>
      <c r="B865" s="261" t="s">
        <v>664</v>
      </c>
      <c r="C865" s="262" t="s">
        <v>665</v>
      </c>
      <c r="D865" s="263" t="s">
        <v>357</v>
      </c>
      <c r="E865" s="264">
        <v>127.729312</v>
      </c>
      <c r="F865" s="264">
        <v>0</v>
      </c>
      <c r="G865" s="265">
        <f t="shared" si="0"/>
        <v>0</v>
      </c>
      <c r="H865" s="266">
        <v>0</v>
      </c>
      <c r="I865" s="267">
        <f t="shared" si="1"/>
        <v>0</v>
      </c>
      <c r="J865" s="266"/>
      <c r="K865" s="267">
        <f t="shared" si="2"/>
        <v>0</v>
      </c>
      <c r="O865" s="259">
        <v>2</v>
      </c>
      <c r="AA865" s="232">
        <v>8</v>
      </c>
      <c r="AB865" s="232">
        <v>0</v>
      </c>
      <c r="AC865" s="232">
        <v>3</v>
      </c>
      <c r="AZ865" s="232">
        <v>1</v>
      </c>
      <c r="BA865" s="232">
        <f t="shared" si="3"/>
        <v>0</v>
      </c>
      <c r="BB865" s="232">
        <f t="shared" si="4"/>
        <v>0</v>
      </c>
      <c r="BC865" s="232">
        <f t="shared" si="5"/>
        <v>0</v>
      </c>
      <c r="BD865" s="232">
        <f t="shared" si="6"/>
        <v>0</v>
      </c>
      <c r="BE865" s="232">
        <f t="shared" si="7"/>
        <v>0</v>
      </c>
      <c r="CA865" s="259">
        <v>8</v>
      </c>
      <c r="CB865" s="259">
        <v>0</v>
      </c>
    </row>
    <row r="866" spans="1:80" ht="12.75">
      <c r="A866" s="260">
        <v>175</v>
      </c>
      <c r="B866" s="261" t="s">
        <v>666</v>
      </c>
      <c r="C866" s="262" t="s">
        <v>667</v>
      </c>
      <c r="D866" s="263" t="s">
        <v>357</v>
      </c>
      <c r="E866" s="264">
        <v>127.729312</v>
      </c>
      <c r="F866" s="264">
        <v>0</v>
      </c>
      <c r="G866" s="265">
        <f t="shared" si="0"/>
        <v>0</v>
      </c>
      <c r="H866" s="266">
        <v>0</v>
      </c>
      <c r="I866" s="267">
        <f t="shared" si="1"/>
        <v>0</v>
      </c>
      <c r="J866" s="266"/>
      <c r="K866" s="267">
        <f t="shared" si="2"/>
        <v>0</v>
      </c>
      <c r="O866" s="259">
        <v>2</v>
      </c>
      <c r="AA866" s="232">
        <v>8</v>
      </c>
      <c r="AB866" s="232">
        <v>0</v>
      </c>
      <c r="AC866" s="232">
        <v>3</v>
      </c>
      <c r="AZ866" s="232">
        <v>1</v>
      </c>
      <c r="BA866" s="232">
        <f t="shared" si="3"/>
        <v>0</v>
      </c>
      <c r="BB866" s="232">
        <f t="shared" si="4"/>
        <v>0</v>
      </c>
      <c r="BC866" s="232">
        <f t="shared" si="5"/>
        <v>0</v>
      </c>
      <c r="BD866" s="232">
        <f t="shared" si="6"/>
        <v>0</v>
      </c>
      <c r="BE866" s="232">
        <f t="shared" si="7"/>
        <v>0</v>
      </c>
      <c r="CA866" s="259">
        <v>8</v>
      </c>
      <c r="CB866" s="259">
        <v>0</v>
      </c>
    </row>
    <row r="867" spans="1:80" ht="12.75">
      <c r="A867" s="260">
        <v>176</v>
      </c>
      <c r="B867" s="261" t="s">
        <v>668</v>
      </c>
      <c r="C867" s="262" t="s">
        <v>669</v>
      </c>
      <c r="D867" s="263" t="s">
        <v>357</v>
      </c>
      <c r="E867" s="264">
        <v>127.729312</v>
      </c>
      <c r="F867" s="264">
        <v>0</v>
      </c>
      <c r="G867" s="265">
        <f t="shared" si="0"/>
        <v>0</v>
      </c>
      <c r="H867" s="266">
        <v>0</v>
      </c>
      <c r="I867" s="267">
        <f t="shared" si="1"/>
        <v>0</v>
      </c>
      <c r="J867" s="266"/>
      <c r="K867" s="267">
        <f t="shared" si="2"/>
        <v>0</v>
      </c>
      <c r="O867" s="259">
        <v>2</v>
      </c>
      <c r="AA867" s="232">
        <v>8</v>
      </c>
      <c r="AB867" s="232">
        <v>0</v>
      </c>
      <c r="AC867" s="232">
        <v>3</v>
      </c>
      <c r="AZ867" s="232">
        <v>1</v>
      </c>
      <c r="BA867" s="232">
        <f t="shared" si="3"/>
        <v>0</v>
      </c>
      <c r="BB867" s="232">
        <f t="shared" si="4"/>
        <v>0</v>
      </c>
      <c r="BC867" s="232">
        <f t="shared" si="5"/>
        <v>0</v>
      </c>
      <c r="BD867" s="232">
        <f t="shared" si="6"/>
        <v>0</v>
      </c>
      <c r="BE867" s="232">
        <f t="shared" si="7"/>
        <v>0</v>
      </c>
      <c r="CA867" s="259">
        <v>8</v>
      </c>
      <c r="CB867" s="259">
        <v>0</v>
      </c>
    </row>
    <row r="868" spans="1:57" ht="12.75">
      <c r="A868" s="277"/>
      <c r="B868" s="278" t="s">
        <v>101</v>
      </c>
      <c r="C868" s="279" t="s">
        <v>651</v>
      </c>
      <c r="D868" s="280"/>
      <c r="E868" s="281"/>
      <c r="F868" s="282"/>
      <c r="G868" s="283">
        <f>SUM(G858:G867)</f>
        <v>0</v>
      </c>
      <c r="H868" s="284"/>
      <c r="I868" s="285">
        <f>SUM(I858:I867)</f>
        <v>0</v>
      </c>
      <c r="J868" s="284"/>
      <c r="K868" s="285">
        <f>SUM(K858:K867)</f>
        <v>0</v>
      </c>
      <c r="O868" s="259">
        <v>4</v>
      </c>
      <c r="BA868" s="286">
        <f>SUM(BA858:BA867)</f>
        <v>0</v>
      </c>
      <c r="BB868" s="286">
        <f>SUM(BB858:BB867)</f>
        <v>0</v>
      </c>
      <c r="BC868" s="286">
        <f>SUM(BC858:BC867)</f>
        <v>0</v>
      </c>
      <c r="BD868" s="286">
        <f>SUM(BD858:BD867)</f>
        <v>0</v>
      </c>
      <c r="BE868" s="286">
        <f>SUM(BE858:BE867)</f>
        <v>0</v>
      </c>
    </row>
    <row r="869" ht="12.75">
      <c r="E869" s="232"/>
    </row>
    <row r="870" ht="12.75">
      <c r="E870" s="232"/>
    </row>
    <row r="871" ht="12.75">
      <c r="E871" s="232"/>
    </row>
    <row r="872" ht="12.75">
      <c r="E872" s="232"/>
    </row>
    <row r="873" ht="12.75">
      <c r="E873" s="232"/>
    </row>
    <row r="874" ht="12.75">
      <c r="E874" s="232"/>
    </row>
    <row r="875" ht="12.75">
      <c r="E875" s="232"/>
    </row>
    <row r="876" ht="12.75">
      <c r="E876" s="232"/>
    </row>
    <row r="877" ht="12.75">
      <c r="E877" s="232"/>
    </row>
    <row r="878" ht="12.75">
      <c r="E878" s="232"/>
    </row>
    <row r="879" ht="12.75">
      <c r="E879" s="232"/>
    </row>
    <row r="880" ht="12.75">
      <c r="E880" s="232"/>
    </row>
    <row r="881" ht="12.75">
      <c r="E881" s="232"/>
    </row>
    <row r="882" ht="12.75">
      <c r="E882" s="232"/>
    </row>
    <row r="883" ht="12.75">
      <c r="E883" s="232"/>
    </row>
    <row r="884" ht="12.75">
      <c r="E884" s="232"/>
    </row>
    <row r="885" ht="12.75">
      <c r="E885" s="232"/>
    </row>
    <row r="886" ht="12.75">
      <c r="E886" s="232"/>
    </row>
    <row r="887" ht="12.75">
      <c r="E887" s="232"/>
    </row>
    <row r="888" ht="12.75">
      <c r="E888" s="232"/>
    </row>
    <row r="889" ht="12.75">
      <c r="E889" s="232"/>
    </row>
    <row r="890" ht="12.75">
      <c r="E890" s="232"/>
    </row>
    <row r="891" ht="12.75">
      <c r="E891" s="232"/>
    </row>
    <row r="892" spans="1:7" ht="12.75">
      <c r="A892" s="276"/>
      <c r="B892" s="276"/>
      <c r="C892" s="276"/>
      <c r="D892" s="276"/>
      <c r="E892" s="276"/>
      <c r="F892" s="276"/>
      <c r="G892" s="276"/>
    </row>
    <row r="893" spans="1:7" ht="12.75">
      <c r="A893" s="276"/>
      <c r="B893" s="276"/>
      <c r="C893" s="276"/>
      <c r="D893" s="276"/>
      <c r="E893" s="276"/>
      <c r="F893" s="276"/>
      <c r="G893" s="276"/>
    </row>
    <row r="894" spans="1:7" ht="12.75">
      <c r="A894" s="276"/>
      <c r="B894" s="276"/>
      <c r="C894" s="276"/>
      <c r="D894" s="276"/>
      <c r="E894" s="276"/>
      <c r="F894" s="276"/>
      <c r="G894" s="276"/>
    </row>
    <row r="895" spans="1:7" ht="12.75">
      <c r="A895" s="276"/>
      <c r="B895" s="276"/>
      <c r="C895" s="276"/>
      <c r="D895" s="276"/>
      <c r="E895" s="276"/>
      <c r="F895" s="276"/>
      <c r="G895" s="276"/>
    </row>
    <row r="896" ht="12.75">
      <c r="E896" s="232"/>
    </row>
    <row r="897" ht="12.75">
      <c r="E897" s="232"/>
    </row>
    <row r="898" ht="12.75">
      <c r="E898" s="232"/>
    </row>
    <row r="899" ht="12.75">
      <c r="E899" s="232"/>
    </row>
    <row r="900" ht="12.75">
      <c r="E900" s="232"/>
    </row>
    <row r="901" ht="12.75">
      <c r="E901" s="232"/>
    </row>
    <row r="902" ht="12.75">
      <c r="E902" s="232"/>
    </row>
    <row r="903" ht="12.75">
      <c r="E903" s="232"/>
    </row>
    <row r="904" ht="12.75">
      <c r="E904" s="232"/>
    </row>
    <row r="905" ht="12.75">
      <c r="E905" s="232"/>
    </row>
    <row r="906" ht="12.75">
      <c r="E906" s="232"/>
    </row>
    <row r="907" ht="12.75">
      <c r="E907" s="232"/>
    </row>
    <row r="908" ht="12.75">
      <c r="E908" s="232"/>
    </row>
    <row r="909" ht="12.75">
      <c r="E909" s="232"/>
    </row>
    <row r="910" ht="12.75">
      <c r="E910" s="232"/>
    </row>
    <row r="911" ht="12.75">
      <c r="E911" s="232"/>
    </row>
    <row r="912" ht="12.75">
      <c r="E912" s="232"/>
    </row>
    <row r="913" ht="12.75">
      <c r="E913" s="232"/>
    </row>
    <row r="914" ht="12.75">
      <c r="E914" s="232"/>
    </row>
    <row r="915" ht="12.75">
      <c r="E915" s="232"/>
    </row>
    <row r="916" ht="12.75">
      <c r="E916" s="232"/>
    </row>
    <row r="917" ht="12.75">
      <c r="E917" s="232"/>
    </row>
    <row r="918" ht="12.75">
      <c r="E918" s="232"/>
    </row>
    <row r="919" ht="12.75">
      <c r="E919" s="232"/>
    </row>
    <row r="920" ht="12.75">
      <c r="E920" s="232"/>
    </row>
    <row r="921" ht="12.75">
      <c r="E921" s="232"/>
    </row>
    <row r="922" ht="12.75">
      <c r="E922" s="232"/>
    </row>
    <row r="923" ht="12.75">
      <c r="E923" s="232"/>
    </row>
    <row r="924" ht="12.75">
      <c r="E924" s="232"/>
    </row>
    <row r="925" ht="12.75">
      <c r="E925" s="232"/>
    </row>
    <row r="926" ht="12.75">
      <c r="E926" s="232"/>
    </row>
    <row r="927" spans="1:2" ht="12.75">
      <c r="A927" s="287"/>
      <c r="B927" s="287"/>
    </row>
    <row r="928" spans="1:7" ht="12.75">
      <c r="A928" s="276"/>
      <c r="B928" s="276"/>
      <c r="C928" s="288"/>
      <c r="D928" s="288"/>
      <c r="E928" s="289"/>
      <c r="F928" s="288"/>
      <c r="G928" s="290"/>
    </row>
    <row r="929" spans="1:7" ht="12.75">
      <c r="A929" s="291"/>
      <c r="B929" s="291"/>
      <c r="C929" s="276"/>
      <c r="D929" s="276"/>
      <c r="E929" s="292"/>
      <c r="F929" s="276"/>
      <c r="G929" s="276"/>
    </row>
    <row r="930" spans="1:7" ht="12.75">
      <c r="A930" s="276"/>
      <c r="B930" s="276"/>
      <c r="C930" s="276"/>
      <c r="D930" s="276"/>
      <c r="E930" s="292"/>
      <c r="F930" s="276"/>
      <c r="G930" s="276"/>
    </row>
    <row r="931" spans="1:7" ht="12.75">
      <c r="A931" s="276"/>
      <c r="B931" s="276"/>
      <c r="C931" s="276"/>
      <c r="D931" s="276"/>
      <c r="E931" s="292"/>
      <c r="F931" s="276"/>
      <c r="G931" s="276"/>
    </row>
    <row r="932" spans="1:7" ht="12.75">
      <c r="A932" s="276"/>
      <c r="B932" s="276"/>
      <c r="C932" s="276"/>
      <c r="D932" s="276"/>
      <c r="E932" s="292"/>
      <c r="F932" s="276"/>
      <c r="G932" s="276"/>
    </row>
    <row r="933" spans="1:7" ht="12.75">
      <c r="A933" s="276"/>
      <c r="B933" s="276"/>
      <c r="C933" s="276"/>
      <c r="D933" s="276"/>
      <c r="E933" s="292"/>
      <c r="F933" s="276"/>
      <c r="G933" s="276"/>
    </row>
    <row r="934" spans="1:7" ht="12.75">
      <c r="A934" s="276"/>
      <c r="B934" s="276"/>
      <c r="C934" s="276"/>
      <c r="D934" s="276"/>
      <c r="E934" s="292"/>
      <c r="F934" s="276"/>
      <c r="G934" s="276"/>
    </row>
    <row r="935" spans="1:7" ht="12.75">
      <c r="A935" s="276"/>
      <c r="B935" s="276"/>
      <c r="C935" s="276"/>
      <c r="D935" s="276"/>
      <c r="E935" s="292"/>
      <c r="F935" s="276"/>
      <c r="G935" s="276"/>
    </row>
    <row r="936" spans="1:7" ht="12.75">
      <c r="A936" s="276"/>
      <c r="B936" s="276"/>
      <c r="C936" s="276"/>
      <c r="D936" s="276"/>
      <c r="E936" s="292"/>
      <c r="F936" s="276"/>
      <c r="G936" s="276"/>
    </row>
    <row r="937" spans="1:7" ht="12.75">
      <c r="A937" s="276"/>
      <c r="B937" s="276"/>
      <c r="C937" s="276"/>
      <c r="D937" s="276"/>
      <c r="E937" s="292"/>
      <c r="F937" s="276"/>
      <c r="G937" s="276"/>
    </row>
    <row r="938" spans="1:7" ht="12.75">
      <c r="A938" s="276"/>
      <c r="B938" s="276"/>
      <c r="C938" s="276"/>
      <c r="D938" s="276"/>
      <c r="E938" s="292"/>
      <c r="F938" s="276"/>
      <c r="G938" s="276"/>
    </row>
    <row r="939" spans="1:7" ht="12.75">
      <c r="A939" s="276"/>
      <c r="B939" s="276"/>
      <c r="C939" s="276"/>
      <c r="D939" s="276"/>
      <c r="E939" s="292"/>
      <c r="F939" s="276"/>
      <c r="G939" s="276"/>
    </row>
    <row r="940" spans="1:7" ht="12.75">
      <c r="A940" s="276"/>
      <c r="B940" s="276"/>
      <c r="C940" s="276"/>
      <c r="D940" s="276"/>
      <c r="E940" s="292"/>
      <c r="F940" s="276"/>
      <c r="G940" s="276"/>
    </row>
    <row r="941" spans="1:7" ht="12.75">
      <c r="A941" s="276"/>
      <c r="B941" s="276"/>
      <c r="C941" s="276"/>
      <c r="D941" s="276"/>
      <c r="E941" s="292"/>
      <c r="F941" s="276"/>
      <c r="G941" s="276"/>
    </row>
  </sheetData>
  <mergeCells count="632">
    <mergeCell ref="C14:D14"/>
    <mergeCell ref="C15:D15"/>
    <mergeCell ref="A1:G1"/>
    <mergeCell ref="A3:B3"/>
    <mergeCell ref="A4:B4"/>
    <mergeCell ref="E4:G4"/>
    <mergeCell ref="C31:D31"/>
    <mergeCell ref="C32:D32"/>
    <mergeCell ref="C33:D33"/>
    <mergeCell ref="C34:D34"/>
    <mergeCell ref="C22:D22"/>
    <mergeCell ref="C23:D23"/>
    <mergeCell ref="C24:D24"/>
    <mergeCell ref="C25:D25"/>
    <mergeCell ref="C26:D26"/>
    <mergeCell ref="C48:D48"/>
    <mergeCell ref="C50:D50"/>
    <mergeCell ref="C53:D53"/>
    <mergeCell ref="C56:D56"/>
    <mergeCell ref="C58:D58"/>
    <mergeCell ref="C60:D60"/>
    <mergeCell ref="C63:D63"/>
    <mergeCell ref="C38:D38"/>
    <mergeCell ref="C42:D42"/>
    <mergeCell ref="C44:D44"/>
    <mergeCell ref="C77:D77"/>
    <mergeCell ref="C78:D78"/>
    <mergeCell ref="C79:D79"/>
    <mergeCell ref="C80:D80"/>
    <mergeCell ref="C82:D82"/>
    <mergeCell ref="C83:D83"/>
    <mergeCell ref="C67:D67"/>
    <mergeCell ref="C68:D68"/>
    <mergeCell ref="C69:D69"/>
    <mergeCell ref="C70:D70"/>
    <mergeCell ref="C71:D71"/>
    <mergeCell ref="C72:D72"/>
    <mergeCell ref="C75:D75"/>
    <mergeCell ref="C76:D76"/>
    <mergeCell ref="C92:D92"/>
    <mergeCell ref="C93:D93"/>
    <mergeCell ref="C94:D94"/>
    <mergeCell ref="C98:D98"/>
    <mergeCell ref="C100:D100"/>
    <mergeCell ref="C102:D102"/>
    <mergeCell ref="C103:D103"/>
    <mergeCell ref="C104:D104"/>
    <mergeCell ref="C85:D85"/>
    <mergeCell ref="C86:D86"/>
    <mergeCell ref="C87:D87"/>
    <mergeCell ref="C88:D88"/>
    <mergeCell ref="C90:D90"/>
    <mergeCell ref="C91:D91"/>
    <mergeCell ref="C113:D113"/>
    <mergeCell ref="C114:D114"/>
    <mergeCell ref="C115:D115"/>
    <mergeCell ref="C117:D117"/>
    <mergeCell ref="C118:D118"/>
    <mergeCell ref="C119:D119"/>
    <mergeCell ref="C105:D105"/>
    <mergeCell ref="C107:D107"/>
    <mergeCell ref="C108:D108"/>
    <mergeCell ref="C109:D109"/>
    <mergeCell ref="C110:D110"/>
    <mergeCell ref="C111:D111"/>
    <mergeCell ref="C127:D127"/>
    <mergeCell ref="C128:D128"/>
    <mergeCell ref="C129:D129"/>
    <mergeCell ref="C130:D130"/>
    <mergeCell ref="C131:D131"/>
    <mergeCell ref="C132:D132"/>
    <mergeCell ref="C120:D120"/>
    <mergeCell ref="C121:D121"/>
    <mergeCell ref="C122:D122"/>
    <mergeCell ref="C123:D123"/>
    <mergeCell ref="C124:D124"/>
    <mergeCell ref="C126:D126"/>
    <mergeCell ref="C141:D141"/>
    <mergeCell ref="C142:D142"/>
    <mergeCell ref="C143:D143"/>
    <mergeCell ref="C144:D144"/>
    <mergeCell ref="C145:D145"/>
    <mergeCell ref="C146:D146"/>
    <mergeCell ref="C134:D134"/>
    <mergeCell ref="C135:D135"/>
    <mergeCell ref="C136:D136"/>
    <mergeCell ref="C137:D137"/>
    <mergeCell ref="C139:D139"/>
    <mergeCell ref="C140:D140"/>
    <mergeCell ref="C155:D155"/>
    <mergeCell ref="C156:D156"/>
    <mergeCell ref="C157:D157"/>
    <mergeCell ref="C158:D158"/>
    <mergeCell ref="C159:D159"/>
    <mergeCell ref="C160:D160"/>
    <mergeCell ref="C147:D147"/>
    <mergeCell ref="C149:D149"/>
    <mergeCell ref="C150:D150"/>
    <mergeCell ref="C152:D152"/>
    <mergeCell ref="C153:D153"/>
    <mergeCell ref="C154:D154"/>
    <mergeCell ref="C172:D172"/>
    <mergeCell ref="C176:D176"/>
    <mergeCell ref="C177:D177"/>
    <mergeCell ref="C178:D178"/>
    <mergeCell ref="C179:D179"/>
    <mergeCell ref="C180:D180"/>
    <mergeCell ref="C181:D181"/>
    <mergeCell ref="C182:D182"/>
    <mergeCell ref="C161:D161"/>
    <mergeCell ref="C163:D163"/>
    <mergeCell ref="C165:D165"/>
    <mergeCell ref="C167:D167"/>
    <mergeCell ref="C169:D169"/>
    <mergeCell ref="C170:D170"/>
    <mergeCell ref="C197:D197"/>
    <mergeCell ref="C198:D198"/>
    <mergeCell ref="C202:D202"/>
    <mergeCell ref="C203:D203"/>
    <mergeCell ref="C204:D204"/>
    <mergeCell ref="C205:D205"/>
    <mergeCell ref="C206:D206"/>
    <mergeCell ref="C207:D207"/>
    <mergeCell ref="C184:D184"/>
    <mergeCell ref="C185:D185"/>
    <mergeCell ref="C187:D187"/>
    <mergeCell ref="C192:D192"/>
    <mergeCell ref="C193:D193"/>
    <mergeCell ref="C194:D194"/>
    <mergeCell ref="C195:D195"/>
    <mergeCell ref="C196:D196"/>
    <mergeCell ref="C215:D215"/>
    <mergeCell ref="C216:D216"/>
    <mergeCell ref="C217:D217"/>
    <mergeCell ref="C219:D219"/>
    <mergeCell ref="C222:D222"/>
    <mergeCell ref="C223:D223"/>
    <mergeCell ref="C208:D208"/>
    <mergeCell ref="C210:D210"/>
    <mergeCell ref="C211:D211"/>
    <mergeCell ref="C212:D212"/>
    <mergeCell ref="C213:D213"/>
    <mergeCell ref="C214:D214"/>
    <mergeCell ref="C243:D243"/>
    <mergeCell ref="C245:D245"/>
    <mergeCell ref="C246:D246"/>
    <mergeCell ref="C248:D248"/>
    <mergeCell ref="C249:D249"/>
    <mergeCell ref="C250:D250"/>
    <mergeCell ref="C251:D251"/>
    <mergeCell ref="C252:D252"/>
    <mergeCell ref="C224:D224"/>
    <mergeCell ref="C226:D226"/>
    <mergeCell ref="C229:D229"/>
    <mergeCell ref="C235:D235"/>
    <mergeCell ref="C236:D236"/>
    <mergeCell ref="C237:D237"/>
    <mergeCell ref="C239:D239"/>
    <mergeCell ref="C260:D260"/>
    <mergeCell ref="C261:D261"/>
    <mergeCell ref="C262:D262"/>
    <mergeCell ref="C264:D264"/>
    <mergeCell ref="C266:D266"/>
    <mergeCell ref="C267:D267"/>
    <mergeCell ref="C253:D253"/>
    <mergeCell ref="C254:D254"/>
    <mergeCell ref="C255:D255"/>
    <mergeCell ref="C256:D256"/>
    <mergeCell ref="C258:D258"/>
    <mergeCell ref="C259:D259"/>
    <mergeCell ref="C279:D279"/>
    <mergeCell ref="C280:D280"/>
    <mergeCell ref="C281:D281"/>
    <mergeCell ref="C282:D282"/>
    <mergeCell ref="C286:D286"/>
    <mergeCell ref="C289:D289"/>
    <mergeCell ref="C291:D291"/>
    <mergeCell ref="C269:D269"/>
    <mergeCell ref="C270:D270"/>
    <mergeCell ref="C272:D272"/>
    <mergeCell ref="C274:D274"/>
    <mergeCell ref="C276:D276"/>
    <mergeCell ref="C278:D278"/>
    <mergeCell ref="C309:D309"/>
    <mergeCell ref="C311:D311"/>
    <mergeCell ref="C312:D312"/>
    <mergeCell ref="C314:D314"/>
    <mergeCell ref="C315:D315"/>
    <mergeCell ref="C317:D317"/>
    <mergeCell ref="C318:D318"/>
    <mergeCell ref="C320:D320"/>
    <mergeCell ref="C299:D299"/>
    <mergeCell ref="C300:D300"/>
    <mergeCell ref="C302:D302"/>
    <mergeCell ref="C304:D304"/>
    <mergeCell ref="C336:D336"/>
    <mergeCell ref="C337:D337"/>
    <mergeCell ref="C338:D338"/>
    <mergeCell ref="C340:D340"/>
    <mergeCell ref="C345:D345"/>
    <mergeCell ref="C346:D346"/>
    <mergeCell ref="C348:D348"/>
    <mergeCell ref="C321:D321"/>
    <mergeCell ref="C326:D326"/>
    <mergeCell ref="C327:D327"/>
    <mergeCell ref="C328:D328"/>
    <mergeCell ref="C330:D330"/>
    <mergeCell ref="C332:D332"/>
    <mergeCell ref="C333:D333"/>
    <mergeCell ref="C335:D335"/>
    <mergeCell ref="C368:D368"/>
    <mergeCell ref="C369:D369"/>
    <mergeCell ref="C370:D370"/>
    <mergeCell ref="C372:D372"/>
    <mergeCell ref="C373:D373"/>
    <mergeCell ref="C376:D376"/>
    <mergeCell ref="C353:D353"/>
    <mergeCell ref="C356:D356"/>
    <mergeCell ref="C358:D358"/>
    <mergeCell ref="C361:D361"/>
    <mergeCell ref="C362:D362"/>
    <mergeCell ref="C363:D363"/>
    <mergeCell ref="C364:D364"/>
    <mergeCell ref="C367:D367"/>
    <mergeCell ref="C378:D378"/>
    <mergeCell ref="C379:D379"/>
    <mergeCell ref="C380:D380"/>
    <mergeCell ref="C382:D382"/>
    <mergeCell ref="C383:D383"/>
    <mergeCell ref="C398:D398"/>
    <mergeCell ref="C399:D399"/>
    <mergeCell ref="C400:D400"/>
    <mergeCell ref="C401:D401"/>
    <mergeCell ref="C402:D402"/>
    <mergeCell ref="C403:D403"/>
    <mergeCell ref="C405:D405"/>
    <mergeCell ref="C406:D406"/>
    <mergeCell ref="C407:D407"/>
    <mergeCell ref="C408:D408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C415:D415"/>
    <mergeCell ref="C416:D416"/>
    <mergeCell ref="C417:D417"/>
    <mergeCell ref="C418:D418"/>
    <mergeCell ref="C419:D419"/>
    <mergeCell ref="C421:D421"/>
    <mergeCell ref="C409:D409"/>
    <mergeCell ref="C410:D410"/>
    <mergeCell ref="C411:D411"/>
    <mergeCell ref="C412:D412"/>
    <mergeCell ref="C413:D413"/>
    <mergeCell ref="C414:D414"/>
    <mergeCell ref="C428:D428"/>
    <mergeCell ref="C429:D429"/>
    <mergeCell ref="C430:D430"/>
    <mergeCell ref="C431:D431"/>
    <mergeCell ref="C432:D432"/>
    <mergeCell ref="C433:D433"/>
    <mergeCell ref="C422:D422"/>
    <mergeCell ref="C423:D423"/>
    <mergeCell ref="C424:D424"/>
    <mergeCell ref="C425:D425"/>
    <mergeCell ref="C426:D426"/>
    <mergeCell ref="C427:D427"/>
    <mergeCell ref="C441:D441"/>
    <mergeCell ref="C442:D442"/>
    <mergeCell ref="C443:D443"/>
    <mergeCell ref="C444:D444"/>
    <mergeCell ref="C445:D445"/>
    <mergeCell ref="C446:D446"/>
    <mergeCell ref="C434:D434"/>
    <mergeCell ref="C435:D435"/>
    <mergeCell ref="C437:D437"/>
    <mergeCell ref="C438:D438"/>
    <mergeCell ref="C439:D439"/>
    <mergeCell ref="C440:D440"/>
    <mergeCell ref="C454:D454"/>
    <mergeCell ref="C455:D455"/>
    <mergeCell ref="C456:D456"/>
    <mergeCell ref="C457:D457"/>
    <mergeCell ref="C458:D458"/>
    <mergeCell ref="C459:D459"/>
    <mergeCell ref="C447:D447"/>
    <mergeCell ref="C448:D448"/>
    <mergeCell ref="C449:D449"/>
    <mergeCell ref="C450:D450"/>
    <mergeCell ref="C451:D451"/>
    <mergeCell ref="C453:D453"/>
    <mergeCell ref="C466:D466"/>
    <mergeCell ref="C467:D467"/>
    <mergeCell ref="C469:D469"/>
    <mergeCell ref="C470:D470"/>
    <mergeCell ref="C471:D471"/>
    <mergeCell ref="C472:D472"/>
    <mergeCell ref="C460:D460"/>
    <mergeCell ref="C461:D461"/>
    <mergeCell ref="C462:D462"/>
    <mergeCell ref="C463:D463"/>
    <mergeCell ref="C464:D464"/>
    <mergeCell ref="C465:D465"/>
    <mergeCell ref="C479:D479"/>
    <mergeCell ref="C480:D480"/>
    <mergeCell ref="C481:D481"/>
    <mergeCell ref="C482:D482"/>
    <mergeCell ref="C483:D483"/>
    <mergeCell ref="C484:D484"/>
    <mergeCell ref="C473:D473"/>
    <mergeCell ref="C474:D474"/>
    <mergeCell ref="C475:D475"/>
    <mergeCell ref="C476:D476"/>
    <mergeCell ref="C477:D477"/>
    <mergeCell ref="C478:D478"/>
    <mergeCell ref="C492:D492"/>
    <mergeCell ref="C493:D493"/>
    <mergeCell ref="C494:D494"/>
    <mergeCell ref="C495:D495"/>
    <mergeCell ref="C496:D496"/>
    <mergeCell ref="C497:D497"/>
    <mergeCell ref="C486:D486"/>
    <mergeCell ref="C487:D487"/>
    <mergeCell ref="C488:D488"/>
    <mergeCell ref="C489:D489"/>
    <mergeCell ref="C490:D490"/>
    <mergeCell ref="C491:D491"/>
    <mergeCell ref="C505:D505"/>
    <mergeCell ref="C506:D506"/>
    <mergeCell ref="C507:D507"/>
    <mergeCell ref="C508:D508"/>
    <mergeCell ref="C509:D509"/>
    <mergeCell ref="C510:D510"/>
    <mergeCell ref="C498:D498"/>
    <mergeCell ref="C499:D499"/>
    <mergeCell ref="C500:D500"/>
    <mergeCell ref="C502:D502"/>
    <mergeCell ref="C503:D503"/>
    <mergeCell ref="C504:D504"/>
    <mergeCell ref="C518:D518"/>
    <mergeCell ref="C519:D519"/>
    <mergeCell ref="C520:D520"/>
    <mergeCell ref="C521:D521"/>
    <mergeCell ref="C522:D522"/>
    <mergeCell ref="C523:D523"/>
    <mergeCell ref="C511:D511"/>
    <mergeCell ref="C512:D512"/>
    <mergeCell ref="C513:D513"/>
    <mergeCell ref="C514:D514"/>
    <mergeCell ref="C515:D515"/>
    <mergeCell ref="C516:D516"/>
    <mergeCell ref="C530:D530"/>
    <mergeCell ref="C531:D531"/>
    <mergeCell ref="C532:D532"/>
    <mergeCell ref="C534:D534"/>
    <mergeCell ref="C535:D535"/>
    <mergeCell ref="C536:D536"/>
    <mergeCell ref="C524:D524"/>
    <mergeCell ref="C525:D525"/>
    <mergeCell ref="C526:D526"/>
    <mergeCell ref="C527:D527"/>
    <mergeCell ref="C528:D528"/>
    <mergeCell ref="C529:D529"/>
    <mergeCell ref="C543:D543"/>
    <mergeCell ref="C544:D544"/>
    <mergeCell ref="C545:D545"/>
    <mergeCell ref="C546:D546"/>
    <mergeCell ref="C547:D547"/>
    <mergeCell ref="C548:D548"/>
    <mergeCell ref="C537:D537"/>
    <mergeCell ref="C538:D538"/>
    <mergeCell ref="C539:D539"/>
    <mergeCell ref="C540:D540"/>
    <mergeCell ref="C541:D541"/>
    <mergeCell ref="C542:D542"/>
    <mergeCell ref="C556:D556"/>
    <mergeCell ref="C557:D557"/>
    <mergeCell ref="C558:D558"/>
    <mergeCell ref="C559:D559"/>
    <mergeCell ref="C560:D560"/>
    <mergeCell ref="C561:D561"/>
    <mergeCell ref="C550:D550"/>
    <mergeCell ref="C551:D551"/>
    <mergeCell ref="C552:D552"/>
    <mergeCell ref="C553:D553"/>
    <mergeCell ref="C554:D554"/>
    <mergeCell ref="C555:D555"/>
    <mergeCell ref="C569:D569"/>
    <mergeCell ref="C570:D570"/>
    <mergeCell ref="C571:D571"/>
    <mergeCell ref="C572:D572"/>
    <mergeCell ref="C573:D573"/>
    <mergeCell ref="C574:D574"/>
    <mergeCell ref="C562:D562"/>
    <mergeCell ref="C563:D563"/>
    <mergeCell ref="C564:D564"/>
    <mergeCell ref="C566:D566"/>
    <mergeCell ref="C567:D567"/>
    <mergeCell ref="C568:D568"/>
    <mergeCell ref="C582:D582"/>
    <mergeCell ref="C583:D583"/>
    <mergeCell ref="C584:D584"/>
    <mergeCell ref="C585:D585"/>
    <mergeCell ref="C586:D586"/>
    <mergeCell ref="C587:D587"/>
    <mergeCell ref="C575:D575"/>
    <mergeCell ref="C576:D576"/>
    <mergeCell ref="C577:D577"/>
    <mergeCell ref="C578:D578"/>
    <mergeCell ref="C579:D579"/>
    <mergeCell ref="C580:D580"/>
    <mergeCell ref="C594:D594"/>
    <mergeCell ref="C595:D595"/>
    <mergeCell ref="C596:D596"/>
    <mergeCell ref="C598:D598"/>
    <mergeCell ref="C599:D599"/>
    <mergeCell ref="C600:D600"/>
    <mergeCell ref="C588:D588"/>
    <mergeCell ref="C589:D589"/>
    <mergeCell ref="C590:D590"/>
    <mergeCell ref="C591:D591"/>
    <mergeCell ref="C592:D592"/>
    <mergeCell ref="C593:D593"/>
    <mergeCell ref="C607:D607"/>
    <mergeCell ref="C608:D608"/>
    <mergeCell ref="C609:D609"/>
    <mergeCell ref="C610:D610"/>
    <mergeCell ref="C611:D611"/>
    <mergeCell ref="C612:D612"/>
    <mergeCell ref="C601:D601"/>
    <mergeCell ref="C602:D602"/>
    <mergeCell ref="C603:D603"/>
    <mergeCell ref="C604:D604"/>
    <mergeCell ref="C605:D605"/>
    <mergeCell ref="C606:D606"/>
    <mergeCell ref="C620:D620"/>
    <mergeCell ref="C621:D621"/>
    <mergeCell ref="C622:D622"/>
    <mergeCell ref="C623:D623"/>
    <mergeCell ref="C624:D624"/>
    <mergeCell ref="C625:D625"/>
    <mergeCell ref="C613:D613"/>
    <mergeCell ref="C614:D614"/>
    <mergeCell ref="C616:D616"/>
    <mergeCell ref="C617:D617"/>
    <mergeCell ref="C618:D618"/>
    <mergeCell ref="C619:D619"/>
    <mergeCell ref="C633:D633"/>
    <mergeCell ref="C634:D634"/>
    <mergeCell ref="C635:D635"/>
    <mergeCell ref="C636:D636"/>
    <mergeCell ref="C637:D637"/>
    <mergeCell ref="C638:D638"/>
    <mergeCell ref="C626:D626"/>
    <mergeCell ref="C627:D627"/>
    <mergeCell ref="C628:D628"/>
    <mergeCell ref="C629:D629"/>
    <mergeCell ref="C630:D630"/>
    <mergeCell ref="C632:D632"/>
    <mergeCell ref="C645:D645"/>
    <mergeCell ref="C646:D646"/>
    <mergeCell ref="C648:D648"/>
    <mergeCell ref="C649:D649"/>
    <mergeCell ref="C650:D650"/>
    <mergeCell ref="C651:D651"/>
    <mergeCell ref="C639:D639"/>
    <mergeCell ref="C640:D640"/>
    <mergeCell ref="C641:D641"/>
    <mergeCell ref="C642:D642"/>
    <mergeCell ref="C643:D643"/>
    <mergeCell ref="C644:D644"/>
    <mergeCell ref="C658:D658"/>
    <mergeCell ref="C659:D659"/>
    <mergeCell ref="C660:D660"/>
    <mergeCell ref="C661:D661"/>
    <mergeCell ref="C662:D662"/>
    <mergeCell ref="C664:D664"/>
    <mergeCell ref="C652:D652"/>
    <mergeCell ref="C653:D653"/>
    <mergeCell ref="C654:D654"/>
    <mergeCell ref="C655:D655"/>
    <mergeCell ref="C656:D656"/>
    <mergeCell ref="C657:D657"/>
    <mergeCell ref="C671:D671"/>
    <mergeCell ref="C672:D672"/>
    <mergeCell ref="C673:D673"/>
    <mergeCell ref="C674:D674"/>
    <mergeCell ref="C675:D675"/>
    <mergeCell ref="C676:D676"/>
    <mergeCell ref="C665:D665"/>
    <mergeCell ref="C666:D666"/>
    <mergeCell ref="C667:D667"/>
    <mergeCell ref="C668:D668"/>
    <mergeCell ref="C669:D669"/>
    <mergeCell ref="C670:D670"/>
    <mergeCell ref="C684:D684"/>
    <mergeCell ref="C685:D685"/>
    <mergeCell ref="C686:D686"/>
    <mergeCell ref="C687:D687"/>
    <mergeCell ref="C688:D688"/>
    <mergeCell ref="C689:D689"/>
    <mergeCell ref="C677:D677"/>
    <mergeCell ref="C678:D678"/>
    <mergeCell ref="C679:D679"/>
    <mergeCell ref="C680:D680"/>
    <mergeCell ref="C682:D682"/>
    <mergeCell ref="C683:D683"/>
    <mergeCell ref="C696:D696"/>
    <mergeCell ref="C697:D697"/>
    <mergeCell ref="C699:D699"/>
    <mergeCell ref="C700:D700"/>
    <mergeCell ref="C701:D701"/>
    <mergeCell ref="C702:D702"/>
    <mergeCell ref="C690:D690"/>
    <mergeCell ref="C691:D691"/>
    <mergeCell ref="C692:D692"/>
    <mergeCell ref="C693:D693"/>
    <mergeCell ref="C694:D694"/>
    <mergeCell ref="C695:D695"/>
    <mergeCell ref="C709:D709"/>
    <mergeCell ref="C710:D710"/>
    <mergeCell ref="C711:D711"/>
    <mergeCell ref="C712:D712"/>
    <mergeCell ref="C713:D713"/>
    <mergeCell ref="C715:D715"/>
    <mergeCell ref="C703:D703"/>
    <mergeCell ref="C704:D704"/>
    <mergeCell ref="C705:D705"/>
    <mergeCell ref="C706:D706"/>
    <mergeCell ref="C707:D707"/>
    <mergeCell ref="C708:D708"/>
    <mergeCell ref="C722:D722"/>
    <mergeCell ref="C723:D723"/>
    <mergeCell ref="C724:D724"/>
    <mergeCell ref="C726:D726"/>
    <mergeCell ref="C727:D727"/>
    <mergeCell ref="C728:D728"/>
    <mergeCell ref="C716:D716"/>
    <mergeCell ref="C717:D717"/>
    <mergeCell ref="C718:D718"/>
    <mergeCell ref="C719:D719"/>
    <mergeCell ref="C720:D720"/>
    <mergeCell ref="C721:D721"/>
    <mergeCell ref="C735:D735"/>
    <mergeCell ref="C737:D737"/>
    <mergeCell ref="C738:D738"/>
    <mergeCell ref="C739:D739"/>
    <mergeCell ref="C740:D740"/>
    <mergeCell ref="C741:D741"/>
    <mergeCell ref="C729:D729"/>
    <mergeCell ref="C730:D730"/>
    <mergeCell ref="C731:D731"/>
    <mergeCell ref="C732:D732"/>
    <mergeCell ref="C733:D733"/>
    <mergeCell ref="C734:D734"/>
    <mergeCell ref="C750:D750"/>
    <mergeCell ref="C751:D751"/>
    <mergeCell ref="C754:D754"/>
    <mergeCell ref="C755:D755"/>
    <mergeCell ref="C756:D756"/>
    <mergeCell ref="C757:D757"/>
    <mergeCell ref="C742:D742"/>
    <mergeCell ref="C744:D744"/>
    <mergeCell ref="C746:D746"/>
    <mergeCell ref="C747:D747"/>
    <mergeCell ref="C748:D748"/>
    <mergeCell ref="C749:D749"/>
    <mergeCell ref="C774:D774"/>
    <mergeCell ref="C775:D775"/>
    <mergeCell ref="C776:D776"/>
    <mergeCell ref="C777:D777"/>
    <mergeCell ref="C778:D778"/>
    <mergeCell ref="C779:D779"/>
    <mergeCell ref="C758:D758"/>
    <mergeCell ref="C759:D759"/>
    <mergeCell ref="C767:D767"/>
    <mergeCell ref="C768:D768"/>
    <mergeCell ref="C769:D769"/>
    <mergeCell ref="C770:D770"/>
    <mergeCell ref="C771:D771"/>
    <mergeCell ref="C772:D772"/>
    <mergeCell ref="C787:D787"/>
    <mergeCell ref="C788:D788"/>
    <mergeCell ref="C789:D789"/>
    <mergeCell ref="C790:D790"/>
    <mergeCell ref="C791:D791"/>
    <mergeCell ref="C792:D792"/>
    <mergeCell ref="C780:D780"/>
    <mergeCell ref="C781:D781"/>
    <mergeCell ref="C782:D782"/>
    <mergeCell ref="C783:D783"/>
    <mergeCell ref="C785:D785"/>
    <mergeCell ref="C786:D786"/>
    <mergeCell ref="C801:D801"/>
    <mergeCell ref="C802:D802"/>
    <mergeCell ref="C803:D803"/>
    <mergeCell ref="C807:D807"/>
    <mergeCell ref="C808:D808"/>
    <mergeCell ref="C810:D810"/>
    <mergeCell ref="C793:D793"/>
    <mergeCell ref="C794:D794"/>
    <mergeCell ref="C795:D795"/>
    <mergeCell ref="C798:D798"/>
    <mergeCell ref="C799:D799"/>
    <mergeCell ref="C800:D800"/>
    <mergeCell ref="C823:D823"/>
    <mergeCell ref="C824:D824"/>
    <mergeCell ref="C826:D826"/>
    <mergeCell ref="C831:D831"/>
    <mergeCell ref="C833:D833"/>
    <mergeCell ref="C812:D812"/>
    <mergeCell ref="C814:D814"/>
    <mergeCell ref="C816:D816"/>
    <mergeCell ref="C818:D818"/>
    <mergeCell ref="C821:D821"/>
    <mergeCell ref="C822:D822"/>
    <mergeCell ref="C856:D856"/>
    <mergeCell ref="C845:D845"/>
    <mergeCell ref="C847:D847"/>
    <mergeCell ref="C852:D852"/>
    <mergeCell ref="C853:D853"/>
    <mergeCell ref="C854:D854"/>
    <mergeCell ref="C855:D855"/>
    <mergeCell ref="C837:D837"/>
    <mergeCell ref="C838:D838"/>
    <mergeCell ref="C839:D839"/>
    <mergeCell ref="C840:D84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siler</dc:creator>
  <cp:keywords/>
  <dc:description/>
  <cp:lastModifiedBy>Seidlová Andrea</cp:lastModifiedBy>
  <dcterms:created xsi:type="dcterms:W3CDTF">2016-08-12T08:24:33Z</dcterms:created>
  <dcterms:modified xsi:type="dcterms:W3CDTF">2016-08-12T11:39:38Z</dcterms:modified>
  <cp:category/>
  <cp:version/>
  <cp:contentType/>
  <cp:contentStatus/>
</cp:coreProperties>
</file>